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 defaultThemeVersion="124226"/>
  <bookViews>
    <workbookView xWindow="0" yWindow="0" windowWidth="19200" windowHeight="6885" tabRatio="676"/>
  </bookViews>
  <sheets>
    <sheet name="résultats " sheetId="1" r:id="rId1"/>
    <sheet name="ESHN" sheetId="15" r:id="rId2"/>
    <sheet name="Notes Ecrit" sheetId="14" r:id="rId3"/>
    <sheet name="Podiums" sheetId="12" r:id="rId4"/>
    <sheet name="Moins bons résultats" sheetId="11" r:id="rId5"/>
    <sheet name="Natation" sheetId="9" r:id="rId6"/>
    <sheet name="vitesse" sheetId="5" r:id="rId7"/>
    <sheet name="coordination" sheetId="4" r:id="rId8"/>
    <sheet name="souplesse" sheetId="7" r:id="rId9"/>
    <sheet name="équilibre" sheetId="8" r:id="rId10"/>
    <sheet name="force" sheetId="2" r:id="rId11"/>
    <sheet name="endurance" sheetId="3" r:id="rId12"/>
  </sheets>
  <definedNames>
    <definedName name="_xlnm._FilterDatabase" localSheetId="0" hidden="1">'résultats '!$A$1:$AJ$683</definedName>
    <definedName name="abdofille">force!#REF!</definedName>
    <definedName name="abdogarçon">force!#REF!</definedName>
    <definedName name="Allure">'résultats '!$F$3:$F$565</definedName>
    <definedName name="BCPE">'résultats '!$AJ$3:$AJ$565</definedName>
    <definedName name="BCPEPratique">'résultats '!$AE$3:$AE$565</definedName>
    <definedName name="BCPEThéorie">'résultats '!$AH$3:$AH$565</definedName>
    <definedName name="CinquanteMètres">'résultats '!$K$3:$K$565</definedName>
    <definedName name="CinquantMètres">'résultats '!$K$3:$K$565</definedName>
    <definedName name="coordfille">coordination!$D$3:$E$25</definedName>
    <definedName name="coordgarçon">coordination!$A$3:$B$25</definedName>
    <definedName name="Coordination">'résultats '!$U$3:$U$565</definedName>
    <definedName name="CoordinationNote">'résultats '!$V$3:$V$565</definedName>
    <definedName name="coorfille">coordination!$D$3:$E$45</definedName>
    <definedName name="coorfilles">coordination!$D$5:$E$45</definedName>
    <definedName name="coorgarçon">coordination!$A$3:$B$45</definedName>
    <definedName name="Détente">'résultats '!$R$3:$R$565</definedName>
    <definedName name="DétenteVerticale">'résultats '!$S$3:$S$565</definedName>
    <definedName name="détfille">force!$D$3:$E$24</definedName>
    <definedName name="détgarçon">force!$A$3:$B$24</definedName>
    <definedName name="DVC">'résultats '!$N$3:$N$565</definedName>
    <definedName name="DVCNote">'résultats '!$Q$3:$Q$565</definedName>
    <definedName name="Endurance">'résultats '!$H$3:$H$565</definedName>
    <definedName name="endurfille" localSheetId="6">vitesse!#REF!</definedName>
    <definedName name="endurfille">endurance!$D$3:$E$24</definedName>
    <definedName name="endurgarçon" localSheetId="6">vitesse!#REF!</definedName>
    <definedName name="endurgarçon">endurance!$A$3:$B$24</definedName>
    <definedName name="eqfille">équilibre!$D$3:$E$14</definedName>
    <definedName name="eqgarçon">équilibre!$A$3:$B$14</definedName>
    <definedName name="Equilibre">'résultats '!$Y$3:$Y$565</definedName>
    <definedName name="EquilibreNote">'résultats '!$Z$3:$Z$565</definedName>
    <definedName name="essai">coordination!#REF!</definedName>
    <definedName name="Force">'résultats '!$T$3:$T$565</definedName>
    <definedName name="forcefille">force!$J$3:$K$24</definedName>
    <definedName name="forcegarçon">force!$G$3:$H$24</definedName>
    <definedName name="Motricité">'résultats '!$AA$3:$AA$565</definedName>
    <definedName name="nagefille">Natation!$D$4:$E$27</definedName>
    <definedName name="nagegarçon">Natation!$A$4:$B$27</definedName>
    <definedName name="Nat">'résultats '!$AB$3:$AB$565</definedName>
    <definedName name="Natation">'résultats '!$AD$3:$AD$565</definedName>
    <definedName name="Poids">'résultats '!$O$3:$O$568</definedName>
    <definedName name="Souplesse">'résultats '!$W$3:$W$565</definedName>
    <definedName name="SouplesseFille">souplesse!$D$2:$E$24</definedName>
    <definedName name="SouplesseGarçon">souplesse!$A$2:$B$24</definedName>
    <definedName name="SouplesseNote">'résultats '!$X$3:$X$565</definedName>
    <definedName name="souplfille">souplesse!$D$2:$E$14</definedName>
    <definedName name="souplgarçon">souplesse!$A$2:$B$14</definedName>
    <definedName name="SS">vitesse!$J$3:$K$26</definedName>
    <definedName name="Temps">'résultats '!$E$3:$E$565</definedName>
    <definedName name="tpstest" localSheetId="6">vitesse!#REF!</definedName>
    <definedName name="tpstest">endurance!$G$2:$H$27</definedName>
    <definedName name="VIT20MF">vitesse!$D$3:$E$26</definedName>
    <definedName name="Vit20MG">vitesse!$A$3:$B$26</definedName>
    <definedName name="vit30mf">vitesse!$P$3:$Q$26</definedName>
    <definedName name="vit30mg">vitesse!$M$3:$N$26</definedName>
    <definedName name="vit50mf">vitesse!$J$3:$K$26</definedName>
    <definedName name="vit50mg">vitesse!$G$3:$H$26</definedName>
    <definedName name="Vitesse">'résultats '!$M$3:$M$565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5" l="1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G55" i="15"/>
  <c r="AI55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G56" i="15"/>
  <c r="AI56" i="15"/>
  <c r="E56" i="15"/>
  <c r="E55" i="15"/>
  <c r="E682" i="1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G54" i="15"/>
  <c r="AI54" i="15"/>
  <c r="E54" i="15"/>
  <c r="AH559" i="1"/>
  <c r="AH420" i="1"/>
  <c r="AH31" i="1"/>
  <c r="AH42" i="1"/>
  <c r="AH99" i="1"/>
  <c r="AH118" i="1"/>
  <c r="AH604" i="1"/>
  <c r="AH554" i="1"/>
  <c r="AH573" i="1"/>
  <c r="AH511" i="1"/>
  <c r="AH32" i="1"/>
  <c r="AH507" i="1"/>
  <c r="AH257" i="1"/>
  <c r="AH278" i="1"/>
  <c r="AH451" i="1"/>
  <c r="AH286" i="1"/>
  <c r="AH302" i="1"/>
  <c r="AH593" i="1"/>
  <c r="AH105" i="1"/>
  <c r="AH401" i="1"/>
  <c r="AH350" i="1"/>
  <c r="AH298" i="1"/>
  <c r="AH624" i="1"/>
  <c r="AH176" i="1"/>
  <c r="AH406" i="1"/>
  <c r="AH608" i="1"/>
  <c r="AH635" i="1"/>
  <c r="AH551" i="1"/>
  <c r="AH284" i="1"/>
  <c r="AH347" i="1"/>
  <c r="AH478" i="1"/>
  <c r="AH501" i="1"/>
  <c r="AH252" i="1"/>
  <c r="AH498" i="1"/>
  <c r="AH449" i="1"/>
  <c r="AH101" i="1"/>
  <c r="AH247" i="1"/>
  <c r="AH535" i="1"/>
  <c r="AH613" i="1"/>
  <c r="AH14" i="1"/>
  <c r="AH23" i="1"/>
  <c r="AH457" i="1"/>
  <c r="AH450" i="1"/>
  <c r="AH466" i="1"/>
  <c r="AH303" i="1"/>
  <c r="AH602" i="1"/>
  <c r="AH112" i="1"/>
  <c r="AH588" i="1"/>
  <c r="AH375" i="1"/>
  <c r="AH170" i="1"/>
  <c r="AH166" i="1"/>
  <c r="AH529" i="1"/>
  <c r="AH627" i="1"/>
  <c r="AH537" i="1"/>
  <c r="AH530" i="1"/>
  <c r="AH268" i="1"/>
  <c r="AH423" i="1"/>
  <c r="AH27" i="1"/>
  <c r="AH10" i="1"/>
  <c r="AH647" i="1"/>
  <c r="AH59" i="1"/>
  <c r="AH89" i="1"/>
  <c r="AH522" i="1"/>
  <c r="AH282" i="1"/>
  <c r="AH355" i="1"/>
  <c r="AH467" i="1"/>
  <c r="AH653" i="1"/>
  <c r="AH331" i="1"/>
  <c r="AH234" i="1"/>
  <c r="AH427" i="1"/>
  <c r="AH509" i="1"/>
  <c r="AH110" i="1"/>
  <c r="AH81" i="1"/>
  <c r="AH219" i="1"/>
  <c r="AH632" i="1"/>
  <c r="AH658" i="1"/>
  <c r="AH152" i="1"/>
  <c r="AH90" i="1"/>
  <c r="AH60" i="1"/>
  <c r="AH30" i="1"/>
  <c r="AH546" i="1"/>
  <c r="AH74" i="1"/>
  <c r="AH576" i="1"/>
  <c r="AH618" i="1"/>
  <c r="AH514" i="1"/>
  <c r="AH156" i="1"/>
  <c r="AH174" i="1"/>
  <c r="AH656" i="1"/>
  <c r="AH390" i="1"/>
  <c r="AH595" i="1"/>
  <c r="AH400" i="1"/>
  <c r="AH225" i="1"/>
  <c r="AH317" i="1"/>
  <c r="AH432" i="1"/>
  <c r="AH492" i="1"/>
  <c r="AH520" i="1"/>
  <c r="AH379" i="1"/>
  <c r="AH276" i="1"/>
  <c r="AH471" i="1"/>
  <c r="AH633" i="1"/>
  <c r="AH673" i="1"/>
  <c r="AH83" i="1"/>
  <c r="AH172" i="1"/>
  <c r="AH271" i="1"/>
  <c r="AH479" i="1"/>
  <c r="AH480" i="1"/>
  <c r="AH405" i="1"/>
  <c r="AH130" i="1"/>
  <c r="AH469" i="1"/>
  <c r="AH96" i="1"/>
  <c r="AH98" i="1"/>
  <c r="AH275" i="1"/>
  <c r="AH649" i="1"/>
  <c r="AH345" i="1"/>
  <c r="AH55" i="1"/>
  <c r="AH277" i="1"/>
  <c r="AH254" i="1"/>
  <c r="AH159" i="1"/>
  <c r="AH579" i="1"/>
  <c r="AH328" i="1"/>
  <c r="AH440" i="1"/>
  <c r="AH411" i="1"/>
  <c r="AH25" i="1"/>
  <c r="AH473" i="1"/>
  <c r="AH80" i="1"/>
  <c r="AH429" i="1"/>
  <c r="AH109" i="1"/>
  <c r="AH157" i="1"/>
  <c r="AH456" i="1"/>
  <c r="AH439" i="1"/>
  <c r="AH28" i="1"/>
  <c r="AH484" i="1"/>
  <c r="AH637" i="1"/>
  <c r="AH414" i="1"/>
  <c r="AH241" i="1"/>
  <c r="AH93" i="1"/>
  <c r="AH217" i="1"/>
  <c r="AH8" i="1"/>
  <c r="AH77" i="1"/>
  <c r="AH325" i="1"/>
  <c r="AH441" i="1"/>
  <c r="AH177" i="1"/>
  <c r="AH620" i="1"/>
  <c r="AH194" i="1"/>
  <c r="AH676" i="1"/>
  <c r="AH135" i="1"/>
  <c r="AH402" i="1"/>
  <c r="AH147" i="1"/>
  <c r="AH208" i="1"/>
  <c r="AH11" i="1"/>
  <c r="AH454" i="1"/>
  <c r="AH504" i="1"/>
  <c r="AH191" i="1"/>
  <c r="AH297" i="1"/>
  <c r="AH111" i="1"/>
  <c r="AH203" i="1"/>
  <c r="AH617" i="1"/>
  <c r="AH57" i="1"/>
  <c r="AH160" i="1"/>
  <c r="AH388" i="1"/>
  <c r="AH339" i="1"/>
  <c r="AH51" i="1"/>
  <c r="AH464" i="1"/>
  <c r="AH417" i="1"/>
  <c r="AH123" i="1"/>
  <c r="AH327" i="1"/>
  <c r="AH215" i="1"/>
  <c r="AH680" i="1"/>
  <c r="AH131" i="1"/>
  <c r="AH393" i="1"/>
  <c r="AH555" i="1"/>
  <c r="AH619" i="1"/>
  <c r="AH273" i="1"/>
  <c r="AH642" i="1"/>
  <c r="AH443" i="1"/>
  <c r="AH381" i="1"/>
  <c r="AH181" i="1"/>
  <c r="AH380" i="1"/>
  <c r="AH120" i="1"/>
  <c r="AH64" i="1"/>
  <c r="AH392" i="1"/>
  <c r="AH164" i="1"/>
  <c r="AH201" i="1"/>
  <c r="AH444" i="1"/>
  <c r="AH62" i="1"/>
  <c r="AH21" i="1"/>
  <c r="AH336" i="1"/>
  <c r="AH389" i="1"/>
  <c r="AH124" i="1"/>
  <c r="AH578" i="1"/>
  <c r="AH280" i="1"/>
  <c r="AH369" i="1"/>
  <c r="AH435" i="1"/>
  <c r="AH372" i="1"/>
  <c r="AH494" i="1"/>
  <c r="AH185" i="1"/>
  <c r="AH416" i="1"/>
  <c r="AH168" i="1"/>
  <c r="AH386" i="1"/>
  <c r="AH662" i="1"/>
  <c r="AH639" i="1"/>
  <c r="AH490" i="1"/>
  <c r="AH506" i="1"/>
  <c r="AH134" i="1"/>
  <c r="AH220" i="1"/>
  <c r="AH169" i="1"/>
  <c r="AH41" i="1"/>
  <c r="AH196" i="1"/>
  <c r="AH373" i="1"/>
  <c r="AH539" i="1"/>
  <c r="AH361" i="1"/>
  <c r="AH43" i="1"/>
  <c r="AH398" i="1"/>
  <c r="AH33" i="1"/>
  <c r="AH290" i="1"/>
  <c r="AH319" i="1"/>
  <c r="AH583" i="1"/>
  <c r="AH202" i="1"/>
  <c r="AH621" i="1"/>
  <c r="AH24" i="1"/>
  <c r="AH570" i="1"/>
  <c r="AH407" i="1"/>
  <c r="AH251" i="1"/>
  <c r="AH197" i="1"/>
  <c r="AH314" i="1"/>
  <c r="AH607" i="1"/>
  <c r="AH264" i="1"/>
  <c r="AH84" i="1"/>
  <c r="AH518" i="1"/>
  <c r="AH596" i="1"/>
  <c r="AH571" i="1"/>
  <c r="AH517" i="1"/>
  <c r="AH150" i="1"/>
  <c r="AH560" i="1"/>
  <c r="AH267" i="1"/>
  <c r="AH287" i="1"/>
  <c r="AH292" i="1"/>
  <c r="AH605" i="1"/>
  <c r="AH516" i="1"/>
  <c r="AH606" i="1"/>
  <c r="AH356" i="1"/>
  <c r="AH69" i="1"/>
  <c r="AH315" i="1"/>
  <c r="AH240" i="1"/>
  <c r="AH266" i="1"/>
  <c r="AH16" i="1"/>
  <c r="AH600" i="1"/>
  <c r="AH397" i="1"/>
  <c r="AH63" i="1"/>
  <c r="AH486" i="1"/>
  <c r="AH410" i="1"/>
  <c r="AH70" i="1"/>
  <c r="AH238" i="1"/>
  <c r="AH453" i="1"/>
  <c r="AH122" i="1"/>
  <c r="AH409" i="1"/>
  <c r="AH500" i="1"/>
  <c r="AH204" i="1"/>
  <c r="AH363" i="1"/>
  <c r="AH645" i="1"/>
  <c r="AH255" i="1"/>
  <c r="AH354" i="1"/>
  <c r="AH146" i="1"/>
  <c r="AH587" i="1"/>
  <c r="AH528" i="1"/>
  <c r="AH312" i="1"/>
  <c r="AH38" i="1"/>
  <c r="AH253" i="1"/>
  <c r="AH66" i="1"/>
  <c r="AH661" i="1"/>
  <c r="AH165" i="1"/>
  <c r="AH320" i="1"/>
  <c r="AH512" i="1"/>
  <c r="AH216" i="1"/>
  <c r="AH311" i="1"/>
  <c r="AH384" i="1"/>
  <c r="AH519" i="1"/>
  <c r="AH657" i="1"/>
  <c r="AH612" i="1"/>
  <c r="AH65" i="1"/>
  <c r="AH322" i="1"/>
  <c r="AH572" i="1"/>
  <c r="AH515" i="1"/>
  <c r="AH615" i="1"/>
  <c r="AH125" i="1"/>
  <c r="AH403" i="1"/>
  <c r="AH625" i="1"/>
  <c r="AH342" i="1"/>
  <c r="AH666" i="1"/>
  <c r="AH675" i="1"/>
  <c r="AH335" i="1"/>
  <c r="AH433" i="1"/>
  <c r="AH383" i="1"/>
  <c r="AH235" i="1"/>
  <c r="AH455" i="1"/>
  <c r="AH678" i="1"/>
  <c r="AH294" i="1"/>
  <c r="AH660" i="1"/>
  <c r="AH472" i="1"/>
  <c r="AH222" i="1"/>
  <c r="AH85" i="1"/>
  <c r="AH293" i="1"/>
  <c r="AH387" i="1"/>
  <c r="AH223" i="1"/>
  <c r="AH207" i="1"/>
  <c r="AH404" i="1"/>
  <c r="AH306" i="1"/>
  <c r="AH566" i="1"/>
  <c r="AH228" i="1"/>
  <c r="AH351" i="1"/>
  <c r="AH357" i="1"/>
  <c r="AH18" i="1"/>
  <c r="AH187" i="1"/>
  <c r="AH113" i="1"/>
  <c r="AH643" i="1"/>
  <c r="AH183" i="1"/>
  <c r="AH521" i="1"/>
  <c r="AH542" i="1"/>
  <c r="AH558" i="1"/>
  <c r="AH212" i="1"/>
  <c r="AH179" i="1"/>
  <c r="AH47" i="1"/>
  <c r="AH462" i="1"/>
  <c r="AH365" i="1"/>
  <c r="AH86" i="1"/>
  <c r="AH88" i="1"/>
  <c r="AH17" i="1"/>
  <c r="AH259" i="1"/>
  <c r="AH260" i="1"/>
  <c r="AH364" i="1"/>
  <c r="AH499" i="1"/>
  <c r="AH523" i="1"/>
  <c r="AH445" i="1"/>
  <c r="AH211" i="1"/>
  <c r="AH143" i="1"/>
  <c r="AH646" i="1"/>
  <c r="AH248" i="1"/>
  <c r="AH358" i="1"/>
  <c r="AH531" i="1"/>
  <c r="AH489" i="1"/>
  <c r="AH87" i="1"/>
  <c r="AH198" i="1"/>
  <c r="AH61" i="1"/>
  <c r="AH132" i="1"/>
  <c r="AH162" i="1"/>
  <c r="AH333" i="1"/>
  <c r="AH495" i="1"/>
  <c r="AH330" i="1"/>
  <c r="AH44" i="1"/>
  <c r="AH321" i="1"/>
  <c r="AH15" i="1"/>
  <c r="AH569" i="1"/>
  <c r="AH622" i="1"/>
  <c r="AH614" i="1"/>
  <c r="AH505" i="1"/>
  <c r="AH408" i="1"/>
  <c r="AH107" i="1"/>
  <c r="AH385" i="1"/>
  <c r="AH171" i="1"/>
  <c r="AH184" i="1"/>
  <c r="AH609" i="1"/>
  <c r="AH6" i="1"/>
  <c r="AH553" i="1"/>
  <c r="AH103" i="1"/>
  <c r="AH227" i="1"/>
  <c r="AH671" i="1"/>
  <c r="AH338" i="1"/>
  <c r="AH67" i="1"/>
  <c r="AH360" i="1"/>
  <c r="AH193" i="1"/>
  <c r="AH679" i="1"/>
  <c r="AH243" i="1"/>
  <c r="AH549" i="1"/>
  <c r="AH261" i="1"/>
  <c r="AH127" i="1"/>
  <c r="AH117" i="1"/>
  <c r="AH291" i="1"/>
  <c r="AH206" i="1"/>
  <c r="AH244" i="1"/>
  <c r="AH205" i="1"/>
  <c r="AH366" i="1"/>
  <c r="AH584" i="1"/>
  <c r="AH446" i="1"/>
  <c r="AH145" i="1"/>
  <c r="AH226" i="1"/>
  <c r="AH424" i="1"/>
  <c r="AH525" i="1"/>
  <c r="AH524" i="1"/>
  <c r="AH412" i="1"/>
  <c r="AH452" i="1"/>
  <c r="AH603" i="1"/>
  <c r="AH598" i="1"/>
  <c r="AH483" i="1"/>
  <c r="AH567" i="1"/>
  <c r="AH527" i="1"/>
  <c r="AH82" i="1"/>
  <c r="AH221" i="1"/>
  <c r="AH230" i="1"/>
  <c r="AH395" i="1"/>
  <c r="AH665" i="1"/>
  <c r="AH295" i="1"/>
  <c r="AH434" i="1"/>
  <c r="AH654" i="1"/>
  <c r="AH316" i="1"/>
  <c r="AH513" i="1"/>
  <c r="AH488" i="1"/>
  <c r="AH19" i="1"/>
  <c r="AH526" i="1"/>
  <c r="AH106" i="1"/>
  <c r="AH481" i="1"/>
  <c r="AH644" i="1"/>
  <c r="AH36" i="1"/>
  <c r="AH447" i="1"/>
  <c r="AH394" i="1"/>
  <c r="AH258" i="1"/>
  <c r="AH610" i="1"/>
  <c r="AH418" i="1"/>
  <c r="AH274" i="1"/>
  <c r="AH313" i="1"/>
  <c r="AH668" i="1"/>
  <c r="AH126" i="1"/>
  <c r="AH9" i="1"/>
  <c r="AH425" i="1"/>
  <c r="AH308" i="1"/>
  <c r="AH510" i="1"/>
  <c r="AH586" i="1"/>
  <c r="AH448" i="1"/>
  <c r="AH136" i="1"/>
  <c r="AH391" i="1"/>
  <c r="AH114" i="1"/>
  <c r="AH362" i="1"/>
  <c r="AH431" i="1"/>
  <c r="AH655" i="1"/>
  <c r="AH37" i="1"/>
  <c r="AH186" i="1"/>
  <c r="AH195" i="1"/>
  <c r="AH502" i="1"/>
  <c r="AH470" i="1"/>
  <c r="AH638" i="1"/>
  <c r="AH173" i="1"/>
  <c r="AH154" i="1"/>
  <c r="AH413" i="1"/>
  <c r="AH97" i="1"/>
  <c r="AH465" i="1"/>
  <c r="AH270" i="1"/>
  <c r="AH564" i="1"/>
  <c r="AH334" i="1"/>
  <c r="AH482" i="1"/>
  <c r="AH421" i="1"/>
  <c r="AH188" i="1"/>
  <c r="AH487" i="1"/>
  <c r="AH250" i="1"/>
  <c r="AH399" i="1"/>
  <c r="AH629" i="1"/>
  <c r="AH544" i="1"/>
  <c r="AH459" i="1"/>
  <c r="AH548" i="1"/>
  <c r="AH256" i="1"/>
  <c r="AH229" i="1"/>
  <c r="AH541" i="1"/>
  <c r="AH667" i="1"/>
  <c r="AH242" i="1"/>
  <c r="AH232" i="1"/>
  <c r="AH209" i="1"/>
  <c r="AH288" i="1"/>
  <c r="AH636" i="1"/>
  <c r="AH137" i="1"/>
  <c r="AH468" i="1"/>
  <c r="AH562" i="1"/>
  <c r="AH324" i="1"/>
  <c r="AH476" i="1"/>
  <c r="AH140" i="1"/>
  <c r="AH56" i="1"/>
  <c r="AH601" i="1"/>
  <c r="AH340" i="1"/>
  <c r="AH594" i="1"/>
  <c r="AH359" i="1"/>
  <c r="AH547" i="1"/>
  <c r="AH71" i="1"/>
  <c r="AH497" i="1"/>
  <c r="AH348" i="1"/>
  <c r="AH367" i="1"/>
  <c r="AH121" i="1"/>
  <c r="AH289" i="1"/>
  <c r="AH599" i="1"/>
  <c r="AH552" i="1"/>
  <c r="AH310" i="1"/>
  <c r="AH239" i="1"/>
  <c r="AH353" i="1"/>
  <c r="AH262" i="1"/>
  <c r="AH641" i="1"/>
  <c r="AH568" i="1"/>
  <c r="AH68" i="1"/>
  <c r="AH151" i="1"/>
  <c r="AH45" i="1"/>
  <c r="AH589" i="1"/>
  <c r="AH329" i="1"/>
  <c r="AH628" i="1"/>
  <c r="AH343" i="1"/>
  <c r="AH163" i="1"/>
  <c r="AH72" i="1"/>
  <c r="AH630" i="1"/>
  <c r="AH76" i="1"/>
  <c r="AH115" i="1"/>
  <c r="AH352" i="1"/>
  <c r="AH663" i="1"/>
  <c r="AH116" i="1"/>
  <c r="AH100" i="1"/>
  <c r="AH430" i="1"/>
  <c r="AH419" i="1"/>
  <c r="AH344" i="1"/>
  <c r="AH590" i="1"/>
  <c r="AH263" i="1"/>
  <c r="AH178" i="1"/>
  <c r="AH214" i="1"/>
  <c r="AH190" i="1"/>
  <c r="AH491" i="1"/>
  <c r="AH611" i="1"/>
  <c r="AH95" i="1"/>
  <c r="AH46" i="1"/>
  <c r="AH50" i="1"/>
  <c r="AH378" i="1"/>
  <c r="AH376" i="1"/>
  <c r="AH575" i="1"/>
  <c r="AH49" i="1"/>
  <c r="AH538" i="1"/>
  <c r="AH438" i="1"/>
  <c r="AH543" i="1"/>
  <c r="AH436" i="1"/>
  <c r="AH337" i="1"/>
  <c r="AH574" i="1"/>
  <c r="AH463" i="1"/>
  <c r="AH20" i="1"/>
  <c r="AH104" i="1"/>
  <c r="AH305" i="1"/>
  <c r="AH623" i="1"/>
  <c r="AH556" i="1"/>
  <c r="AH534" i="1"/>
  <c r="AH475" i="1"/>
  <c r="AH669" i="1"/>
  <c r="AH102" i="1"/>
  <c r="AH52" i="1"/>
  <c r="AH7" i="1"/>
  <c r="AH640" i="1"/>
  <c r="AH557" i="1"/>
  <c r="AH279" i="1"/>
  <c r="AH138" i="1"/>
  <c r="AH577" i="1"/>
  <c r="AH246" i="1"/>
  <c r="AH648" i="1"/>
  <c r="AH75" i="1"/>
  <c r="AH309" i="1"/>
  <c r="AH460" i="1"/>
  <c r="AH48" i="1"/>
  <c r="AH200" i="1"/>
  <c r="AH591" i="1"/>
  <c r="AH167" i="1"/>
  <c r="AH245" i="1"/>
  <c r="AH153" i="1"/>
  <c r="AH651" i="1"/>
  <c r="AH213" i="1"/>
  <c r="AH269" i="1"/>
  <c r="AH307" i="1"/>
  <c r="AH224" i="1"/>
  <c r="AH563" i="1"/>
  <c r="AH301" i="1"/>
  <c r="AH323" i="1"/>
  <c r="AH532" i="1"/>
  <c r="AH54" i="1"/>
  <c r="AH26" i="1"/>
  <c r="AH474" i="1"/>
  <c r="AH592" i="1"/>
  <c r="AH231" i="1"/>
  <c r="AH396" i="1"/>
  <c r="AH158" i="1"/>
  <c r="AH92" i="1"/>
  <c r="AH370" i="1"/>
  <c r="AH78" i="1"/>
  <c r="AH34" i="1"/>
  <c r="AH442" i="1"/>
  <c r="AH249" i="1"/>
  <c r="AH565" i="1"/>
  <c r="AH13" i="1"/>
  <c r="AH299" i="1"/>
  <c r="AH318" i="1"/>
  <c r="AH35" i="1"/>
  <c r="AH142" i="1"/>
  <c r="AH210" i="1"/>
  <c r="AH285" i="1"/>
  <c r="AH650" i="1"/>
  <c r="AH22" i="1"/>
  <c r="AH493" i="1"/>
  <c r="AH428" i="1"/>
  <c r="AH218" i="1"/>
  <c r="AH550" i="1"/>
  <c r="AH281" i="1"/>
  <c r="AH79" i="1"/>
  <c r="AH12" i="1"/>
  <c r="AH94" i="1"/>
  <c r="AH341" i="1"/>
  <c r="AH53" i="1"/>
  <c r="AH422" i="1"/>
  <c r="AH119" i="1"/>
  <c r="AH461" i="1"/>
  <c r="AH155" i="1"/>
  <c r="AH29" i="1"/>
  <c r="AH496" i="1"/>
  <c r="AH40" i="1"/>
  <c r="AH652" i="1"/>
  <c r="AH503" i="1"/>
  <c r="AH189" i="1"/>
  <c r="AH581" i="1"/>
  <c r="AH332" i="1"/>
  <c r="AH73" i="1"/>
  <c r="AH3" i="1"/>
  <c r="AH659" i="1"/>
  <c r="AH485" i="1"/>
  <c r="AH148" i="1"/>
  <c r="AH108" i="1"/>
  <c r="AH626" i="1"/>
  <c r="AH426" i="1"/>
  <c r="AH182" i="1"/>
  <c r="AH533" i="1"/>
  <c r="AH141" i="1"/>
  <c r="AH296" i="1"/>
  <c r="AH597" i="1"/>
  <c r="AH561" i="1"/>
  <c r="AH233" i="1"/>
  <c r="AH545" i="1"/>
  <c r="AH582" i="1"/>
  <c r="AH133" i="1"/>
  <c r="AH374" i="1"/>
  <c r="AH91" i="1"/>
  <c r="AH326" i="1"/>
  <c r="AH283" i="1"/>
  <c r="AH192" i="1"/>
  <c r="AH265" i="1"/>
  <c r="AH368" i="1"/>
  <c r="AH139" i="1"/>
  <c r="AH5" i="1"/>
  <c r="AH670" i="1"/>
  <c r="AH580" i="1"/>
  <c r="AH458" i="1"/>
  <c r="AH349" i="1"/>
  <c r="AH377" i="1"/>
  <c r="AH634" i="1"/>
  <c r="AH536" i="1"/>
  <c r="AH272" i="1"/>
  <c r="AH237" i="1"/>
  <c r="AH304" i="1"/>
  <c r="AH437" i="1"/>
  <c r="AH129" i="1"/>
  <c r="AH4" i="1"/>
  <c r="AH631" i="1"/>
  <c r="AH477" i="1"/>
  <c r="AH300" i="1"/>
  <c r="AH39" i="1"/>
  <c r="AH180" i="1"/>
  <c r="AH149" i="1"/>
  <c r="AH161" i="1"/>
  <c r="AH664" i="1"/>
  <c r="AH144" i="1"/>
  <c r="AH58" i="1"/>
  <c r="AH677" i="1"/>
  <c r="AH199" i="1"/>
  <c r="AH508" i="1"/>
  <c r="AH540" i="1"/>
  <c r="AH585" i="1"/>
  <c r="AH672" i="1"/>
  <c r="AH175" i="1"/>
  <c r="AH236" i="1"/>
  <c r="AH415" i="1"/>
  <c r="AH128" i="1"/>
  <c r="AH371" i="1"/>
  <c r="AH674" i="1"/>
  <c r="AH616" i="1"/>
  <c r="AH346" i="1"/>
  <c r="AH382" i="1"/>
  <c r="I682" i="1" l="1"/>
  <c r="K682" i="1"/>
  <c r="N682" i="1"/>
  <c r="O682" i="1"/>
  <c r="R682" i="1"/>
  <c r="U682" i="1"/>
  <c r="W682" i="1"/>
  <c r="Y682" i="1"/>
  <c r="AB682" i="1"/>
  <c r="AH682" i="1"/>
  <c r="I683" i="1"/>
  <c r="K683" i="1"/>
  <c r="N683" i="1"/>
  <c r="O683" i="1"/>
  <c r="R683" i="1"/>
  <c r="U683" i="1"/>
  <c r="W683" i="1"/>
  <c r="Y683" i="1"/>
  <c r="AB683" i="1"/>
  <c r="AH683" i="1"/>
  <c r="E683" i="1"/>
  <c r="AI4" i="1"/>
  <c r="AI5" i="1"/>
  <c r="AI7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6" i="1"/>
  <c r="AI53" i="1"/>
  <c r="AI54" i="1"/>
  <c r="AI55" i="1"/>
  <c r="AI57" i="1"/>
  <c r="AI58" i="1"/>
  <c r="AI60" i="1"/>
  <c r="AI59" i="1"/>
  <c r="AI61" i="1"/>
  <c r="AI62" i="1"/>
  <c r="AI63" i="1"/>
  <c r="AI64" i="1"/>
  <c r="AI65" i="1"/>
  <c r="AI66" i="1"/>
  <c r="AI68" i="1"/>
  <c r="AI67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2" i="1"/>
  <c r="AI81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4" i="1"/>
  <c r="AI105" i="1"/>
  <c r="AI106" i="1"/>
  <c r="AI107" i="1"/>
  <c r="AI103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6" i="1"/>
  <c r="AI147" i="1"/>
  <c r="AI148" i="1"/>
  <c r="AI149" i="1"/>
  <c r="AI150" i="1"/>
  <c r="AI145" i="1"/>
  <c r="AI151" i="1"/>
  <c r="AI152" i="1"/>
  <c r="AI153" i="1"/>
  <c r="AI154" i="1"/>
  <c r="AI155" i="1"/>
  <c r="AI157" i="1"/>
  <c r="AI156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5" i="1"/>
  <c r="AI194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4" i="1"/>
  <c r="AI223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5" i="1"/>
  <c r="AI244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3" i="1"/>
  <c r="AI312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9" i="1"/>
  <c r="AI328" i="1"/>
  <c r="AI330" i="1"/>
  <c r="AI331" i="1"/>
  <c r="AI332" i="1"/>
  <c r="AI333" i="1"/>
  <c r="AI334" i="1"/>
  <c r="AI335" i="1"/>
  <c r="AI336" i="1"/>
  <c r="AI337" i="1"/>
  <c r="AI338" i="1"/>
  <c r="AI341" i="1"/>
  <c r="AI339" i="1"/>
  <c r="AI340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6" i="1"/>
  <c r="AI355" i="1"/>
  <c r="AI357" i="1"/>
  <c r="AI358" i="1"/>
  <c r="AI359" i="1"/>
  <c r="AI360" i="1"/>
  <c r="AI361" i="1"/>
  <c r="AI362" i="1"/>
  <c r="AI363" i="1"/>
  <c r="AI364" i="1"/>
  <c r="AI366" i="1"/>
  <c r="AI365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9" i="1"/>
  <c r="AI420" i="1"/>
  <c r="AI421" i="1"/>
  <c r="AI422" i="1"/>
  <c r="AI423" i="1"/>
  <c r="AI424" i="1"/>
  <c r="AI426" i="1"/>
  <c r="AI425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8" i="1"/>
  <c r="AI443" i="1"/>
  <c r="AI446" i="1"/>
  <c r="AI444" i="1"/>
  <c r="AI445" i="1"/>
  <c r="AI447" i="1"/>
  <c r="AI450" i="1"/>
  <c r="AI449" i="1"/>
  <c r="AI451" i="1"/>
  <c r="AI452" i="1"/>
  <c r="AI453" i="1"/>
  <c r="AI418" i="1"/>
  <c r="AI454" i="1"/>
  <c r="AI455" i="1"/>
  <c r="AI456" i="1"/>
  <c r="AI457" i="1"/>
  <c r="AI458" i="1"/>
  <c r="AI460" i="1"/>
  <c r="AI461" i="1"/>
  <c r="AI462" i="1"/>
  <c r="AI459" i="1"/>
  <c r="AI466" i="1"/>
  <c r="AI463" i="1"/>
  <c r="AI464" i="1"/>
  <c r="AI465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3" i="1"/>
  <c r="AI512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6" i="1"/>
  <c r="AI555" i="1"/>
  <c r="AI554" i="1"/>
  <c r="AI557" i="1"/>
  <c r="AI558" i="1"/>
  <c r="AI561" i="1"/>
  <c r="AI560" i="1"/>
  <c r="AI559" i="1"/>
  <c r="AI562" i="1"/>
  <c r="AI563" i="1"/>
  <c r="AI564" i="1"/>
  <c r="AI565" i="1"/>
  <c r="AI566" i="1"/>
  <c r="AI567" i="1"/>
  <c r="AI568" i="1"/>
  <c r="AI569" i="1"/>
  <c r="AI570" i="1"/>
  <c r="AI572" i="1"/>
  <c r="AI571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3" i="1"/>
  <c r="AI602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2" i="1"/>
  <c r="AI621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4" i="1"/>
  <c r="AI653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3" i="1"/>
  <c r="P5" i="1" l="1"/>
  <c r="P7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6" i="1"/>
  <c r="P53" i="1"/>
  <c r="P54" i="1"/>
  <c r="P55" i="1"/>
  <c r="P57" i="1"/>
  <c r="P58" i="1"/>
  <c r="P60" i="1"/>
  <c r="P59" i="1"/>
  <c r="P61" i="1"/>
  <c r="P62" i="1"/>
  <c r="P63" i="1"/>
  <c r="P64" i="1"/>
  <c r="P65" i="1"/>
  <c r="P66" i="1"/>
  <c r="P68" i="1"/>
  <c r="P67" i="1"/>
  <c r="P69" i="1"/>
  <c r="P70" i="1"/>
  <c r="P71" i="1"/>
  <c r="P72" i="1"/>
  <c r="P73" i="1"/>
  <c r="P74" i="1"/>
  <c r="P75" i="1"/>
  <c r="P76" i="1"/>
  <c r="P77" i="1"/>
  <c r="P78" i="1"/>
  <c r="P79" i="1"/>
  <c r="P80" i="1"/>
  <c r="P82" i="1"/>
  <c r="P81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4" i="1"/>
  <c r="P105" i="1"/>
  <c r="P106" i="1"/>
  <c r="P107" i="1"/>
  <c r="P103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6" i="1"/>
  <c r="P147" i="1"/>
  <c r="P148" i="1"/>
  <c r="P149" i="1"/>
  <c r="P150" i="1"/>
  <c r="P145" i="1"/>
  <c r="P151" i="1"/>
  <c r="P152" i="1"/>
  <c r="P153" i="1"/>
  <c r="P154" i="1"/>
  <c r="P155" i="1"/>
  <c r="P157" i="1"/>
  <c r="P156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5" i="1"/>
  <c r="P194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4" i="1"/>
  <c r="P223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5" i="1"/>
  <c r="P244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3" i="1"/>
  <c r="P312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9" i="1"/>
  <c r="P328" i="1"/>
  <c r="P330" i="1"/>
  <c r="P331" i="1"/>
  <c r="P332" i="1"/>
  <c r="P333" i="1"/>
  <c r="P334" i="1"/>
  <c r="P335" i="1"/>
  <c r="P336" i="1"/>
  <c r="P337" i="1"/>
  <c r="P338" i="1"/>
  <c r="P341" i="1"/>
  <c r="P339" i="1"/>
  <c r="P340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6" i="1"/>
  <c r="P355" i="1"/>
  <c r="P357" i="1"/>
  <c r="P358" i="1"/>
  <c r="P359" i="1"/>
  <c r="P360" i="1"/>
  <c r="P361" i="1"/>
  <c r="P362" i="1"/>
  <c r="P363" i="1"/>
  <c r="P364" i="1"/>
  <c r="P366" i="1"/>
  <c r="P365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9" i="1"/>
  <c r="P420" i="1"/>
  <c r="P421" i="1"/>
  <c r="P422" i="1"/>
  <c r="P423" i="1"/>
  <c r="P424" i="1"/>
  <c r="P426" i="1"/>
  <c r="P425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8" i="1"/>
  <c r="P443" i="1"/>
  <c r="P446" i="1"/>
  <c r="P444" i="1"/>
  <c r="P445" i="1"/>
  <c r="P447" i="1"/>
  <c r="P450" i="1"/>
  <c r="P449" i="1"/>
  <c r="P451" i="1"/>
  <c r="P452" i="1"/>
  <c r="P453" i="1"/>
  <c r="P418" i="1"/>
  <c r="P454" i="1"/>
  <c r="P455" i="1"/>
  <c r="P456" i="1"/>
  <c r="P457" i="1"/>
  <c r="P458" i="1"/>
  <c r="P460" i="1"/>
  <c r="P461" i="1"/>
  <c r="P462" i="1"/>
  <c r="P459" i="1"/>
  <c r="P466" i="1"/>
  <c r="P463" i="1"/>
  <c r="P464" i="1"/>
  <c r="P465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3" i="1"/>
  <c r="P512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6" i="1"/>
  <c r="P555" i="1"/>
  <c r="P554" i="1"/>
  <c r="P557" i="1"/>
  <c r="P558" i="1"/>
  <c r="P561" i="1"/>
  <c r="P560" i="1"/>
  <c r="P559" i="1"/>
  <c r="P562" i="1"/>
  <c r="P563" i="1"/>
  <c r="P564" i="1"/>
  <c r="P565" i="1"/>
  <c r="P566" i="1"/>
  <c r="P567" i="1"/>
  <c r="P568" i="1"/>
  <c r="P569" i="1"/>
  <c r="P570" i="1"/>
  <c r="P572" i="1"/>
  <c r="P57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3" i="1"/>
  <c r="P602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2" i="1"/>
  <c r="P621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4" i="1"/>
  <c r="P653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4" i="1"/>
  <c r="P3" i="1"/>
  <c r="J4" i="1"/>
  <c r="J5" i="1"/>
  <c r="J7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6" i="1"/>
  <c r="J53" i="1"/>
  <c r="J54" i="1"/>
  <c r="J55" i="1"/>
  <c r="J57" i="1"/>
  <c r="J58" i="1"/>
  <c r="J60" i="1"/>
  <c r="J59" i="1"/>
  <c r="J61" i="1"/>
  <c r="J62" i="1"/>
  <c r="J63" i="1"/>
  <c r="J64" i="1"/>
  <c r="J65" i="1"/>
  <c r="J66" i="1"/>
  <c r="J68" i="1"/>
  <c r="J67" i="1"/>
  <c r="J69" i="1"/>
  <c r="J70" i="1"/>
  <c r="J71" i="1"/>
  <c r="J72" i="1"/>
  <c r="J73" i="1"/>
  <c r="J74" i="1"/>
  <c r="J75" i="1"/>
  <c r="J76" i="1"/>
  <c r="J77" i="1"/>
  <c r="J78" i="1"/>
  <c r="J79" i="1"/>
  <c r="J80" i="1"/>
  <c r="J82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3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45" i="1"/>
  <c r="J151" i="1"/>
  <c r="J152" i="1"/>
  <c r="J153" i="1"/>
  <c r="J154" i="1"/>
  <c r="J155" i="1"/>
  <c r="J157" i="1"/>
  <c r="J156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5" i="1"/>
  <c r="J194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4" i="1"/>
  <c r="J223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5" i="1"/>
  <c r="J244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3" i="1"/>
  <c r="J312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9" i="1"/>
  <c r="J328" i="1"/>
  <c r="J330" i="1"/>
  <c r="J331" i="1"/>
  <c r="J332" i="1"/>
  <c r="J333" i="1"/>
  <c r="J334" i="1"/>
  <c r="J335" i="1"/>
  <c r="J336" i="1"/>
  <c r="J337" i="1"/>
  <c r="J338" i="1"/>
  <c r="J341" i="1"/>
  <c r="J339" i="1"/>
  <c r="J340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6" i="1"/>
  <c r="J355" i="1"/>
  <c r="J357" i="1"/>
  <c r="J358" i="1"/>
  <c r="J359" i="1"/>
  <c r="J360" i="1"/>
  <c r="J361" i="1"/>
  <c r="J362" i="1"/>
  <c r="J363" i="1"/>
  <c r="J364" i="1"/>
  <c r="J366" i="1"/>
  <c r="J365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9" i="1"/>
  <c r="J420" i="1"/>
  <c r="J421" i="1"/>
  <c r="J422" i="1"/>
  <c r="J423" i="1"/>
  <c r="J424" i="1"/>
  <c r="J426" i="1"/>
  <c r="J425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8" i="1"/>
  <c r="J443" i="1"/>
  <c r="J446" i="1"/>
  <c r="J444" i="1"/>
  <c r="J445" i="1"/>
  <c r="J447" i="1"/>
  <c r="J450" i="1"/>
  <c r="J449" i="1"/>
  <c r="J451" i="1"/>
  <c r="J452" i="1"/>
  <c r="J453" i="1"/>
  <c r="J418" i="1"/>
  <c r="J454" i="1"/>
  <c r="J455" i="1"/>
  <c r="J456" i="1"/>
  <c r="J457" i="1"/>
  <c r="J458" i="1"/>
  <c r="J460" i="1"/>
  <c r="J461" i="1"/>
  <c r="J462" i="1"/>
  <c r="J459" i="1"/>
  <c r="J466" i="1"/>
  <c r="J463" i="1"/>
  <c r="J464" i="1"/>
  <c r="J465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3" i="1"/>
  <c r="J512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6" i="1"/>
  <c r="J555" i="1"/>
  <c r="J554" i="1"/>
  <c r="J557" i="1"/>
  <c r="J558" i="1"/>
  <c r="J561" i="1"/>
  <c r="J560" i="1"/>
  <c r="J559" i="1"/>
  <c r="J562" i="1"/>
  <c r="J563" i="1"/>
  <c r="J564" i="1"/>
  <c r="J565" i="1"/>
  <c r="J566" i="1"/>
  <c r="J567" i="1"/>
  <c r="J568" i="1"/>
  <c r="J569" i="1"/>
  <c r="J570" i="1"/>
  <c r="J572" i="1"/>
  <c r="J571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3" i="1"/>
  <c r="J602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2" i="1"/>
  <c r="J621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4" i="1"/>
  <c r="J653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3" i="1"/>
  <c r="AC4" i="1"/>
  <c r="AD4" i="1" s="1"/>
  <c r="AC5" i="1"/>
  <c r="AD5" i="1" s="1"/>
  <c r="AC7" i="1"/>
  <c r="AD7" i="1" s="1"/>
  <c r="AC6" i="1"/>
  <c r="AD6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6" i="1"/>
  <c r="AD56" i="1" s="1"/>
  <c r="AC53" i="1"/>
  <c r="AD53" i="1" s="1"/>
  <c r="AC54" i="1"/>
  <c r="AD54" i="1" s="1"/>
  <c r="AC55" i="1"/>
  <c r="AD55" i="1" s="1"/>
  <c r="AC57" i="1"/>
  <c r="AD57" i="1" s="1"/>
  <c r="AC58" i="1"/>
  <c r="AD58" i="1" s="1"/>
  <c r="AC60" i="1"/>
  <c r="AD60" i="1" s="1"/>
  <c r="AC59" i="1"/>
  <c r="AD59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8" i="1"/>
  <c r="AD68" i="1" s="1"/>
  <c r="AC67" i="1"/>
  <c r="AD67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2" i="1"/>
  <c r="AD82" i="1" s="1"/>
  <c r="AC81" i="1"/>
  <c r="AD81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4" i="1"/>
  <c r="AD104" i="1" s="1"/>
  <c r="AC105" i="1"/>
  <c r="AD105" i="1" s="1"/>
  <c r="AC106" i="1"/>
  <c r="AD106" i="1" s="1"/>
  <c r="AC107" i="1"/>
  <c r="AD107" i="1" s="1"/>
  <c r="AC103" i="1"/>
  <c r="AD103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45" i="1"/>
  <c r="AD145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7" i="1"/>
  <c r="AD157" i="1" s="1"/>
  <c r="AC156" i="1"/>
  <c r="AD156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5" i="1"/>
  <c r="AD195" i="1" s="1"/>
  <c r="AC194" i="1"/>
  <c r="AD194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4" i="1"/>
  <c r="AD224" i="1" s="1"/>
  <c r="AC223" i="1"/>
  <c r="AD223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5" i="1"/>
  <c r="AD245" i="1" s="1"/>
  <c r="AC244" i="1"/>
  <c r="AD244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3" i="1"/>
  <c r="AD313" i="1" s="1"/>
  <c r="AC312" i="1"/>
  <c r="AD312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9" i="1"/>
  <c r="AD329" i="1" s="1"/>
  <c r="AC328" i="1"/>
  <c r="AD328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41" i="1"/>
  <c r="AD341" i="1" s="1"/>
  <c r="AC339" i="1"/>
  <c r="AD339" i="1" s="1"/>
  <c r="AC340" i="1"/>
  <c r="AD340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6" i="1"/>
  <c r="AD356" i="1" s="1"/>
  <c r="AC355" i="1"/>
  <c r="AD355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6" i="1"/>
  <c r="AD366" i="1" s="1"/>
  <c r="AC365" i="1"/>
  <c r="AD365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6" i="1"/>
  <c r="AD426" i="1" s="1"/>
  <c r="AC425" i="1"/>
  <c r="AD425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1" i="1"/>
  <c r="AD441" i="1" s="1"/>
  <c r="AC442" i="1"/>
  <c r="AD442" i="1" s="1"/>
  <c r="AC448" i="1"/>
  <c r="AD448" i="1" s="1"/>
  <c r="AC443" i="1"/>
  <c r="AD443" i="1" s="1"/>
  <c r="AC446" i="1"/>
  <c r="AD446" i="1" s="1"/>
  <c r="AC444" i="1"/>
  <c r="AD444" i="1" s="1"/>
  <c r="AC445" i="1"/>
  <c r="AD445" i="1" s="1"/>
  <c r="AC447" i="1"/>
  <c r="AD447" i="1" s="1"/>
  <c r="AC450" i="1"/>
  <c r="AD450" i="1" s="1"/>
  <c r="AC449" i="1"/>
  <c r="AD449" i="1" s="1"/>
  <c r="AC451" i="1"/>
  <c r="AD451" i="1" s="1"/>
  <c r="AC452" i="1"/>
  <c r="AD452" i="1" s="1"/>
  <c r="AC453" i="1"/>
  <c r="AD453" i="1" s="1"/>
  <c r="AC418" i="1"/>
  <c r="AD418" i="1" s="1"/>
  <c r="AC454" i="1"/>
  <c r="AD454" i="1" s="1"/>
  <c r="AC455" i="1"/>
  <c r="AD455" i="1" s="1"/>
  <c r="AC456" i="1"/>
  <c r="AD456" i="1" s="1"/>
  <c r="AC457" i="1"/>
  <c r="AD457" i="1" s="1"/>
  <c r="AC458" i="1"/>
  <c r="AD458" i="1" s="1"/>
  <c r="AC460" i="1"/>
  <c r="AD460" i="1" s="1"/>
  <c r="AC461" i="1"/>
  <c r="AD461" i="1" s="1"/>
  <c r="AC462" i="1"/>
  <c r="AD462" i="1" s="1"/>
  <c r="AC459" i="1"/>
  <c r="AD459" i="1" s="1"/>
  <c r="AC466" i="1"/>
  <c r="AD466" i="1" s="1"/>
  <c r="AC463" i="1"/>
  <c r="AD463" i="1" s="1"/>
  <c r="AC464" i="1"/>
  <c r="AD464" i="1" s="1"/>
  <c r="AC465" i="1"/>
  <c r="AD465" i="1" s="1"/>
  <c r="AC467" i="1"/>
  <c r="AD467" i="1" s="1"/>
  <c r="AC468" i="1"/>
  <c r="AD468" i="1" s="1"/>
  <c r="AC469" i="1"/>
  <c r="AD469" i="1" s="1"/>
  <c r="AC470" i="1"/>
  <c r="AD470" i="1" s="1"/>
  <c r="AC471" i="1"/>
  <c r="AD471" i="1" s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3" i="1"/>
  <c r="AD513" i="1" s="1"/>
  <c r="AC512" i="1"/>
  <c r="AD512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C526" i="1"/>
  <c r="AD526" i="1" s="1"/>
  <c r="AC527" i="1"/>
  <c r="AD527" i="1" s="1"/>
  <c r="AC528" i="1"/>
  <c r="AD528" i="1" s="1"/>
  <c r="AC529" i="1"/>
  <c r="AD529" i="1" s="1"/>
  <c r="AC530" i="1"/>
  <c r="AD530" i="1" s="1"/>
  <c r="AC531" i="1"/>
  <c r="AD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C538" i="1"/>
  <c r="AD538" i="1" s="1"/>
  <c r="AC539" i="1"/>
  <c r="AD539" i="1" s="1"/>
  <c r="AC540" i="1"/>
  <c r="AD540" i="1" s="1"/>
  <c r="AC541" i="1"/>
  <c r="AD541" i="1" s="1"/>
  <c r="AC542" i="1"/>
  <c r="AD542" i="1" s="1"/>
  <c r="AC543" i="1"/>
  <c r="AD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C550" i="1"/>
  <c r="AD550" i="1" s="1"/>
  <c r="AC551" i="1"/>
  <c r="AD551" i="1" s="1"/>
  <c r="AC552" i="1"/>
  <c r="AD552" i="1" s="1"/>
  <c r="AC553" i="1"/>
  <c r="AD553" i="1" s="1"/>
  <c r="AC556" i="1"/>
  <c r="AD556" i="1" s="1"/>
  <c r="AC555" i="1"/>
  <c r="AD555" i="1" s="1"/>
  <c r="AC554" i="1"/>
  <c r="AD554" i="1" s="1"/>
  <c r="AC557" i="1"/>
  <c r="AD557" i="1" s="1"/>
  <c r="AC558" i="1"/>
  <c r="AD558" i="1" s="1"/>
  <c r="AC561" i="1"/>
  <c r="AD561" i="1" s="1"/>
  <c r="AC560" i="1"/>
  <c r="AD560" i="1" s="1"/>
  <c r="AC559" i="1"/>
  <c r="AD559" i="1" s="1"/>
  <c r="AC562" i="1"/>
  <c r="AD562" i="1" s="1"/>
  <c r="AC563" i="1"/>
  <c r="AD563" i="1" s="1"/>
  <c r="AC564" i="1"/>
  <c r="AD564" i="1" s="1"/>
  <c r="AC565" i="1"/>
  <c r="AD565" i="1" s="1"/>
  <c r="AC566" i="1"/>
  <c r="AD566" i="1" s="1"/>
  <c r="AC567" i="1"/>
  <c r="AD567" i="1" s="1"/>
  <c r="AC568" i="1"/>
  <c r="AD568" i="1" s="1"/>
  <c r="AC569" i="1"/>
  <c r="AD569" i="1" s="1"/>
  <c r="AC570" i="1"/>
  <c r="AD570" i="1" s="1"/>
  <c r="AC572" i="1"/>
  <c r="AD572" i="1" s="1"/>
  <c r="AC571" i="1"/>
  <c r="AD571" i="1" s="1"/>
  <c r="AC573" i="1"/>
  <c r="AD573" i="1" s="1"/>
  <c r="AC574" i="1"/>
  <c r="AD574" i="1" s="1"/>
  <c r="AC575" i="1"/>
  <c r="AD575" i="1" s="1"/>
  <c r="AC576" i="1"/>
  <c r="AD576" i="1" s="1"/>
  <c r="AC577" i="1"/>
  <c r="AD577" i="1" s="1"/>
  <c r="AC578" i="1"/>
  <c r="AD578" i="1" s="1"/>
  <c r="AC579" i="1"/>
  <c r="AD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C586" i="1"/>
  <c r="AD586" i="1" s="1"/>
  <c r="AC587" i="1"/>
  <c r="AD587" i="1" s="1"/>
  <c r="AC588" i="1"/>
  <c r="AD588" i="1" s="1"/>
  <c r="AC589" i="1"/>
  <c r="AD589" i="1" s="1"/>
  <c r="AC590" i="1"/>
  <c r="AD590" i="1" s="1"/>
  <c r="AC591" i="1"/>
  <c r="AD591" i="1" s="1"/>
  <c r="AC592" i="1"/>
  <c r="AD592" i="1" s="1"/>
  <c r="AC593" i="1"/>
  <c r="AD593" i="1" s="1"/>
  <c r="AC594" i="1"/>
  <c r="AD594" i="1" s="1"/>
  <c r="AC595" i="1"/>
  <c r="AD595" i="1" s="1"/>
  <c r="AC596" i="1"/>
  <c r="AD596" i="1" s="1"/>
  <c r="AC597" i="1"/>
  <c r="AD597" i="1" s="1"/>
  <c r="AC598" i="1"/>
  <c r="AD598" i="1" s="1"/>
  <c r="AC599" i="1"/>
  <c r="AD599" i="1" s="1"/>
  <c r="AC600" i="1"/>
  <c r="AD600" i="1" s="1"/>
  <c r="AC601" i="1"/>
  <c r="AD601" i="1" s="1"/>
  <c r="AC603" i="1"/>
  <c r="AD603" i="1" s="1"/>
  <c r="AC602" i="1"/>
  <c r="AD602" i="1" s="1"/>
  <c r="AC604" i="1"/>
  <c r="AD604" i="1" s="1"/>
  <c r="AC605" i="1"/>
  <c r="AD605" i="1" s="1"/>
  <c r="AC606" i="1"/>
  <c r="AD606" i="1" s="1"/>
  <c r="AC607" i="1"/>
  <c r="AD607" i="1" s="1"/>
  <c r="AC608" i="1"/>
  <c r="AD608" i="1" s="1"/>
  <c r="AC609" i="1"/>
  <c r="AD609" i="1" s="1"/>
  <c r="AC610" i="1"/>
  <c r="AD610" i="1" s="1"/>
  <c r="AC611" i="1"/>
  <c r="AD611" i="1" s="1"/>
  <c r="AC612" i="1"/>
  <c r="AD612" i="1" s="1"/>
  <c r="AC613" i="1"/>
  <c r="AD613" i="1" s="1"/>
  <c r="AC614" i="1"/>
  <c r="AD614" i="1" s="1"/>
  <c r="AC615" i="1"/>
  <c r="AD615" i="1" s="1"/>
  <c r="AC616" i="1"/>
  <c r="AD616" i="1" s="1"/>
  <c r="AC617" i="1"/>
  <c r="AD617" i="1" s="1"/>
  <c r="AC618" i="1"/>
  <c r="AD618" i="1" s="1"/>
  <c r="AC619" i="1"/>
  <c r="AD619" i="1" s="1"/>
  <c r="AC620" i="1"/>
  <c r="AD620" i="1" s="1"/>
  <c r="AC622" i="1"/>
  <c r="AD622" i="1" s="1"/>
  <c r="AC621" i="1"/>
  <c r="AD621" i="1" s="1"/>
  <c r="AC623" i="1"/>
  <c r="AD623" i="1" s="1"/>
  <c r="AC624" i="1"/>
  <c r="AD624" i="1" s="1"/>
  <c r="AC625" i="1"/>
  <c r="AD625" i="1" s="1"/>
  <c r="AC626" i="1"/>
  <c r="AD626" i="1" s="1"/>
  <c r="AC627" i="1"/>
  <c r="AD627" i="1" s="1"/>
  <c r="AC628" i="1"/>
  <c r="AD628" i="1" s="1"/>
  <c r="AC629" i="1"/>
  <c r="AD629" i="1" s="1"/>
  <c r="AC630" i="1"/>
  <c r="AD630" i="1" s="1"/>
  <c r="AC631" i="1"/>
  <c r="AD631" i="1" s="1"/>
  <c r="AC632" i="1"/>
  <c r="AD632" i="1" s="1"/>
  <c r="AC633" i="1"/>
  <c r="AD633" i="1" s="1"/>
  <c r="AC634" i="1"/>
  <c r="AD634" i="1" s="1"/>
  <c r="AC635" i="1"/>
  <c r="AD635" i="1" s="1"/>
  <c r="AC636" i="1"/>
  <c r="AD636" i="1" s="1"/>
  <c r="AC637" i="1"/>
  <c r="AD637" i="1" s="1"/>
  <c r="AC638" i="1"/>
  <c r="AD638" i="1" s="1"/>
  <c r="AC639" i="1"/>
  <c r="AD639" i="1" s="1"/>
  <c r="AC640" i="1"/>
  <c r="AD640" i="1" s="1"/>
  <c r="AC641" i="1"/>
  <c r="AD641" i="1" s="1"/>
  <c r="AC642" i="1"/>
  <c r="AD642" i="1" s="1"/>
  <c r="AC643" i="1"/>
  <c r="AD643" i="1" s="1"/>
  <c r="AC644" i="1"/>
  <c r="AD644" i="1" s="1"/>
  <c r="AC645" i="1"/>
  <c r="AD645" i="1" s="1"/>
  <c r="AC646" i="1"/>
  <c r="AD646" i="1" s="1"/>
  <c r="AC647" i="1"/>
  <c r="AD647" i="1" s="1"/>
  <c r="AC648" i="1"/>
  <c r="AD648" i="1" s="1"/>
  <c r="AC649" i="1"/>
  <c r="AD649" i="1" s="1"/>
  <c r="AC650" i="1"/>
  <c r="AD650" i="1" s="1"/>
  <c r="AC651" i="1"/>
  <c r="AD651" i="1" s="1"/>
  <c r="AC652" i="1"/>
  <c r="AD652" i="1" s="1"/>
  <c r="AC654" i="1"/>
  <c r="AD654" i="1" s="1"/>
  <c r="AC653" i="1"/>
  <c r="AD653" i="1" s="1"/>
  <c r="AC655" i="1"/>
  <c r="AD655" i="1" s="1"/>
  <c r="AC656" i="1"/>
  <c r="AD656" i="1" s="1"/>
  <c r="AC657" i="1"/>
  <c r="AD657" i="1" s="1"/>
  <c r="AC658" i="1"/>
  <c r="AD658" i="1" s="1"/>
  <c r="AC659" i="1"/>
  <c r="AD659" i="1" s="1"/>
  <c r="AC660" i="1"/>
  <c r="AD660" i="1" s="1"/>
  <c r="AC661" i="1"/>
  <c r="AD661" i="1" s="1"/>
  <c r="AC662" i="1"/>
  <c r="AD662" i="1" s="1"/>
  <c r="AC663" i="1"/>
  <c r="AD663" i="1" s="1"/>
  <c r="AC664" i="1"/>
  <c r="AD664" i="1" s="1"/>
  <c r="AC665" i="1"/>
  <c r="AD665" i="1" s="1"/>
  <c r="AC666" i="1"/>
  <c r="AD666" i="1" s="1"/>
  <c r="AC667" i="1"/>
  <c r="AD667" i="1" s="1"/>
  <c r="AC668" i="1"/>
  <c r="AD668" i="1" s="1"/>
  <c r="AC669" i="1"/>
  <c r="AD669" i="1" s="1"/>
  <c r="AC670" i="1"/>
  <c r="AD670" i="1" s="1"/>
  <c r="AC671" i="1"/>
  <c r="AD671" i="1" s="1"/>
  <c r="AC672" i="1"/>
  <c r="AD672" i="1" s="1"/>
  <c r="AC673" i="1"/>
  <c r="AD673" i="1" s="1"/>
  <c r="AC674" i="1"/>
  <c r="AD674" i="1" s="1"/>
  <c r="AC675" i="1"/>
  <c r="AD675" i="1" s="1"/>
  <c r="AC676" i="1"/>
  <c r="AD676" i="1" s="1"/>
  <c r="AC677" i="1"/>
  <c r="AD677" i="1" s="1"/>
  <c r="AC678" i="1"/>
  <c r="AD678" i="1" s="1"/>
  <c r="AC679" i="1"/>
  <c r="AD679" i="1" s="1"/>
  <c r="AC680" i="1"/>
  <c r="AD680" i="1" s="1"/>
  <c r="AC3" i="1"/>
  <c r="Z4" i="1"/>
  <c r="Z5" i="1"/>
  <c r="Z7" i="1"/>
  <c r="Z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6" i="1"/>
  <c r="Z53" i="1"/>
  <c r="Z54" i="1"/>
  <c r="Z55" i="1"/>
  <c r="Z57" i="1"/>
  <c r="Z58" i="1"/>
  <c r="Z60" i="1"/>
  <c r="Z59" i="1"/>
  <c r="Z61" i="1"/>
  <c r="Z62" i="1"/>
  <c r="Z63" i="1"/>
  <c r="Z64" i="1"/>
  <c r="Z65" i="1"/>
  <c r="Z66" i="1"/>
  <c r="Z68" i="1"/>
  <c r="Z67" i="1"/>
  <c r="Z69" i="1"/>
  <c r="Z70" i="1"/>
  <c r="Z71" i="1"/>
  <c r="Z72" i="1"/>
  <c r="Z73" i="1"/>
  <c r="Z74" i="1"/>
  <c r="Z75" i="1"/>
  <c r="Z76" i="1"/>
  <c r="Z77" i="1"/>
  <c r="Z78" i="1"/>
  <c r="Z79" i="1"/>
  <c r="Z80" i="1"/>
  <c r="Z82" i="1"/>
  <c r="Z81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103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6" i="1"/>
  <c r="Z147" i="1"/>
  <c r="Z148" i="1"/>
  <c r="Z149" i="1"/>
  <c r="Z150" i="1"/>
  <c r="Z145" i="1"/>
  <c r="Z151" i="1"/>
  <c r="Z152" i="1"/>
  <c r="Z153" i="1"/>
  <c r="Z154" i="1"/>
  <c r="Z155" i="1"/>
  <c r="Z157" i="1"/>
  <c r="Z156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5" i="1"/>
  <c r="Z194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4" i="1"/>
  <c r="Z223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5" i="1"/>
  <c r="Z244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3" i="1"/>
  <c r="Z312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9" i="1"/>
  <c r="Z328" i="1"/>
  <c r="Z330" i="1"/>
  <c r="Z331" i="1"/>
  <c r="Z332" i="1"/>
  <c r="Z333" i="1"/>
  <c r="Z334" i="1"/>
  <c r="Z335" i="1"/>
  <c r="Z336" i="1"/>
  <c r="Z337" i="1"/>
  <c r="Z338" i="1"/>
  <c r="Z341" i="1"/>
  <c r="Z339" i="1"/>
  <c r="Z340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6" i="1"/>
  <c r="Z355" i="1"/>
  <c r="Z357" i="1"/>
  <c r="Z358" i="1"/>
  <c r="Z359" i="1"/>
  <c r="Z360" i="1"/>
  <c r="Z361" i="1"/>
  <c r="Z362" i="1"/>
  <c r="Z363" i="1"/>
  <c r="Z364" i="1"/>
  <c r="Z366" i="1"/>
  <c r="Z365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9" i="1"/>
  <c r="Z420" i="1"/>
  <c r="Z421" i="1"/>
  <c r="Z422" i="1"/>
  <c r="Z423" i="1"/>
  <c r="Z424" i="1"/>
  <c r="Z426" i="1"/>
  <c r="Z425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8" i="1"/>
  <c r="Z443" i="1"/>
  <c r="Z446" i="1"/>
  <c r="Z444" i="1"/>
  <c r="Z445" i="1"/>
  <c r="Z447" i="1"/>
  <c r="Z450" i="1"/>
  <c r="Z449" i="1"/>
  <c r="Z451" i="1"/>
  <c r="Z452" i="1"/>
  <c r="Z453" i="1"/>
  <c r="Z418" i="1"/>
  <c r="Z454" i="1"/>
  <c r="Z455" i="1"/>
  <c r="Z456" i="1"/>
  <c r="Z457" i="1"/>
  <c r="Z458" i="1"/>
  <c r="Z460" i="1"/>
  <c r="Z461" i="1"/>
  <c r="Z462" i="1"/>
  <c r="Z459" i="1"/>
  <c r="Z466" i="1"/>
  <c r="Z463" i="1"/>
  <c r="Z464" i="1"/>
  <c r="Z465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3" i="1"/>
  <c r="Z512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6" i="1"/>
  <c r="Z555" i="1"/>
  <c r="Z554" i="1"/>
  <c r="Z557" i="1"/>
  <c r="Z558" i="1"/>
  <c r="Z561" i="1"/>
  <c r="Z560" i="1"/>
  <c r="Z559" i="1"/>
  <c r="Z562" i="1"/>
  <c r="Z563" i="1"/>
  <c r="Z564" i="1"/>
  <c r="Z565" i="1"/>
  <c r="Z566" i="1"/>
  <c r="Z567" i="1"/>
  <c r="Z568" i="1"/>
  <c r="Z569" i="1"/>
  <c r="Z570" i="1"/>
  <c r="Z572" i="1"/>
  <c r="Z571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3" i="1"/>
  <c r="Z602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2" i="1"/>
  <c r="Z621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4" i="1"/>
  <c r="Z653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3" i="1"/>
  <c r="X4" i="1"/>
  <c r="X5" i="1"/>
  <c r="X7" i="1"/>
  <c r="X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6" i="1"/>
  <c r="X53" i="1"/>
  <c r="X54" i="1"/>
  <c r="X55" i="1"/>
  <c r="X57" i="1"/>
  <c r="X58" i="1"/>
  <c r="X60" i="1"/>
  <c r="X59" i="1"/>
  <c r="X61" i="1"/>
  <c r="X62" i="1"/>
  <c r="X63" i="1"/>
  <c r="X64" i="1"/>
  <c r="X65" i="1"/>
  <c r="X66" i="1"/>
  <c r="X68" i="1"/>
  <c r="X67" i="1"/>
  <c r="X69" i="1"/>
  <c r="X70" i="1"/>
  <c r="X71" i="1"/>
  <c r="X72" i="1"/>
  <c r="X73" i="1"/>
  <c r="X74" i="1"/>
  <c r="X75" i="1"/>
  <c r="X76" i="1"/>
  <c r="X77" i="1"/>
  <c r="X78" i="1"/>
  <c r="X79" i="1"/>
  <c r="X80" i="1"/>
  <c r="X82" i="1"/>
  <c r="X81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3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6" i="1"/>
  <c r="X147" i="1"/>
  <c r="X148" i="1"/>
  <c r="X149" i="1"/>
  <c r="X150" i="1"/>
  <c r="X145" i="1"/>
  <c r="X151" i="1"/>
  <c r="X152" i="1"/>
  <c r="X153" i="1"/>
  <c r="X154" i="1"/>
  <c r="X155" i="1"/>
  <c r="X157" i="1"/>
  <c r="X156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5" i="1"/>
  <c r="X194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4" i="1"/>
  <c r="X223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5" i="1"/>
  <c r="X244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3" i="1"/>
  <c r="X312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9" i="1"/>
  <c r="X328" i="1"/>
  <c r="X330" i="1"/>
  <c r="X331" i="1"/>
  <c r="X332" i="1"/>
  <c r="X333" i="1"/>
  <c r="X334" i="1"/>
  <c r="X335" i="1"/>
  <c r="X336" i="1"/>
  <c r="X337" i="1"/>
  <c r="X338" i="1"/>
  <c r="X341" i="1"/>
  <c r="X339" i="1"/>
  <c r="X340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6" i="1"/>
  <c r="X355" i="1"/>
  <c r="X357" i="1"/>
  <c r="X358" i="1"/>
  <c r="X359" i="1"/>
  <c r="X360" i="1"/>
  <c r="X361" i="1"/>
  <c r="X362" i="1"/>
  <c r="X363" i="1"/>
  <c r="X364" i="1"/>
  <c r="X366" i="1"/>
  <c r="X365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9" i="1"/>
  <c r="X420" i="1"/>
  <c r="X421" i="1"/>
  <c r="X422" i="1"/>
  <c r="X423" i="1"/>
  <c r="X424" i="1"/>
  <c r="X426" i="1"/>
  <c r="X425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8" i="1"/>
  <c r="X443" i="1"/>
  <c r="X446" i="1"/>
  <c r="X444" i="1"/>
  <c r="X445" i="1"/>
  <c r="X447" i="1"/>
  <c r="X450" i="1"/>
  <c r="X449" i="1"/>
  <c r="X451" i="1"/>
  <c r="X452" i="1"/>
  <c r="X453" i="1"/>
  <c r="X418" i="1"/>
  <c r="X454" i="1"/>
  <c r="X455" i="1"/>
  <c r="X456" i="1"/>
  <c r="X457" i="1"/>
  <c r="X458" i="1"/>
  <c r="X460" i="1"/>
  <c r="X461" i="1"/>
  <c r="X462" i="1"/>
  <c r="X459" i="1"/>
  <c r="X466" i="1"/>
  <c r="X463" i="1"/>
  <c r="X464" i="1"/>
  <c r="X465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3" i="1"/>
  <c r="X512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6" i="1"/>
  <c r="X555" i="1"/>
  <c r="X554" i="1"/>
  <c r="X557" i="1"/>
  <c r="X558" i="1"/>
  <c r="X561" i="1"/>
  <c r="X560" i="1"/>
  <c r="X559" i="1"/>
  <c r="X562" i="1"/>
  <c r="X563" i="1"/>
  <c r="X564" i="1"/>
  <c r="X565" i="1"/>
  <c r="X566" i="1"/>
  <c r="X567" i="1"/>
  <c r="X568" i="1"/>
  <c r="X569" i="1"/>
  <c r="X570" i="1"/>
  <c r="X572" i="1"/>
  <c r="X571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3" i="1"/>
  <c r="X602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2" i="1"/>
  <c r="X621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4" i="1"/>
  <c r="X653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3" i="1"/>
  <c r="V4" i="1"/>
  <c r="V5" i="1"/>
  <c r="V7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6" i="1"/>
  <c r="V53" i="1"/>
  <c r="V54" i="1"/>
  <c r="V55" i="1"/>
  <c r="V57" i="1"/>
  <c r="V58" i="1"/>
  <c r="V60" i="1"/>
  <c r="V59" i="1"/>
  <c r="V61" i="1"/>
  <c r="V62" i="1"/>
  <c r="V63" i="1"/>
  <c r="V64" i="1"/>
  <c r="V65" i="1"/>
  <c r="V66" i="1"/>
  <c r="V68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2" i="1"/>
  <c r="V81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4" i="1"/>
  <c r="V105" i="1"/>
  <c r="V106" i="1"/>
  <c r="V107" i="1"/>
  <c r="V103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6" i="1"/>
  <c r="V147" i="1"/>
  <c r="V148" i="1"/>
  <c r="V149" i="1"/>
  <c r="V150" i="1"/>
  <c r="V145" i="1"/>
  <c r="V151" i="1"/>
  <c r="V152" i="1"/>
  <c r="V153" i="1"/>
  <c r="V154" i="1"/>
  <c r="V155" i="1"/>
  <c r="V157" i="1"/>
  <c r="V156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5" i="1"/>
  <c r="V194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4" i="1"/>
  <c r="V223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5" i="1"/>
  <c r="V244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3" i="1"/>
  <c r="V312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9" i="1"/>
  <c r="V328" i="1"/>
  <c r="V330" i="1"/>
  <c r="V331" i="1"/>
  <c r="V332" i="1"/>
  <c r="V333" i="1"/>
  <c r="V334" i="1"/>
  <c r="V335" i="1"/>
  <c r="V336" i="1"/>
  <c r="V337" i="1"/>
  <c r="V338" i="1"/>
  <c r="V341" i="1"/>
  <c r="V339" i="1"/>
  <c r="V340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6" i="1"/>
  <c r="V355" i="1"/>
  <c r="V357" i="1"/>
  <c r="V358" i="1"/>
  <c r="V359" i="1"/>
  <c r="V360" i="1"/>
  <c r="V361" i="1"/>
  <c r="V362" i="1"/>
  <c r="V363" i="1"/>
  <c r="V364" i="1"/>
  <c r="V366" i="1"/>
  <c r="V365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9" i="1"/>
  <c r="V420" i="1"/>
  <c r="V421" i="1"/>
  <c r="V422" i="1"/>
  <c r="V423" i="1"/>
  <c r="V424" i="1"/>
  <c r="V426" i="1"/>
  <c r="V425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8" i="1"/>
  <c r="V443" i="1"/>
  <c r="V446" i="1"/>
  <c r="V444" i="1"/>
  <c r="V445" i="1"/>
  <c r="V447" i="1"/>
  <c r="V450" i="1"/>
  <c r="V449" i="1"/>
  <c r="V451" i="1"/>
  <c r="V452" i="1"/>
  <c r="V453" i="1"/>
  <c r="V418" i="1"/>
  <c r="V454" i="1"/>
  <c r="V455" i="1"/>
  <c r="V456" i="1"/>
  <c r="V457" i="1"/>
  <c r="V458" i="1"/>
  <c r="V460" i="1"/>
  <c r="V461" i="1"/>
  <c r="V462" i="1"/>
  <c r="V459" i="1"/>
  <c r="V466" i="1"/>
  <c r="V463" i="1"/>
  <c r="V464" i="1"/>
  <c r="V465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3" i="1"/>
  <c r="V512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6" i="1"/>
  <c r="V555" i="1"/>
  <c r="V554" i="1"/>
  <c r="V557" i="1"/>
  <c r="V558" i="1"/>
  <c r="V561" i="1"/>
  <c r="V560" i="1"/>
  <c r="V559" i="1"/>
  <c r="V562" i="1"/>
  <c r="V563" i="1"/>
  <c r="V564" i="1"/>
  <c r="V565" i="1"/>
  <c r="V566" i="1"/>
  <c r="V567" i="1"/>
  <c r="V568" i="1"/>
  <c r="V569" i="1"/>
  <c r="V570" i="1"/>
  <c r="V572" i="1"/>
  <c r="V571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3" i="1"/>
  <c r="V602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2" i="1"/>
  <c r="V621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4" i="1"/>
  <c r="V653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3" i="1"/>
  <c r="S4" i="1"/>
  <c r="S5" i="1"/>
  <c r="S7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6" i="1"/>
  <c r="S53" i="1"/>
  <c r="S54" i="1"/>
  <c r="S55" i="1"/>
  <c r="S57" i="1"/>
  <c r="S58" i="1"/>
  <c r="S60" i="1"/>
  <c r="S59" i="1"/>
  <c r="S61" i="1"/>
  <c r="S62" i="1"/>
  <c r="S63" i="1"/>
  <c r="S64" i="1"/>
  <c r="S65" i="1"/>
  <c r="S66" i="1"/>
  <c r="S68" i="1"/>
  <c r="S67" i="1"/>
  <c r="S69" i="1"/>
  <c r="S70" i="1"/>
  <c r="S71" i="1"/>
  <c r="S72" i="1"/>
  <c r="S73" i="1"/>
  <c r="S74" i="1"/>
  <c r="S75" i="1"/>
  <c r="S76" i="1"/>
  <c r="S77" i="1"/>
  <c r="S78" i="1"/>
  <c r="S79" i="1"/>
  <c r="S80" i="1"/>
  <c r="S82" i="1"/>
  <c r="S81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4" i="1"/>
  <c r="S105" i="1"/>
  <c r="S106" i="1"/>
  <c r="S107" i="1"/>
  <c r="S103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6" i="1"/>
  <c r="S147" i="1"/>
  <c r="S148" i="1"/>
  <c r="S149" i="1"/>
  <c r="S150" i="1"/>
  <c r="S145" i="1"/>
  <c r="S151" i="1"/>
  <c r="S152" i="1"/>
  <c r="S153" i="1"/>
  <c r="S154" i="1"/>
  <c r="S155" i="1"/>
  <c r="S157" i="1"/>
  <c r="S156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5" i="1"/>
  <c r="S194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4" i="1"/>
  <c r="S223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5" i="1"/>
  <c r="S244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3" i="1"/>
  <c r="S312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9" i="1"/>
  <c r="S328" i="1"/>
  <c r="S330" i="1"/>
  <c r="S331" i="1"/>
  <c r="S332" i="1"/>
  <c r="S333" i="1"/>
  <c r="S334" i="1"/>
  <c r="S335" i="1"/>
  <c r="S336" i="1"/>
  <c r="S337" i="1"/>
  <c r="S338" i="1"/>
  <c r="S341" i="1"/>
  <c r="S339" i="1"/>
  <c r="S340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6" i="1"/>
  <c r="S355" i="1"/>
  <c r="S357" i="1"/>
  <c r="S358" i="1"/>
  <c r="S359" i="1"/>
  <c r="S360" i="1"/>
  <c r="S361" i="1"/>
  <c r="S362" i="1"/>
  <c r="S363" i="1"/>
  <c r="S364" i="1"/>
  <c r="S366" i="1"/>
  <c r="S365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9" i="1"/>
  <c r="S420" i="1"/>
  <c r="S421" i="1"/>
  <c r="S422" i="1"/>
  <c r="S423" i="1"/>
  <c r="S424" i="1"/>
  <c r="S426" i="1"/>
  <c r="S425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8" i="1"/>
  <c r="S443" i="1"/>
  <c r="S446" i="1"/>
  <c r="S444" i="1"/>
  <c r="S445" i="1"/>
  <c r="S447" i="1"/>
  <c r="S450" i="1"/>
  <c r="S449" i="1"/>
  <c r="S451" i="1"/>
  <c r="S452" i="1"/>
  <c r="S453" i="1"/>
  <c r="S418" i="1"/>
  <c r="S454" i="1"/>
  <c r="S455" i="1"/>
  <c r="S456" i="1"/>
  <c r="S457" i="1"/>
  <c r="S458" i="1"/>
  <c r="S460" i="1"/>
  <c r="S461" i="1"/>
  <c r="S462" i="1"/>
  <c r="S459" i="1"/>
  <c r="S466" i="1"/>
  <c r="S463" i="1"/>
  <c r="S464" i="1"/>
  <c r="S465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3" i="1"/>
  <c r="S512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6" i="1"/>
  <c r="S555" i="1"/>
  <c r="S554" i="1"/>
  <c r="S557" i="1"/>
  <c r="S558" i="1"/>
  <c r="S561" i="1"/>
  <c r="S560" i="1"/>
  <c r="S559" i="1"/>
  <c r="S562" i="1"/>
  <c r="S563" i="1"/>
  <c r="S564" i="1"/>
  <c r="S565" i="1"/>
  <c r="S566" i="1"/>
  <c r="S567" i="1"/>
  <c r="S568" i="1"/>
  <c r="S569" i="1"/>
  <c r="S570" i="1"/>
  <c r="S572" i="1"/>
  <c r="S571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3" i="1"/>
  <c r="S602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2" i="1"/>
  <c r="S621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4" i="1"/>
  <c r="S653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3" i="1"/>
  <c r="Q9" i="1"/>
  <c r="Q20" i="1"/>
  <c r="Q21" i="1"/>
  <c r="Q25" i="1"/>
  <c r="T25" i="1" s="1"/>
  <c r="Q29" i="1"/>
  <c r="Q30" i="1"/>
  <c r="Q31" i="1"/>
  <c r="Q32" i="1"/>
  <c r="Q43" i="1"/>
  <c r="Q51" i="1"/>
  <c r="Q54" i="1"/>
  <c r="Q58" i="1"/>
  <c r="Q60" i="1"/>
  <c r="Q69" i="1"/>
  <c r="Q73" i="1"/>
  <c r="Q80" i="1"/>
  <c r="Q83" i="1"/>
  <c r="Q89" i="1"/>
  <c r="Q90" i="1"/>
  <c r="Q93" i="1"/>
  <c r="T93" i="1" s="1"/>
  <c r="Q96" i="1"/>
  <c r="Q105" i="1"/>
  <c r="Q109" i="1"/>
  <c r="Q110" i="1"/>
  <c r="Q112" i="1"/>
  <c r="Q113" i="1"/>
  <c r="Q117" i="1"/>
  <c r="Q119" i="1"/>
  <c r="Q123" i="1"/>
  <c r="Q126" i="1"/>
  <c r="Q129" i="1"/>
  <c r="Q138" i="1"/>
  <c r="Q144" i="1"/>
  <c r="Q153" i="1"/>
  <c r="Q157" i="1"/>
  <c r="T157" i="1" s="1"/>
  <c r="Q158" i="1"/>
  <c r="Q164" i="1"/>
  <c r="Q168" i="1"/>
  <c r="Q172" i="1"/>
  <c r="T172" i="1" s="1"/>
  <c r="Q176" i="1"/>
  <c r="Q177" i="1"/>
  <c r="Q181" i="1"/>
  <c r="Q191" i="1"/>
  <c r="Q206" i="1"/>
  <c r="Q208" i="1"/>
  <c r="Q210" i="1"/>
  <c r="Q217" i="1"/>
  <c r="Q225" i="1"/>
  <c r="T225" i="1" s="1"/>
  <c r="Q247" i="1"/>
  <c r="Q252" i="1"/>
  <c r="Q271" i="1"/>
  <c r="Q275" i="1"/>
  <c r="Q276" i="1"/>
  <c r="Q278" i="1"/>
  <c r="Q281" i="1"/>
  <c r="Q286" i="1"/>
  <c r="Q297" i="1"/>
  <c r="Q303" i="1"/>
  <c r="Q304" i="1"/>
  <c r="T304" i="1" s="1"/>
  <c r="Q309" i="1"/>
  <c r="T309" i="1" s="1"/>
  <c r="Q313" i="1"/>
  <c r="Q322" i="1"/>
  <c r="Q341" i="1"/>
  <c r="Q339" i="1"/>
  <c r="Q340" i="1"/>
  <c r="Q350" i="1"/>
  <c r="Q353" i="1"/>
  <c r="Q377" i="1"/>
  <c r="T377" i="1" s="1"/>
  <c r="Q378" i="1"/>
  <c r="T378" i="1" s="1"/>
  <c r="Q381" i="1"/>
  <c r="Q392" i="1"/>
  <c r="T392" i="1" s="1"/>
  <c r="Q393" i="1"/>
  <c r="T393" i="1" s="1"/>
  <c r="Q400" i="1"/>
  <c r="Q406" i="1"/>
  <c r="Q408" i="1"/>
  <c r="T408" i="1" s="1"/>
  <c r="Q417" i="1"/>
  <c r="T417" i="1" s="1"/>
  <c r="Q423" i="1"/>
  <c r="T423" i="1" s="1"/>
  <c r="Q427" i="1"/>
  <c r="Q429" i="1"/>
  <c r="T429" i="1" s="1"/>
  <c r="Q443" i="1"/>
  <c r="Q451" i="1"/>
  <c r="T451" i="1" s="1"/>
  <c r="Q456" i="1"/>
  <c r="Q467" i="1"/>
  <c r="Q469" i="1"/>
  <c r="T469" i="1" s="1"/>
  <c r="Q471" i="1"/>
  <c r="Q484" i="1"/>
  <c r="Q485" i="1"/>
  <c r="Q492" i="1"/>
  <c r="Q493" i="1"/>
  <c r="Q496" i="1"/>
  <c r="Q497" i="1"/>
  <c r="Q498" i="1"/>
  <c r="Q501" i="1"/>
  <c r="Q510" i="1"/>
  <c r="Q518" i="1"/>
  <c r="Q523" i="1"/>
  <c r="Q529" i="1"/>
  <c r="Q533" i="1"/>
  <c r="Q535" i="1"/>
  <c r="Q536" i="1"/>
  <c r="Q544" i="1"/>
  <c r="Q551" i="1"/>
  <c r="Q554" i="1"/>
  <c r="T554" i="1" s="1"/>
  <c r="Q559" i="1"/>
  <c r="T559" i="1" s="1"/>
  <c r="Q569" i="1"/>
  <c r="Q573" i="1"/>
  <c r="Q580" i="1"/>
  <c r="T580" i="1" s="1"/>
  <c r="Q582" i="1"/>
  <c r="Q590" i="1"/>
  <c r="T590" i="1" s="1"/>
  <c r="Q593" i="1"/>
  <c r="Q597" i="1"/>
  <c r="Q602" i="1"/>
  <c r="Q608" i="1"/>
  <c r="Q615" i="1"/>
  <c r="T615" i="1" s="1"/>
  <c r="Q617" i="1"/>
  <c r="Q620" i="1"/>
  <c r="Q634" i="1"/>
  <c r="T634" i="1" s="1"/>
  <c r="Q635" i="1"/>
  <c r="Q644" i="1"/>
  <c r="T644" i="1" s="1"/>
  <c r="Q645" i="1"/>
  <c r="T645" i="1" s="1"/>
  <c r="Q647" i="1"/>
  <c r="Q659" i="1"/>
  <c r="Q664" i="1"/>
  <c r="T664" i="1" s="1"/>
  <c r="Q670" i="1"/>
  <c r="Q672" i="1"/>
  <c r="Q674" i="1"/>
  <c r="Q675" i="1"/>
  <c r="Q676" i="1"/>
  <c r="Q680" i="1"/>
  <c r="Q3" i="1"/>
  <c r="L4" i="1"/>
  <c r="L5" i="1"/>
  <c r="L7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6" i="1"/>
  <c r="L53" i="1"/>
  <c r="L54" i="1"/>
  <c r="L55" i="1"/>
  <c r="L57" i="1"/>
  <c r="L58" i="1"/>
  <c r="L60" i="1"/>
  <c r="L59" i="1"/>
  <c r="L61" i="1"/>
  <c r="L62" i="1"/>
  <c r="L63" i="1"/>
  <c r="L64" i="1"/>
  <c r="L65" i="1"/>
  <c r="L66" i="1"/>
  <c r="L68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2" i="1"/>
  <c r="L81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3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6" i="1"/>
  <c r="L147" i="1"/>
  <c r="L148" i="1"/>
  <c r="L149" i="1"/>
  <c r="L150" i="1"/>
  <c r="L145" i="1"/>
  <c r="L151" i="1"/>
  <c r="L152" i="1"/>
  <c r="L153" i="1"/>
  <c r="L154" i="1"/>
  <c r="L155" i="1"/>
  <c r="L157" i="1"/>
  <c r="L156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5" i="1"/>
  <c r="L194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4" i="1"/>
  <c r="L223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5" i="1"/>
  <c r="L244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3" i="1"/>
  <c r="L312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9" i="1"/>
  <c r="L328" i="1"/>
  <c r="L330" i="1"/>
  <c r="L331" i="1"/>
  <c r="L332" i="1"/>
  <c r="L333" i="1"/>
  <c r="L334" i="1"/>
  <c r="L335" i="1"/>
  <c r="L336" i="1"/>
  <c r="L337" i="1"/>
  <c r="L338" i="1"/>
  <c r="L341" i="1"/>
  <c r="L339" i="1"/>
  <c r="L340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6" i="1"/>
  <c r="L355" i="1"/>
  <c r="L357" i="1"/>
  <c r="L358" i="1"/>
  <c r="L359" i="1"/>
  <c r="L360" i="1"/>
  <c r="L361" i="1"/>
  <c r="L362" i="1"/>
  <c r="L363" i="1"/>
  <c r="L364" i="1"/>
  <c r="L366" i="1"/>
  <c r="L365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9" i="1"/>
  <c r="L420" i="1"/>
  <c r="L421" i="1"/>
  <c r="L422" i="1"/>
  <c r="L423" i="1"/>
  <c r="L424" i="1"/>
  <c r="L426" i="1"/>
  <c r="L425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8" i="1"/>
  <c r="L443" i="1"/>
  <c r="L446" i="1"/>
  <c r="L444" i="1"/>
  <c r="L445" i="1"/>
  <c r="L447" i="1"/>
  <c r="L450" i="1"/>
  <c r="L449" i="1"/>
  <c r="L451" i="1"/>
  <c r="L452" i="1"/>
  <c r="L453" i="1"/>
  <c r="L418" i="1"/>
  <c r="L454" i="1"/>
  <c r="L455" i="1"/>
  <c r="L456" i="1"/>
  <c r="L457" i="1"/>
  <c r="L458" i="1"/>
  <c r="L460" i="1"/>
  <c r="L461" i="1"/>
  <c r="L462" i="1"/>
  <c r="L459" i="1"/>
  <c r="L466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3" i="1"/>
  <c r="L512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6" i="1"/>
  <c r="L555" i="1"/>
  <c r="L554" i="1"/>
  <c r="L557" i="1"/>
  <c r="L558" i="1"/>
  <c r="L561" i="1"/>
  <c r="L560" i="1"/>
  <c r="L559" i="1"/>
  <c r="L562" i="1"/>
  <c r="L563" i="1"/>
  <c r="L564" i="1"/>
  <c r="L565" i="1"/>
  <c r="L566" i="1"/>
  <c r="L567" i="1"/>
  <c r="L568" i="1"/>
  <c r="L569" i="1"/>
  <c r="L570" i="1"/>
  <c r="L572" i="1"/>
  <c r="L571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3" i="1"/>
  <c r="L602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2" i="1"/>
  <c r="L621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4" i="1"/>
  <c r="L653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3" i="1"/>
  <c r="F4" i="1"/>
  <c r="G4" i="1" s="1"/>
  <c r="H4" i="1" s="1"/>
  <c r="F5" i="1"/>
  <c r="G5" i="1" s="1"/>
  <c r="H5" i="1" s="1"/>
  <c r="F7" i="1"/>
  <c r="G7" i="1" s="1"/>
  <c r="H7" i="1" s="1"/>
  <c r="F6" i="1"/>
  <c r="G6" i="1" s="1"/>
  <c r="H6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6" i="1"/>
  <c r="G56" i="1" s="1"/>
  <c r="H56" i="1" s="1"/>
  <c r="F53" i="1"/>
  <c r="G53" i="1" s="1"/>
  <c r="H53" i="1" s="1"/>
  <c r="F54" i="1"/>
  <c r="G54" i="1" s="1"/>
  <c r="H54" i="1" s="1"/>
  <c r="F55" i="1"/>
  <c r="G55" i="1" s="1"/>
  <c r="H55" i="1" s="1"/>
  <c r="F57" i="1"/>
  <c r="G57" i="1" s="1"/>
  <c r="H57" i="1" s="1"/>
  <c r="F58" i="1"/>
  <c r="G58" i="1" s="1"/>
  <c r="H58" i="1" s="1"/>
  <c r="F60" i="1"/>
  <c r="G60" i="1" s="1"/>
  <c r="H60" i="1" s="1"/>
  <c r="F59" i="1"/>
  <c r="G59" i="1" s="1"/>
  <c r="H59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8" i="1"/>
  <c r="G68" i="1" s="1"/>
  <c r="H68" i="1" s="1"/>
  <c r="F67" i="1"/>
  <c r="G67" i="1" s="1"/>
  <c r="H67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2" i="1"/>
  <c r="G82" i="1" s="1"/>
  <c r="H82" i="1" s="1"/>
  <c r="F81" i="1"/>
  <c r="G81" i="1" s="1"/>
  <c r="H81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3" i="1"/>
  <c r="G103" i="1" s="1"/>
  <c r="H103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45" i="1"/>
  <c r="G145" i="1" s="1"/>
  <c r="H145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7" i="1"/>
  <c r="G157" i="1" s="1"/>
  <c r="H157" i="1" s="1"/>
  <c r="F156" i="1"/>
  <c r="G156" i="1" s="1"/>
  <c r="H156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5" i="1"/>
  <c r="G195" i="1" s="1"/>
  <c r="H195" i="1" s="1"/>
  <c r="F194" i="1"/>
  <c r="G194" i="1" s="1"/>
  <c r="H194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4" i="1"/>
  <c r="G224" i="1" s="1"/>
  <c r="H224" i="1" s="1"/>
  <c r="F223" i="1"/>
  <c r="G223" i="1" s="1"/>
  <c r="H223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5" i="1"/>
  <c r="G245" i="1" s="1"/>
  <c r="H245" i="1" s="1"/>
  <c r="F244" i="1"/>
  <c r="G244" i="1" s="1"/>
  <c r="H244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3" i="1"/>
  <c r="G313" i="1" s="1"/>
  <c r="H313" i="1" s="1"/>
  <c r="F312" i="1"/>
  <c r="G312" i="1" s="1"/>
  <c r="H312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9" i="1"/>
  <c r="G329" i="1" s="1"/>
  <c r="H329" i="1" s="1"/>
  <c r="F328" i="1"/>
  <c r="G328" i="1" s="1"/>
  <c r="H328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41" i="1"/>
  <c r="G341" i="1" s="1"/>
  <c r="H341" i="1" s="1"/>
  <c r="F339" i="1"/>
  <c r="G339" i="1" s="1"/>
  <c r="H339" i="1" s="1"/>
  <c r="F340" i="1"/>
  <c r="G340" i="1" s="1"/>
  <c r="H340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6" i="1"/>
  <c r="G356" i="1" s="1"/>
  <c r="H356" i="1" s="1"/>
  <c r="F355" i="1"/>
  <c r="G355" i="1" s="1"/>
  <c r="H355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6" i="1"/>
  <c r="G366" i="1" s="1"/>
  <c r="H366" i="1" s="1"/>
  <c r="F365" i="1"/>
  <c r="G365" i="1" s="1"/>
  <c r="H365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9" i="1"/>
  <c r="G419" i="1" s="1"/>
  <c r="H419" i="1" s="1"/>
  <c r="F420" i="1"/>
  <c r="G420" i="1" s="1"/>
  <c r="H420" i="1" s="1"/>
  <c r="F421" i="1"/>
  <c r="G421" i="1" s="1"/>
  <c r="H421" i="1" s="1"/>
  <c r="F422" i="1"/>
  <c r="G422" i="1" s="1"/>
  <c r="H422" i="1" s="1"/>
  <c r="F423" i="1"/>
  <c r="G423" i="1" s="1"/>
  <c r="H423" i="1" s="1"/>
  <c r="F424" i="1"/>
  <c r="G424" i="1" s="1"/>
  <c r="H424" i="1" s="1"/>
  <c r="F426" i="1"/>
  <c r="G426" i="1" s="1"/>
  <c r="H426" i="1" s="1"/>
  <c r="F425" i="1"/>
  <c r="G425" i="1" s="1"/>
  <c r="H425" i="1" s="1"/>
  <c r="F427" i="1"/>
  <c r="G427" i="1" s="1"/>
  <c r="H427" i="1" s="1"/>
  <c r="F428" i="1"/>
  <c r="G428" i="1" s="1"/>
  <c r="H428" i="1" s="1"/>
  <c r="F429" i="1"/>
  <c r="G429" i="1" s="1"/>
  <c r="H429" i="1" s="1"/>
  <c r="F430" i="1"/>
  <c r="G430" i="1" s="1"/>
  <c r="H430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F448" i="1"/>
  <c r="G448" i="1" s="1"/>
  <c r="H448" i="1" s="1"/>
  <c r="F443" i="1"/>
  <c r="G443" i="1" s="1"/>
  <c r="H443" i="1" s="1"/>
  <c r="F446" i="1"/>
  <c r="G446" i="1" s="1"/>
  <c r="H446" i="1" s="1"/>
  <c r="F444" i="1"/>
  <c r="G444" i="1" s="1"/>
  <c r="H444" i="1" s="1"/>
  <c r="F445" i="1"/>
  <c r="G445" i="1" s="1"/>
  <c r="H445" i="1" s="1"/>
  <c r="F447" i="1"/>
  <c r="G447" i="1" s="1"/>
  <c r="H447" i="1" s="1"/>
  <c r="F450" i="1"/>
  <c r="G450" i="1" s="1"/>
  <c r="H450" i="1" s="1"/>
  <c r="F449" i="1"/>
  <c r="G449" i="1" s="1"/>
  <c r="H449" i="1" s="1"/>
  <c r="F451" i="1"/>
  <c r="G451" i="1" s="1"/>
  <c r="H451" i="1" s="1"/>
  <c r="F452" i="1"/>
  <c r="G452" i="1" s="1"/>
  <c r="H452" i="1" s="1"/>
  <c r="F453" i="1"/>
  <c r="G453" i="1" s="1"/>
  <c r="H453" i="1" s="1"/>
  <c r="F418" i="1"/>
  <c r="G418" i="1" s="1"/>
  <c r="H418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F458" i="1"/>
  <c r="G458" i="1" s="1"/>
  <c r="H458" i="1" s="1"/>
  <c r="F460" i="1"/>
  <c r="G460" i="1" s="1"/>
  <c r="H460" i="1" s="1"/>
  <c r="F461" i="1"/>
  <c r="G461" i="1" s="1"/>
  <c r="H461" i="1" s="1"/>
  <c r="F462" i="1"/>
  <c r="G462" i="1" s="1"/>
  <c r="H462" i="1" s="1"/>
  <c r="F459" i="1"/>
  <c r="G459" i="1" s="1"/>
  <c r="H459" i="1" s="1"/>
  <c r="F466" i="1"/>
  <c r="G466" i="1" s="1"/>
  <c r="H466" i="1" s="1"/>
  <c r="F463" i="1"/>
  <c r="G463" i="1" s="1"/>
  <c r="H463" i="1" s="1"/>
  <c r="F464" i="1"/>
  <c r="G464" i="1" s="1"/>
  <c r="H464" i="1" s="1"/>
  <c r="F465" i="1"/>
  <c r="G465" i="1" s="1"/>
  <c r="H465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F513" i="1"/>
  <c r="G513" i="1" s="1"/>
  <c r="H513" i="1" s="1"/>
  <c r="F512" i="1"/>
  <c r="G512" i="1" s="1"/>
  <c r="H512" i="1" s="1"/>
  <c r="F514" i="1"/>
  <c r="G514" i="1" s="1"/>
  <c r="H514" i="1" s="1"/>
  <c r="F515" i="1"/>
  <c r="G515" i="1" s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1" i="1"/>
  <c r="G521" i="1" s="1"/>
  <c r="H521" i="1" s="1"/>
  <c r="F522" i="1"/>
  <c r="G522" i="1" s="1"/>
  <c r="H522" i="1" s="1"/>
  <c r="F523" i="1"/>
  <c r="G523" i="1" s="1"/>
  <c r="H523" i="1" s="1"/>
  <c r="F524" i="1"/>
  <c r="G524" i="1" s="1"/>
  <c r="H524" i="1" s="1"/>
  <c r="F525" i="1"/>
  <c r="G525" i="1" s="1"/>
  <c r="H525" i="1" s="1"/>
  <c r="F526" i="1"/>
  <c r="G526" i="1" s="1"/>
  <c r="H526" i="1" s="1"/>
  <c r="F527" i="1"/>
  <c r="G527" i="1" s="1"/>
  <c r="H527" i="1" s="1"/>
  <c r="F528" i="1"/>
  <c r="G528" i="1" s="1"/>
  <c r="H528" i="1" s="1"/>
  <c r="F529" i="1"/>
  <c r="G529" i="1" s="1"/>
  <c r="H529" i="1" s="1"/>
  <c r="F530" i="1"/>
  <c r="G530" i="1" s="1"/>
  <c r="H530" i="1" s="1"/>
  <c r="F531" i="1"/>
  <c r="G531" i="1" s="1"/>
  <c r="H531" i="1" s="1"/>
  <c r="F532" i="1"/>
  <c r="G532" i="1" s="1"/>
  <c r="H532" i="1" s="1"/>
  <c r="F533" i="1"/>
  <c r="G533" i="1" s="1"/>
  <c r="H533" i="1" s="1"/>
  <c r="F534" i="1"/>
  <c r="G534" i="1" s="1"/>
  <c r="H534" i="1" s="1"/>
  <c r="F535" i="1"/>
  <c r="G535" i="1" s="1"/>
  <c r="H535" i="1" s="1"/>
  <c r="F536" i="1"/>
  <c r="G536" i="1" s="1"/>
  <c r="H536" i="1" s="1"/>
  <c r="F537" i="1"/>
  <c r="G537" i="1" s="1"/>
  <c r="H537" i="1" s="1"/>
  <c r="F538" i="1"/>
  <c r="G538" i="1" s="1"/>
  <c r="H538" i="1" s="1"/>
  <c r="F539" i="1"/>
  <c r="G539" i="1" s="1"/>
  <c r="H539" i="1" s="1"/>
  <c r="F540" i="1"/>
  <c r="G540" i="1" s="1"/>
  <c r="H540" i="1" s="1"/>
  <c r="F541" i="1"/>
  <c r="G541" i="1" s="1"/>
  <c r="H541" i="1" s="1"/>
  <c r="F542" i="1"/>
  <c r="G542" i="1" s="1"/>
  <c r="H542" i="1" s="1"/>
  <c r="F543" i="1"/>
  <c r="G543" i="1" s="1"/>
  <c r="H543" i="1" s="1"/>
  <c r="F544" i="1"/>
  <c r="G544" i="1" s="1"/>
  <c r="H544" i="1" s="1"/>
  <c r="F545" i="1"/>
  <c r="G545" i="1" s="1"/>
  <c r="H545" i="1" s="1"/>
  <c r="F546" i="1"/>
  <c r="G546" i="1" s="1"/>
  <c r="H546" i="1" s="1"/>
  <c r="F547" i="1"/>
  <c r="G547" i="1" s="1"/>
  <c r="H547" i="1" s="1"/>
  <c r="F548" i="1"/>
  <c r="G548" i="1" s="1"/>
  <c r="H548" i="1" s="1"/>
  <c r="F549" i="1"/>
  <c r="G549" i="1" s="1"/>
  <c r="H549" i="1" s="1"/>
  <c r="F550" i="1"/>
  <c r="G550" i="1" s="1"/>
  <c r="H550" i="1" s="1"/>
  <c r="F551" i="1"/>
  <c r="G551" i="1" s="1"/>
  <c r="H551" i="1" s="1"/>
  <c r="F552" i="1"/>
  <c r="G552" i="1" s="1"/>
  <c r="H552" i="1" s="1"/>
  <c r="F553" i="1"/>
  <c r="G553" i="1" s="1"/>
  <c r="H553" i="1" s="1"/>
  <c r="F556" i="1"/>
  <c r="G556" i="1" s="1"/>
  <c r="H556" i="1" s="1"/>
  <c r="F555" i="1"/>
  <c r="G555" i="1" s="1"/>
  <c r="H555" i="1" s="1"/>
  <c r="F554" i="1"/>
  <c r="G554" i="1" s="1"/>
  <c r="H554" i="1" s="1"/>
  <c r="F557" i="1"/>
  <c r="G557" i="1" s="1"/>
  <c r="H557" i="1" s="1"/>
  <c r="F558" i="1"/>
  <c r="G558" i="1" s="1"/>
  <c r="H558" i="1" s="1"/>
  <c r="F561" i="1"/>
  <c r="G561" i="1" s="1"/>
  <c r="H561" i="1" s="1"/>
  <c r="F560" i="1"/>
  <c r="G560" i="1" s="1"/>
  <c r="H560" i="1" s="1"/>
  <c r="F559" i="1"/>
  <c r="G559" i="1" s="1"/>
  <c r="H559" i="1" s="1"/>
  <c r="F562" i="1"/>
  <c r="G562" i="1" s="1"/>
  <c r="H562" i="1" s="1"/>
  <c r="F563" i="1"/>
  <c r="G563" i="1" s="1"/>
  <c r="H563" i="1" s="1"/>
  <c r="F564" i="1"/>
  <c r="G564" i="1" s="1"/>
  <c r="H564" i="1" s="1"/>
  <c r="F565" i="1"/>
  <c r="G565" i="1" s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 s="1"/>
  <c r="H569" i="1" s="1"/>
  <c r="F570" i="1"/>
  <c r="G570" i="1" s="1"/>
  <c r="H570" i="1" s="1"/>
  <c r="F572" i="1"/>
  <c r="G572" i="1" s="1"/>
  <c r="H572" i="1" s="1"/>
  <c r="F571" i="1"/>
  <c r="G571" i="1" s="1"/>
  <c r="H571" i="1" s="1"/>
  <c r="F573" i="1"/>
  <c r="G573" i="1" s="1"/>
  <c r="H573" i="1" s="1"/>
  <c r="F574" i="1"/>
  <c r="G574" i="1" s="1"/>
  <c r="H574" i="1" s="1"/>
  <c r="F575" i="1"/>
  <c r="G575" i="1" s="1"/>
  <c r="H575" i="1" s="1"/>
  <c r="F576" i="1"/>
  <c r="G576" i="1" s="1"/>
  <c r="H576" i="1" s="1"/>
  <c r="F577" i="1"/>
  <c r="G577" i="1" s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2" i="1"/>
  <c r="G582" i="1" s="1"/>
  <c r="H582" i="1" s="1"/>
  <c r="F583" i="1"/>
  <c r="G583" i="1" s="1"/>
  <c r="H583" i="1" s="1"/>
  <c r="F584" i="1"/>
  <c r="G584" i="1" s="1"/>
  <c r="H584" i="1" s="1"/>
  <c r="F585" i="1"/>
  <c r="G585" i="1" s="1"/>
  <c r="H585" i="1" s="1"/>
  <c r="F586" i="1"/>
  <c r="G586" i="1" s="1"/>
  <c r="H586" i="1" s="1"/>
  <c r="F587" i="1"/>
  <c r="G587" i="1" s="1"/>
  <c r="H587" i="1" s="1"/>
  <c r="F588" i="1"/>
  <c r="G588" i="1" s="1"/>
  <c r="H588" i="1" s="1"/>
  <c r="F589" i="1"/>
  <c r="G589" i="1" s="1"/>
  <c r="H589" i="1" s="1"/>
  <c r="F590" i="1"/>
  <c r="G590" i="1" s="1"/>
  <c r="H590" i="1" s="1"/>
  <c r="F591" i="1"/>
  <c r="G591" i="1" s="1"/>
  <c r="H591" i="1" s="1"/>
  <c r="F592" i="1"/>
  <c r="G592" i="1" s="1"/>
  <c r="H592" i="1" s="1"/>
  <c r="F593" i="1"/>
  <c r="G593" i="1" s="1"/>
  <c r="H593" i="1" s="1"/>
  <c r="F594" i="1"/>
  <c r="G594" i="1" s="1"/>
  <c r="H594" i="1" s="1"/>
  <c r="F595" i="1"/>
  <c r="G595" i="1" s="1"/>
  <c r="H595" i="1" s="1"/>
  <c r="F596" i="1"/>
  <c r="G596" i="1" s="1"/>
  <c r="H596" i="1" s="1"/>
  <c r="F597" i="1"/>
  <c r="G597" i="1" s="1"/>
  <c r="H597" i="1" s="1"/>
  <c r="F598" i="1"/>
  <c r="G598" i="1" s="1"/>
  <c r="H598" i="1" s="1"/>
  <c r="F599" i="1"/>
  <c r="G599" i="1" s="1"/>
  <c r="H599" i="1" s="1"/>
  <c r="F600" i="1"/>
  <c r="G600" i="1" s="1"/>
  <c r="H600" i="1" s="1"/>
  <c r="F601" i="1"/>
  <c r="G601" i="1" s="1"/>
  <c r="H601" i="1" s="1"/>
  <c r="F603" i="1"/>
  <c r="G603" i="1" s="1"/>
  <c r="H603" i="1" s="1"/>
  <c r="F602" i="1"/>
  <c r="G602" i="1" s="1"/>
  <c r="H602" i="1" s="1"/>
  <c r="F604" i="1"/>
  <c r="G604" i="1" s="1"/>
  <c r="H604" i="1" s="1"/>
  <c r="F605" i="1"/>
  <c r="G605" i="1" s="1"/>
  <c r="H605" i="1" s="1"/>
  <c r="F606" i="1"/>
  <c r="G606" i="1" s="1"/>
  <c r="H606" i="1" s="1"/>
  <c r="F607" i="1"/>
  <c r="G607" i="1" s="1"/>
  <c r="H607" i="1" s="1"/>
  <c r="F608" i="1"/>
  <c r="G608" i="1" s="1"/>
  <c r="H608" i="1" s="1"/>
  <c r="F609" i="1"/>
  <c r="G609" i="1" s="1"/>
  <c r="H609" i="1" s="1"/>
  <c r="F610" i="1"/>
  <c r="G610" i="1" s="1"/>
  <c r="H610" i="1" s="1"/>
  <c r="F611" i="1"/>
  <c r="G611" i="1" s="1"/>
  <c r="H611" i="1" s="1"/>
  <c r="F612" i="1"/>
  <c r="G612" i="1" s="1"/>
  <c r="H612" i="1" s="1"/>
  <c r="F613" i="1"/>
  <c r="G613" i="1" s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 s="1"/>
  <c r="H617" i="1" s="1"/>
  <c r="F618" i="1"/>
  <c r="G618" i="1" s="1"/>
  <c r="H618" i="1" s="1"/>
  <c r="F619" i="1"/>
  <c r="G619" i="1" s="1"/>
  <c r="H619" i="1" s="1"/>
  <c r="F620" i="1"/>
  <c r="G620" i="1" s="1"/>
  <c r="H620" i="1" s="1"/>
  <c r="F622" i="1"/>
  <c r="G622" i="1" s="1"/>
  <c r="H622" i="1" s="1"/>
  <c r="F621" i="1"/>
  <c r="G621" i="1" s="1"/>
  <c r="H621" i="1" s="1"/>
  <c r="F623" i="1"/>
  <c r="G623" i="1" s="1"/>
  <c r="H623" i="1" s="1"/>
  <c r="F624" i="1"/>
  <c r="G624" i="1" s="1"/>
  <c r="H624" i="1" s="1"/>
  <c r="F625" i="1"/>
  <c r="G625" i="1" s="1"/>
  <c r="H625" i="1" s="1"/>
  <c r="F626" i="1"/>
  <c r="G626" i="1" s="1"/>
  <c r="H626" i="1" s="1"/>
  <c r="F627" i="1"/>
  <c r="G627" i="1" s="1"/>
  <c r="H627" i="1" s="1"/>
  <c r="F628" i="1"/>
  <c r="G628" i="1" s="1"/>
  <c r="H628" i="1" s="1"/>
  <c r="F629" i="1"/>
  <c r="G629" i="1" s="1"/>
  <c r="H629" i="1" s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 s="1"/>
  <c r="H633" i="1" s="1"/>
  <c r="F634" i="1"/>
  <c r="G634" i="1" s="1"/>
  <c r="H634" i="1" s="1"/>
  <c r="F635" i="1"/>
  <c r="G635" i="1" s="1"/>
  <c r="H635" i="1" s="1"/>
  <c r="F636" i="1"/>
  <c r="G636" i="1" s="1"/>
  <c r="H636" i="1" s="1"/>
  <c r="F637" i="1"/>
  <c r="G637" i="1" s="1"/>
  <c r="H637" i="1" s="1"/>
  <c r="F638" i="1"/>
  <c r="G638" i="1" s="1"/>
  <c r="H638" i="1" s="1"/>
  <c r="G639" i="1"/>
  <c r="H639" i="1" s="1"/>
  <c r="F640" i="1"/>
  <c r="G640" i="1" s="1"/>
  <c r="H640" i="1" s="1"/>
  <c r="F641" i="1"/>
  <c r="G641" i="1" s="1"/>
  <c r="H641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G648" i="1" s="1"/>
  <c r="H648" i="1" s="1"/>
  <c r="F649" i="1"/>
  <c r="G649" i="1" s="1"/>
  <c r="H649" i="1" s="1"/>
  <c r="F650" i="1"/>
  <c r="G650" i="1" s="1"/>
  <c r="H650" i="1" s="1"/>
  <c r="F651" i="1"/>
  <c r="G651" i="1" s="1"/>
  <c r="H651" i="1" s="1"/>
  <c r="F652" i="1"/>
  <c r="G652" i="1" s="1"/>
  <c r="H652" i="1" s="1"/>
  <c r="F654" i="1"/>
  <c r="G654" i="1" s="1"/>
  <c r="H654" i="1" s="1"/>
  <c r="F653" i="1"/>
  <c r="G653" i="1" s="1"/>
  <c r="H653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 s="1"/>
  <c r="H661" i="1" s="1"/>
  <c r="F662" i="1"/>
  <c r="G662" i="1" s="1"/>
  <c r="H662" i="1" s="1"/>
  <c r="F663" i="1"/>
  <c r="G663" i="1" s="1"/>
  <c r="H663" i="1" s="1"/>
  <c r="F664" i="1"/>
  <c r="G664" i="1" s="1"/>
  <c r="H664" i="1" s="1"/>
  <c r="F665" i="1"/>
  <c r="G665" i="1" s="1"/>
  <c r="H665" i="1" s="1"/>
  <c r="F666" i="1"/>
  <c r="G666" i="1" s="1"/>
  <c r="H666" i="1" s="1"/>
  <c r="F667" i="1"/>
  <c r="G667" i="1" s="1"/>
  <c r="H667" i="1" s="1"/>
  <c r="F668" i="1"/>
  <c r="G668" i="1" s="1"/>
  <c r="H668" i="1" s="1"/>
  <c r="F669" i="1"/>
  <c r="G669" i="1" s="1"/>
  <c r="H669" i="1" s="1"/>
  <c r="F670" i="1"/>
  <c r="G670" i="1" s="1"/>
  <c r="H670" i="1" s="1"/>
  <c r="F671" i="1"/>
  <c r="G671" i="1" s="1"/>
  <c r="H671" i="1" s="1"/>
  <c r="F672" i="1"/>
  <c r="G672" i="1" s="1"/>
  <c r="H672" i="1" s="1"/>
  <c r="F673" i="1"/>
  <c r="G673" i="1" s="1"/>
  <c r="H673" i="1" s="1"/>
  <c r="F674" i="1"/>
  <c r="G674" i="1" s="1"/>
  <c r="H674" i="1" s="1"/>
  <c r="F675" i="1"/>
  <c r="G675" i="1" s="1"/>
  <c r="H675" i="1" s="1"/>
  <c r="F676" i="1"/>
  <c r="G676" i="1" s="1"/>
  <c r="H676" i="1" s="1"/>
  <c r="F677" i="1"/>
  <c r="G677" i="1" s="1"/>
  <c r="H677" i="1" s="1"/>
  <c r="F678" i="1"/>
  <c r="G678" i="1" s="1"/>
  <c r="H678" i="1" s="1"/>
  <c r="F679" i="1"/>
  <c r="G679" i="1" s="1"/>
  <c r="H679" i="1" s="1"/>
  <c r="F680" i="1"/>
  <c r="G680" i="1" s="1"/>
  <c r="H680" i="1" s="1"/>
  <c r="H25" i="1"/>
  <c r="F3" i="1"/>
  <c r="M677" i="1" l="1"/>
  <c r="M673" i="1"/>
  <c r="M669" i="1"/>
  <c r="M665" i="1"/>
  <c r="M661" i="1"/>
  <c r="M657" i="1"/>
  <c r="M654" i="1"/>
  <c r="M649" i="1"/>
  <c r="M641" i="1"/>
  <c r="M637" i="1"/>
  <c r="M633" i="1"/>
  <c r="M629" i="1"/>
  <c r="M625" i="1"/>
  <c r="M622" i="1"/>
  <c r="M617" i="1"/>
  <c r="M613" i="1"/>
  <c r="M609" i="1"/>
  <c r="M605" i="1"/>
  <c r="M601" i="1"/>
  <c r="M597" i="1"/>
  <c r="M593" i="1"/>
  <c r="M589" i="1"/>
  <c r="M585" i="1"/>
  <c r="M581" i="1"/>
  <c r="M577" i="1"/>
  <c r="M573" i="1"/>
  <c r="M569" i="1"/>
  <c r="M565" i="1"/>
  <c r="M557" i="1"/>
  <c r="M553" i="1"/>
  <c r="M549" i="1"/>
  <c r="M545" i="1"/>
  <c r="M541" i="1"/>
  <c r="M537" i="1"/>
  <c r="M533" i="1"/>
  <c r="M529" i="1"/>
  <c r="M525" i="1"/>
  <c r="M521" i="1"/>
  <c r="M517" i="1"/>
  <c r="M512" i="1"/>
  <c r="M509" i="1"/>
  <c r="M505" i="1"/>
  <c r="M501" i="1"/>
  <c r="M497" i="1"/>
  <c r="M493" i="1"/>
  <c r="M489" i="1"/>
  <c r="M485" i="1"/>
  <c r="M481" i="1"/>
  <c r="M477" i="1"/>
  <c r="M473" i="1"/>
  <c r="M469" i="1"/>
  <c r="M418" i="1"/>
  <c r="M449" i="1"/>
  <c r="M444" i="1"/>
  <c r="M442" i="1"/>
  <c r="M438" i="1"/>
  <c r="M434" i="1"/>
  <c r="M430" i="1"/>
  <c r="M425" i="1"/>
  <c r="M422" i="1"/>
  <c r="M417" i="1"/>
  <c r="M413" i="1"/>
  <c r="M409" i="1"/>
  <c r="M405" i="1"/>
  <c r="M401" i="1"/>
  <c r="M397" i="1"/>
  <c r="M393" i="1"/>
  <c r="M389" i="1"/>
  <c r="M385" i="1"/>
  <c r="M381" i="1"/>
  <c r="M377" i="1"/>
  <c r="M373" i="1"/>
  <c r="M369" i="1"/>
  <c r="M366" i="1"/>
  <c r="M361" i="1"/>
  <c r="M357" i="1"/>
  <c r="M353" i="1"/>
  <c r="M349" i="1"/>
  <c r="M345" i="1"/>
  <c r="M340" i="1"/>
  <c r="M337" i="1"/>
  <c r="M333" i="1"/>
  <c r="M328" i="1"/>
  <c r="M325" i="1"/>
  <c r="M321" i="1"/>
  <c r="M317" i="1"/>
  <c r="M312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4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6" i="1"/>
  <c r="M153" i="1"/>
  <c r="M150" i="1"/>
  <c r="M146" i="1"/>
  <c r="M141" i="1"/>
  <c r="M137" i="1"/>
  <c r="M133" i="1"/>
  <c r="M129" i="1"/>
  <c r="M125" i="1"/>
  <c r="M121" i="1"/>
  <c r="M117" i="1"/>
  <c r="M113" i="1"/>
  <c r="M109" i="1"/>
  <c r="M106" i="1"/>
  <c r="M101" i="1"/>
  <c r="M97" i="1"/>
  <c r="M93" i="1"/>
  <c r="M89" i="1"/>
  <c r="M85" i="1"/>
  <c r="M82" i="1"/>
  <c r="M77" i="1"/>
  <c r="M73" i="1"/>
  <c r="M69" i="1"/>
  <c r="M65" i="1"/>
  <c r="M61" i="1"/>
  <c r="M57" i="1"/>
  <c r="M56" i="1"/>
  <c r="M49" i="1"/>
  <c r="M45" i="1"/>
  <c r="M41" i="1"/>
  <c r="M37" i="1"/>
  <c r="M33" i="1"/>
  <c r="M21" i="1"/>
  <c r="M17" i="1"/>
  <c r="M13" i="1"/>
  <c r="M9" i="1"/>
  <c r="M5" i="1"/>
  <c r="L682" i="1"/>
  <c r="S682" i="1"/>
  <c r="X682" i="1"/>
  <c r="AD18" i="1"/>
  <c r="AD682" i="1" s="1"/>
  <c r="AC682" i="1"/>
  <c r="M3" i="1"/>
  <c r="L683" i="1"/>
  <c r="S683" i="1"/>
  <c r="X683" i="1"/>
  <c r="AD3" i="1"/>
  <c r="AD683" i="1" s="1"/>
  <c r="AC683" i="1"/>
  <c r="G3" i="1"/>
  <c r="F683" i="1"/>
  <c r="G18" i="1"/>
  <c r="F682" i="1"/>
  <c r="V682" i="1"/>
  <c r="Z682" i="1"/>
  <c r="J682" i="1"/>
  <c r="P683" i="1"/>
  <c r="P682" i="1"/>
  <c r="V683" i="1"/>
  <c r="Z683" i="1"/>
  <c r="J683" i="1"/>
  <c r="M645" i="1"/>
  <c r="M559" i="1"/>
  <c r="M29" i="1"/>
  <c r="M25" i="1"/>
  <c r="M464" i="1"/>
  <c r="M462" i="1"/>
  <c r="M457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M616" i="1"/>
  <c r="M612" i="1"/>
  <c r="M608" i="1"/>
  <c r="M604" i="1"/>
  <c r="M600" i="1"/>
  <c r="M596" i="1"/>
  <c r="M592" i="1"/>
  <c r="M588" i="1"/>
  <c r="M584" i="1"/>
  <c r="M580" i="1"/>
  <c r="M576" i="1"/>
  <c r="M571" i="1"/>
  <c r="M568" i="1"/>
  <c r="M564" i="1"/>
  <c r="M560" i="1"/>
  <c r="M554" i="1"/>
  <c r="M552" i="1"/>
  <c r="M548" i="1"/>
  <c r="M544" i="1"/>
  <c r="M540" i="1"/>
  <c r="M536" i="1"/>
  <c r="M532" i="1"/>
  <c r="M528" i="1"/>
  <c r="M524" i="1"/>
  <c r="M520" i="1"/>
  <c r="M516" i="1"/>
  <c r="M513" i="1"/>
  <c r="M508" i="1"/>
  <c r="M504" i="1"/>
  <c r="M500" i="1"/>
  <c r="M496" i="1"/>
  <c r="M492" i="1"/>
  <c r="M488" i="1"/>
  <c r="M484" i="1"/>
  <c r="M480" i="1"/>
  <c r="M476" i="1"/>
  <c r="M472" i="1"/>
  <c r="M468" i="1"/>
  <c r="M463" i="1"/>
  <c r="M461" i="1"/>
  <c r="M456" i="1"/>
  <c r="M453" i="1"/>
  <c r="M450" i="1"/>
  <c r="M446" i="1"/>
  <c r="M441" i="1"/>
  <c r="M437" i="1"/>
  <c r="M433" i="1"/>
  <c r="M429" i="1"/>
  <c r="M426" i="1"/>
  <c r="M421" i="1"/>
  <c r="M416" i="1"/>
  <c r="M412" i="1"/>
  <c r="M408" i="1"/>
  <c r="M404" i="1"/>
  <c r="M400" i="1"/>
  <c r="M396" i="1"/>
  <c r="M392" i="1"/>
  <c r="M388" i="1"/>
  <c r="M384" i="1"/>
  <c r="M380" i="1"/>
  <c r="M376" i="1"/>
  <c r="M372" i="1"/>
  <c r="M368" i="1"/>
  <c r="M364" i="1"/>
  <c r="M360" i="1"/>
  <c r="M355" i="1"/>
  <c r="M352" i="1"/>
  <c r="M348" i="1"/>
  <c r="M344" i="1"/>
  <c r="M339" i="1"/>
  <c r="M336" i="1"/>
  <c r="M332" i="1"/>
  <c r="M329" i="1"/>
  <c r="M324" i="1"/>
  <c r="M320" i="1"/>
  <c r="M316" i="1"/>
  <c r="M313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5" i="1"/>
  <c r="M240" i="1"/>
  <c r="M236" i="1"/>
  <c r="M232" i="1"/>
  <c r="M228" i="1"/>
  <c r="M223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7" i="1"/>
  <c r="M152" i="1"/>
  <c r="M149" i="1"/>
  <c r="M144" i="1"/>
  <c r="M140" i="1"/>
  <c r="M136" i="1"/>
  <c r="M132" i="1"/>
  <c r="M128" i="1"/>
  <c r="M124" i="1"/>
  <c r="M120" i="1"/>
  <c r="M116" i="1"/>
  <c r="M112" i="1"/>
  <c r="M108" i="1"/>
  <c r="M105" i="1"/>
  <c r="M100" i="1"/>
  <c r="M96" i="1"/>
  <c r="M92" i="1"/>
  <c r="M88" i="1"/>
  <c r="M84" i="1"/>
  <c r="M80" i="1"/>
  <c r="M76" i="1"/>
  <c r="M72" i="1"/>
  <c r="M67" i="1"/>
  <c r="M64" i="1"/>
  <c r="M59" i="1"/>
  <c r="M55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T90" i="1"/>
  <c r="T510" i="1"/>
  <c r="T427" i="1"/>
  <c r="T406" i="1"/>
  <c r="T350" i="1"/>
  <c r="T322" i="1"/>
  <c r="T278" i="1"/>
  <c r="T210" i="1"/>
  <c r="T126" i="1"/>
  <c r="T30" i="1"/>
  <c r="T674" i="1"/>
  <c r="M678" i="1"/>
  <c r="M674" i="1"/>
  <c r="M670" i="1"/>
  <c r="M666" i="1"/>
  <c r="M662" i="1"/>
  <c r="M658" i="1"/>
  <c r="M653" i="1"/>
  <c r="M650" i="1"/>
  <c r="M646" i="1"/>
  <c r="M642" i="1"/>
  <c r="M638" i="1"/>
  <c r="M634" i="1"/>
  <c r="M630" i="1"/>
  <c r="M626" i="1"/>
  <c r="M621" i="1"/>
  <c r="M618" i="1"/>
  <c r="M614" i="1"/>
  <c r="M610" i="1"/>
  <c r="M606" i="1"/>
  <c r="M603" i="1"/>
  <c r="M598" i="1"/>
  <c r="M594" i="1"/>
  <c r="M590" i="1"/>
  <c r="M586" i="1"/>
  <c r="M582" i="1"/>
  <c r="M578" i="1"/>
  <c r="M574" i="1"/>
  <c r="M570" i="1"/>
  <c r="M566" i="1"/>
  <c r="M562" i="1"/>
  <c r="M558" i="1"/>
  <c r="M556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5" i="1"/>
  <c r="M459" i="1"/>
  <c r="M458" i="1"/>
  <c r="M454" i="1"/>
  <c r="M451" i="1"/>
  <c r="M445" i="1"/>
  <c r="M448" i="1"/>
  <c r="M439" i="1"/>
  <c r="M435" i="1"/>
  <c r="M431" i="1"/>
  <c r="M427" i="1"/>
  <c r="M423" i="1"/>
  <c r="M419" i="1"/>
  <c r="M414" i="1"/>
  <c r="M410" i="1"/>
  <c r="M406" i="1"/>
  <c r="M402" i="1"/>
  <c r="M398" i="1"/>
  <c r="M394" i="1"/>
  <c r="M390" i="1"/>
  <c r="M386" i="1"/>
  <c r="M382" i="1"/>
  <c r="M378" i="1"/>
  <c r="M374" i="1"/>
  <c r="M370" i="1"/>
  <c r="M365" i="1"/>
  <c r="M362" i="1"/>
  <c r="M358" i="1"/>
  <c r="M354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5" i="1"/>
  <c r="M190" i="1"/>
  <c r="M186" i="1"/>
  <c r="M182" i="1"/>
  <c r="M178" i="1"/>
  <c r="M174" i="1"/>
  <c r="M170" i="1"/>
  <c r="M166" i="1"/>
  <c r="M162" i="1"/>
  <c r="M158" i="1"/>
  <c r="M154" i="1"/>
  <c r="M145" i="1"/>
  <c r="M147" i="1"/>
  <c r="M142" i="1"/>
  <c r="M138" i="1"/>
  <c r="M134" i="1"/>
  <c r="M130" i="1"/>
  <c r="M126" i="1"/>
  <c r="M122" i="1"/>
  <c r="M118" i="1"/>
  <c r="M114" i="1"/>
  <c r="M110" i="1"/>
  <c r="M107" i="1"/>
  <c r="M102" i="1"/>
  <c r="M98" i="1"/>
  <c r="M94" i="1"/>
  <c r="M90" i="1"/>
  <c r="M86" i="1"/>
  <c r="M81" i="1"/>
  <c r="M78" i="1"/>
  <c r="M74" i="1"/>
  <c r="M70" i="1"/>
  <c r="M66" i="1"/>
  <c r="M62" i="1"/>
  <c r="M58" i="1"/>
  <c r="M53" i="1"/>
  <c r="M50" i="1"/>
  <c r="M46" i="1"/>
  <c r="M42" i="1"/>
  <c r="M38" i="1"/>
  <c r="M34" i="1"/>
  <c r="M30" i="1"/>
  <c r="M26" i="1"/>
  <c r="M22" i="1"/>
  <c r="M18" i="1"/>
  <c r="M14" i="1"/>
  <c r="M10" i="1"/>
  <c r="M7" i="1"/>
  <c r="T3" i="1"/>
  <c r="T593" i="1"/>
  <c r="T573" i="1"/>
  <c r="T533" i="1"/>
  <c r="T381" i="1"/>
  <c r="T181" i="1"/>
  <c r="T153" i="1"/>
  <c r="T113" i="1"/>
  <c r="T89" i="1"/>
  <c r="T69" i="1"/>
  <c r="AA3" i="1"/>
  <c r="AA677" i="1"/>
  <c r="AA673" i="1"/>
  <c r="AA669" i="1"/>
  <c r="AA665" i="1"/>
  <c r="AA661" i="1"/>
  <c r="AA657" i="1"/>
  <c r="AA654" i="1"/>
  <c r="AA649" i="1"/>
  <c r="AA645" i="1"/>
  <c r="AE645" i="1" s="1"/>
  <c r="AA641" i="1"/>
  <c r="AA637" i="1"/>
  <c r="AA633" i="1"/>
  <c r="AA629" i="1"/>
  <c r="AA625" i="1"/>
  <c r="AA622" i="1"/>
  <c r="AA617" i="1"/>
  <c r="AA613" i="1"/>
  <c r="AA609" i="1"/>
  <c r="AA605" i="1"/>
  <c r="AA601" i="1"/>
  <c r="AA597" i="1"/>
  <c r="AA593" i="1"/>
  <c r="AA589" i="1"/>
  <c r="AA585" i="1"/>
  <c r="AA581" i="1"/>
  <c r="AA577" i="1"/>
  <c r="AA573" i="1"/>
  <c r="AA569" i="1"/>
  <c r="AA565" i="1"/>
  <c r="AA559" i="1"/>
  <c r="AE559" i="1" s="1"/>
  <c r="AA557" i="1"/>
  <c r="AA553" i="1"/>
  <c r="AA549" i="1"/>
  <c r="AA545" i="1"/>
  <c r="AA541" i="1"/>
  <c r="AA537" i="1"/>
  <c r="AA533" i="1"/>
  <c r="AA529" i="1"/>
  <c r="AA525" i="1"/>
  <c r="AA521" i="1"/>
  <c r="AA517" i="1"/>
  <c r="AA512" i="1"/>
  <c r="AA509" i="1"/>
  <c r="AA505" i="1"/>
  <c r="AA501" i="1"/>
  <c r="AA497" i="1"/>
  <c r="AA493" i="1"/>
  <c r="AA489" i="1"/>
  <c r="AA485" i="1"/>
  <c r="AA481" i="1"/>
  <c r="AA477" i="1"/>
  <c r="AA473" i="1"/>
  <c r="AA469" i="1"/>
  <c r="AA464" i="1"/>
  <c r="AA462" i="1"/>
  <c r="AA457" i="1"/>
  <c r="AA418" i="1"/>
  <c r="AA449" i="1"/>
  <c r="AA444" i="1"/>
  <c r="AA442" i="1"/>
  <c r="AA438" i="1"/>
  <c r="AA434" i="1"/>
  <c r="AA430" i="1"/>
  <c r="AA425" i="1"/>
  <c r="AA422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369" i="1"/>
  <c r="AA366" i="1"/>
  <c r="AA361" i="1"/>
  <c r="AA357" i="1"/>
  <c r="AA353" i="1"/>
  <c r="AA349" i="1"/>
  <c r="AA345" i="1"/>
  <c r="AA340" i="1"/>
  <c r="AA337" i="1"/>
  <c r="T496" i="1"/>
  <c r="T484" i="1"/>
  <c r="T456" i="1"/>
  <c r="T252" i="1"/>
  <c r="T168" i="1"/>
  <c r="T105" i="1"/>
  <c r="T20" i="1"/>
  <c r="T569" i="1"/>
  <c r="T529" i="1"/>
  <c r="T501" i="1"/>
  <c r="T493" i="1"/>
  <c r="T340" i="1"/>
  <c r="T297" i="1"/>
  <c r="T177" i="1"/>
  <c r="T29" i="1"/>
  <c r="T9" i="1"/>
  <c r="T617" i="1"/>
  <c r="T597" i="1"/>
  <c r="T497" i="1"/>
  <c r="T485" i="1"/>
  <c r="T353" i="1"/>
  <c r="T281" i="1"/>
  <c r="T217" i="1"/>
  <c r="T129" i="1"/>
  <c r="T117" i="1"/>
  <c r="T109" i="1"/>
  <c r="T73" i="1"/>
  <c r="T21" i="1"/>
  <c r="AA333" i="1"/>
  <c r="AA328" i="1"/>
  <c r="AA325" i="1"/>
  <c r="AA321" i="1"/>
  <c r="AA317" i="1"/>
  <c r="AA312" i="1"/>
  <c r="AA309" i="1"/>
  <c r="AA305" i="1"/>
  <c r="AA301" i="1"/>
  <c r="AA297" i="1"/>
  <c r="AA293" i="1"/>
  <c r="AA289" i="1"/>
  <c r="AA285" i="1"/>
  <c r="AA281" i="1"/>
  <c r="AA277" i="1"/>
  <c r="AA273" i="1"/>
  <c r="AA269" i="1"/>
  <c r="AA265" i="1"/>
  <c r="AA261" i="1"/>
  <c r="AA257" i="1"/>
  <c r="AA253" i="1"/>
  <c r="AA249" i="1"/>
  <c r="AA244" i="1"/>
  <c r="AA241" i="1"/>
  <c r="AA237" i="1"/>
  <c r="AA233" i="1"/>
  <c r="AA229" i="1"/>
  <c r="AA225" i="1"/>
  <c r="AA221" i="1"/>
  <c r="AA217" i="1"/>
  <c r="AA213" i="1"/>
  <c r="AA209" i="1"/>
  <c r="AA205" i="1"/>
  <c r="AA201" i="1"/>
  <c r="AA197" i="1"/>
  <c r="AA193" i="1"/>
  <c r="AA189" i="1"/>
  <c r="AA185" i="1"/>
  <c r="AA181" i="1"/>
  <c r="AA177" i="1"/>
  <c r="AA173" i="1"/>
  <c r="AA169" i="1"/>
  <c r="AA165" i="1"/>
  <c r="AA161" i="1"/>
  <c r="AA156" i="1"/>
  <c r="AA153" i="1"/>
  <c r="AA150" i="1"/>
  <c r="AA146" i="1"/>
  <c r="AA141" i="1"/>
  <c r="AA137" i="1"/>
  <c r="AA133" i="1"/>
  <c r="AA129" i="1"/>
  <c r="AA125" i="1"/>
  <c r="AA121" i="1"/>
  <c r="AA117" i="1"/>
  <c r="AA113" i="1"/>
  <c r="AA109" i="1"/>
  <c r="AA106" i="1"/>
  <c r="AA101" i="1"/>
  <c r="AA97" i="1"/>
  <c r="AA93" i="1"/>
  <c r="AE93" i="1" s="1"/>
  <c r="AA89" i="1"/>
  <c r="AA85" i="1"/>
  <c r="AA82" i="1"/>
  <c r="AA77" i="1"/>
  <c r="AA73" i="1"/>
  <c r="AA69" i="1"/>
  <c r="AA65" i="1"/>
  <c r="AA61" i="1"/>
  <c r="AA57" i="1"/>
  <c r="AA56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T158" i="1"/>
  <c r="T138" i="1"/>
  <c r="T110" i="1"/>
  <c r="T58" i="1"/>
  <c r="T518" i="1"/>
  <c r="M679" i="1"/>
  <c r="M675" i="1"/>
  <c r="M671" i="1"/>
  <c r="M667" i="1"/>
  <c r="M663" i="1"/>
  <c r="M659" i="1"/>
  <c r="M655" i="1"/>
  <c r="M651" i="1"/>
  <c r="M647" i="1"/>
  <c r="M643" i="1"/>
  <c r="M639" i="1"/>
  <c r="M635" i="1"/>
  <c r="M631" i="1"/>
  <c r="M627" i="1"/>
  <c r="M623" i="1"/>
  <c r="M619" i="1"/>
  <c r="M615" i="1"/>
  <c r="M611" i="1"/>
  <c r="M607" i="1"/>
  <c r="M602" i="1"/>
  <c r="M599" i="1"/>
  <c r="M595" i="1"/>
  <c r="M591" i="1"/>
  <c r="M587" i="1"/>
  <c r="M583" i="1"/>
  <c r="M579" i="1"/>
  <c r="M575" i="1"/>
  <c r="M572" i="1"/>
  <c r="M567" i="1"/>
  <c r="M563" i="1"/>
  <c r="M561" i="1"/>
  <c r="M555" i="1"/>
  <c r="M551" i="1"/>
  <c r="M547" i="1"/>
  <c r="M543" i="1"/>
  <c r="M539" i="1"/>
  <c r="M535" i="1"/>
  <c r="M531" i="1"/>
  <c r="M527" i="1"/>
  <c r="M523" i="1"/>
  <c r="M519" i="1"/>
  <c r="M515" i="1"/>
  <c r="M511" i="1"/>
  <c r="M507" i="1"/>
  <c r="M503" i="1"/>
  <c r="M499" i="1"/>
  <c r="M495" i="1"/>
  <c r="M491" i="1"/>
  <c r="M487" i="1"/>
  <c r="M483" i="1"/>
  <c r="M479" i="1"/>
  <c r="M475" i="1"/>
  <c r="M471" i="1"/>
  <c r="M467" i="1"/>
  <c r="M466" i="1"/>
  <c r="M460" i="1"/>
  <c r="M455" i="1"/>
  <c r="M452" i="1"/>
  <c r="M447" i="1"/>
  <c r="M443" i="1"/>
  <c r="M440" i="1"/>
  <c r="M436" i="1"/>
  <c r="M432" i="1"/>
  <c r="M428" i="1"/>
  <c r="M424" i="1"/>
  <c r="M420" i="1"/>
  <c r="M415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6" i="1"/>
  <c r="M351" i="1"/>
  <c r="M347" i="1"/>
  <c r="M343" i="1"/>
  <c r="M341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M259" i="1"/>
  <c r="M255" i="1"/>
  <c r="M251" i="1"/>
  <c r="M247" i="1"/>
  <c r="M243" i="1"/>
  <c r="M239" i="1"/>
  <c r="M235" i="1"/>
  <c r="M231" i="1"/>
  <c r="M227" i="1"/>
  <c r="M224" i="1"/>
  <c r="M219" i="1"/>
  <c r="M215" i="1"/>
  <c r="M211" i="1"/>
  <c r="M207" i="1"/>
  <c r="M203" i="1"/>
  <c r="M199" i="1"/>
  <c r="M194" i="1"/>
  <c r="M191" i="1"/>
  <c r="M187" i="1"/>
  <c r="M183" i="1"/>
  <c r="M179" i="1"/>
  <c r="M175" i="1"/>
  <c r="M171" i="1"/>
  <c r="M167" i="1"/>
  <c r="M163" i="1"/>
  <c r="M159" i="1"/>
  <c r="M155" i="1"/>
  <c r="M151" i="1"/>
  <c r="M148" i="1"/>
  <c r="M143" i="1"/>
  <c r="M139" i="1"/>
  <c r="M135" i="1"/>
  <c r="M131" i="1"/>
  <c r="M127" i="1"/>
  <c r="M123" i="1"/>
  <c r="M119" i="1"/>
  <c r="M115" i="1"/>
  <c r="M111" i="1"/>
  <c r="M103" i="1"/>
  <c r="M104" i="1"/>
  <c r="M99" i="1"/>
  <c r="M95" i="1"/>
  <c r="M91" i="1"/>
  <c r="M87" i="1"/>
  <c r="M83" i="1"/>
  <c r="M79" i="1"/>
  <c r="M75" i="1"/>
  <c r="M71" i="1"/>
  <c r="M68" i="1"/>
  <c r="M63" i="1"/>
  <c r="M60" i="1"/>
  <c r="M54" i="1"/>
  <c r="M51" i="1"/>
  <c r="M47" i="1"/>
  <c r="M43" i="1"/>
  <c r="M39" i="1"/>
  <c r="M35" i="1"/>
  <c r="M31" i="1"/>
  <c r="M27" i="1"/>
  <c r="M23" i="1"/>
  <c r="M19" i="1"/>
  <c r="M15" i="1"/>
  <c r="M11" i="1"/>
  <c r="M6" i="1"/>
  <c r="T31" i="1"/>
  <c r="T680" i="1"/>
  <c r="T672" i="1"/>
  <c r="T608" i="1"/>
  <c r="T544" i="1"/>
  <c r="T400" i="1"/>
  <c r="T313" i="1"/>
  <c r="T276" i="1"/>
  <c r="T208" i="1"/>
  <c r="T164" i="1"/>
  <c r="T144" i="1"/>
  <c r="T112" i="1"/>
  <c r="T96" i="1"/>
  <c r="AA680" i="1"/>
  <c r="AA676" i="1"/>
  <c r="AA672" i="1"/>
  <c r="AA668" i="1"/>
  <c r="AA664" i="1"/>
  <c r="AA660" i="1"/>
  <c r="AA656" i="1"/>
  <c r="AA652" i="1"/>
  <c r="AA648" i="1"/>
  <c r="AA644" i="1"/>
  <c r="AA640" i="1"/>
  <c r="AA636" i="1"/>
  <c r="AA632" i="1"/>
  <c r="AA628" i="1"/>
  <c r="AA624" i="1"/>
  <c r="AA620" i="1"/>
  <c r="AA616" i="1"/>
  <c r="AA612" i="1"/>
  <c r="AA608" i="1"/>
  <c r="AA604" i="1"/>
  <c r="AA600" i="1"/>
  <c r="AA596" i="1"/>
  <c r="AA592" i="1"/>
  <c r="AA588" i="1"/>
  <c r="AA584" i="1"/>
  <c r="AA580" i="1"/>
  <c r="AA576" i="1"/>
  <c r="AA571" i="1"/>
  <c r="AA568" i="1"/>
  <c r="AA564" i="1"/>
  <c r="AA560" i="1"/>
  <c r="AA554" i="1"/>
  <c r="AA552" i="1"/>
  <c r="AA548" i="1"/>
  <c r="AA544" i="1"/>
  <c r="AA540" i="1"/>
  <c r="AA536" i="1"/>
  <c r="AA532" i="1"/>
  <c r="AA528" i="1"/>
  <c r="AA524" i="1"/>
  <c r="AA520" i="1"/>
  <c r="AA516" i="1"/>
  <c r="AA513" i="1"/>
  <c r="AA508" i="1"/>
  <c r="AA504" i="1"/>
  <c r="AA500" i="1"/>
  <c r="AA496" i="1"/>
  <c r="AA492" i="1"/>
  <c r="AA488" i="1"/>
  <c r="AA484" i="1"/>
  <c r="AA480" i="1"/>
  <c r="AA476" i="1"/>
  <c r="AA472" i="1"/>
  <c r="AA468" i="1"/>
  <c r="AA463" i="1"/>
  <c r="AA461" i="1"/>
  <c r="AA456" i="1"/>
  <c r="AA453" i="1"/>
  <c r="AA450" i="1"/>
  <c r="AA446" i="1"/>
  <c r="AA441" i="1"/>
  <c r="AA437" i="1"/>
  <c r="AA433" i="1"/>
  <c r="AA429" i="1"/>
  <c r="AA426" i="1"/>
  <c r="AA421" i="1"/>
  <c r="AA416" i="1"/>
  <c r="AA412" i="1"/>
  <c r="AA408" i="1"/>
  <c r="AA404" i="1"/>
  <c r="AA400" i="1"/>
  <c r="AA396" i="1"/>
  <c r="AA392" i="1"/>
  <c r="AA388" i="1"/>
  <c r="AA384" i="1"/>
  <c r="AA380" i="1"/>
  <c r="AA376" i="1"/>
  <c r="AA372" i="1"/>
  <c r="AA368" i="1"/>
  <c r="AA364" i="1"/>
  <c r="AA360" i="1"/>
  <c r="AA355" i="1"/>
  <c r="AA352" i="1"/>
  <c r="AA348" i="1"/>
  <c r="AA344" i="1"/>
  <c r="AA339" i="1"/>
  <c r="AA336" i="1"/>
  <c r="AA332" i="1"/>
  <c r="AA329" i="1"/>
  <c r="AA324" i="1"/>
  <c r="AA320" i="1"/>
  <c r="AA316" i="1"/>
  <c r="AA313" i="1"/>
  <c r="AA308" i="1"/>
  <c r="AA304" i="1"/>
  <c r="AA300" i="1"/>
  <c r="AA296" i="1"/>
  <c r="AA292" i="1"/>
  <c r="AA288" i="1"/>
  <c r="AA284" i="1"/>
  <c r="AA280" i="1"/>
  <c r="AA276" i="1"/>
  <c r="AA272" i="1"/>
  <c r="AA268" i="1"/>
  <c r="AA264" i="1"/>
  <c r="AA260" i="1"/>
  <c r="AA256" i="1"/>
  <c r="AA252" i="1"/>
  <c r="AA248" i="1"/>
  <c r="AA245" i="1"/>
  <c r="AA240" i="1"/>
  <c r="AA236" i="1"/>
  <c r="AA232" i="1"/>
  <c r="AA228" i="1"/>
  <c r="AA223" i="1"/>
  <c r="AA220" i="1"/>
  <c r="AA216" i="1"/>
  <c r="AA212" i="1"/>
  <c r="T676" i="1"/>
  <c r="T670" i="1"/>
  <c r="T620" i="1"/>
  <c r="T582" i="1"/>
  <c r="T536" i="1"/>
  <c r="T498" i="1"/>
  <c r="T492" i="1"/>
  <c r="T339" i="1"/>
  <c r="T286" i="1"/>
  <c r="T275" i="1"/>
  <c r="T206" i="1"/>
  <c r="T176" i="1"/>
  <c r="T119" i="1"/>
  <c r="T80" i="1"/>
  <c r="T32" i="1"/>
  <c r="AA679" i="1"/>
  <c r="AA675" i="1"/>
  <c r="AA671" i="1"/>
  <c r="AA667" i="1"/>
  <c r="AA663" i="1"/>
  <c r="AA659" i="1"/>
  <c r="AA655" i="1"/>
  <c r="AA651" i="1"/>
  <c r="AA647" i="1"/>
  <c r="AA643" i="1"/>
  <c r="AA639" i="1"/>
  <c r="AA635" i="1"/>
  <c r="AA631" i="1"/>
  <c r="AA627" i="1"/>
  <c r="AA623" i="1"/>
  <c r="AA619" i="1"/>
  <c r="AA615" i="1"/>
  <c r="AA611" i="1"/>
  <c r="AA607" i="1"/>
  <c r="AA602" i="1"/>
  <c r="AA599" i="1"/>
  <c r="AA595" i="1"/>
  <c r="AA591" i="1"/>
  <c r="AA587" i="1"/>
  <c r="AA583" i="1"/>
  <c r="AA579" i="1"/>
  <c r="AA575" i="1"/>
  <c r="AA572" i="1"/>
  <c r="AA567" i="1"/>
  <c r="AA563" i="1"/>
  <c r="AA561" i="1"/>
  <c r="AA555" i="1"/>
  <c r="AA551" i="1"/>
  <c r="AA547" i="1"/>
  <c r="AA543" i="1"/>
  <c r="AA539" i="1"/>
  <c r="AA535" i="1"/>
  <c r="AA531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71" i="1"/>
  <c r="AA467" i="1"/>
  <c r="AA466" i="1"/>
  <c r="AA460" i="1"/>
  <c r="AA455" i="1"/>
  <c r="AA452" i="1"/>
  <c r="AA447" i="1"/>
  <c r="AA443" i="1"/>
  <c r="AA440" i="1"/>
  <c r="AA436" i="1"/>
  <c r="AA432" i="1"/>
  <c r="AA428" i="1"/>
  <c r="AA424" i="1"/>
  <c r="AA420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6" i="1"/>
  <c r="AA351" i="1"/>
  <c r="AA347" i="1"/>
  <c r="AA343" i="1"/>
  <c r="AA341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4" i="1"/>
  <c r="AA219" i="1"/>
  <c r="AA215" i="1"/>
  <c r="AA211" i="1"/>
  <c r="AA207" i="1"/>
  <c r="AA203" i="1"/>
  <c r="AA199" i="1"/>
  <c r="AA194" i="1"/>
  <c r="AA191" i="1"/>
  <c r="AA187" i="1"/>
  <c r="AA183" i="1"/>
  <c r="AA179" i="1"/>
  <c r="AA175" i="1"/>
  <c r="AA171" i="1"/>
  <c r="AA167" i="1"/>
  <c r="AA163" i="1"/>
  <c r="AA159" i="1"/>
  <c r="AA155" i="1"/>
  <c r="AA151" i="1"/>
  <c r="AA148" i="1"/>
  <c r="AA143" i="1"/>
  <c r="AA139" i="1"/>
  <c r="AA135" i="1"/>
  <c r="AA131" i="1"/>
  <c r="AA127" i="1"/>
  <c r="AA123" i="1"/>
  <c r="AA119" i="1"/>
  <c r="AA115" i="1"/>
  <c r="AA111" i="1"/>
  <c r="AA103" i="1"/>
  <c r="AA104" i="1"/>
  <c r="AA99" i="1"/>
  <c r="AA95" i="1"/>
  <c r="AA208" i="1"/>
  <c r="AA204" i="1"/>
  <c r="AA200" i="1"/>
  <c r="AA196" i="1"/>
  <c r="AA192" i="1"/>
  <c r="AA188" i="1"/>
  <c r="AA184" i="1"/>
  <c r="AA180" i="1"/>
  <c r="AA176" i="1"/>
  <c r="AA172" i="1"/>
  <c r="AA168" i="1"/>
  <c r="AA164" i="1"/>
  <c r="AA160" i="1"/>
  <c r="AA157" i="1"/>
  <c r="AA152" i="1"/>
  <c r="AA149" i="1"/>
  <c r="AA144" i="1"/>
  <c r="AA140" i="1"/>
  <c r="AA136" i="1"/>
  <c r="AA132" i="1"/>
  <c r="AA128" i="1"/>
  <c r="AA124" i="1"/>
  <c r="AA120" i="1"/>
  <c r="AA116" i="1"/>
  <c r="AA112" i="1"/>
  <c r="AA108" i="1"/>
  <c r="AA105" i="1"/>
  <c r="AA100" i="1"/>
  <c r="AA96" i="1"/>
  <c r="AA92" i="1"/>
  <c r="AA88" i="1"/>
  <c r="AA84" i="1"/>
  <c r="AA80" i="1"/>
  <c r="AA76" i="1"/>
  <c r="AA72" i="1"/>
  <c r="AA67" i="1"/>
  <c r="AA64" i="1"/>
  <c r="AA59" i="1"/>
  <c r="AA55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AA90" i="1"/>
  <c r="AA81" i="1"/>
  <c r="AA74" i="1"/>
  <c r="AA66" i="1"/>
  <c r="AA58" i="1"/>
  <c r="AA50" i="1"/>
  <c r="AA42" i="1"/>
  <c r="AA34" i="1"/>
  <c r="AA26" i="1"/>
  <c r="AA18" i="1"/>
  <c r="AA10" i="1"/>
  <c r="AA475" i="1"/>
  <c r="T551" i="1"/>
  <c r="T675" i="1"/>
  <c r="T647" i="1"/>
  <c r="T635" i="1"/>
  <c r="T60" i="1"/>
  <c r="T51" i="1"/>
  <c r="T43" i="1"/>
  <c r="T659" i="1"/>
  <c r="T535" i="1"/>
  <c r="T523" i="1"/>
  <c r="T467" i="1"/>
  <c r="T341" i="1"/>
  <c r="T271" i="1"/>
  <c r="T191" i="1"/>
  <c r="T123" i="1"/>
  <c r="T83" i="1"/>
  <c r="T602" i="1"/>
  <c r="T471" i="1"/>
  <c r="T443" i="1"/>
  <c r="T303" i="1"/>
  <c r="T247" i="1"/>
  <c r="T54" i="1"/>
  <c r="AA678" i="1"/>
  <c r="AA674" i="1"/>
  <c r="AA670" i="1"/>
  <c r="AA666" i="1"/>
  <c r="AA662" i="1"/>
  <c r="AA658" i="1"/>
  <c r="AA653" i="1"/>
  <c r="AA650" i="1"/>
  <c r="AA646" i="1"/>
  <c r="AA642" i="1"/>
  <c r="AA638" i="1"/>
  <c r="AA634" i="1"/>
  <c r="AA630" i="1"/>
  <c r="AA626" i="1"/>
  <c r="AA621" i="1"/>
  <c r="AA618" i="1"/>
  <c r="AA614" i="1"/>
  <c r="AA610" i="1"/>
  <c r="AA606" i="1"/>
  <c r="AA603" i="1"/>
  <c r="AA598" i="1"/>
  <c r="AA594" i="1"/>
  <c r="AA590" i="1"/>
  <c r="AA586" i="1"/>
  <c r="AA582" i="1"/>
  <c r="AA578" i="1"/>
  <c r="AA574" i="1"/>
  <c r="AA570" i="1"/>
  <c r="AA566" i="1"/>
  <c r="AA562" i="1"/>
  <c r="AA558" i="1"/>
  <c r="AA556" i="1"/>
  <c r="AA550" i="1"/>
  <c r="AA546" i="1"/>
  <c r="AA542" i="1"/>
  <c r="AA538" i="1"/>
  <c r="AA534" i="1"/>
  <c r="AA530" i="1"/>
  <c r="AA526" i="1"/>
  <c r="AA522" i="1"/>
  <c r="AA518" i="1"/>
  <c r="AA514" i="1"/>
  <c r="AA510" i="1"/>
  <c r="AA506" i="1"/>
  <c r="AA502" i="1"/>
  <c r="AA498" i="1"/>
  <c r="AA494" i="1"/>
  <c r="AA490" i="1"/>
  <c r="AA486" i="1"/>
  <c r="AA482" i="1"/>
  <c r="AA478" i="1"/>
  <c r="AA474" i="1"/>
  <c r="AA470" i="1"/>
  <c r="AA465" i="1"/>
  <c r="AA459" i="1"/>
  <c r="AA458" i="1"/>
  <c r="AA454" i="1"/>
  <c r="AA451" i="1"/>
  <c r="AA445" i="1"/>
  <c r="AA448" i="1"/>
  <c r="AA439" i="1"/>
  <c r="AA435" i="1"/>
  <c r="AA431" i="1"/>
  <c r="AA427" i="1"/>
  <c r="AA423" i="1"/>
  <c r="AA419" i="1"/>
  <c r="AA414" i="1"/>
  <c r="AA410" i="1"/>
  <c r="AA406" i="1"/>
  <c r="AA402" i="1"/>
  <c r="AA398" i="1"/>
  <c r="AA394" i="1"/>
  <c r="AA390" i="1"/>
  <c r="AA386" i="1"/>
  <c r="AA382" i="1"/>
  <c r="AA378" i="1"/>
  <c r="AA374" i="1"/>
  <c r="AA370" i="1"/>
  <c r="AA365" i="1"/>
  <c r="AA362" i="1"/>
  <c r="AA358" i="1"/>
  <c r="AA354" i="1"/>
  <c r="AA350" i="1"/>
  <c r="AA346" i="1"/>
  <c r="AA342" i="1"/>
  <c r="AA338" i="1"/>
  <c r="AA334" i="1"/>
  <c r="AA330" i="1"/>
  <c r="AA326" i="1"/>
  <c r="AA322" i="1"/>
  <c r="AA318" i="1"/>
  <c r="AA314" i="1"/>
  <c r="AA310" i="1"/>
  <c r="AA306" i="1"/>
  <c r="AA302" i="1"/>
  <c r="AA298" i="1"/>
  <c r="AA294" i="1"/>
  <c r="AA290" i="1"/>
  <c r="AA286" i="1"/>
  <c r="AA282" i="1"/>
  <c r="AA278" i="1"/>
  <c r="AA274" i="1"/>
  <c r="AA270" i="1"/>
  <c r="AA266" i="1"/>
  <c r="AA262" i="1"/>
  <c r="AA258" i="1"/>
  <c r="AA254" i="1"/>
  <c r="AA250" i="1"/>
  <c r="AA246" i="1"/>
  <c r="AA242" i="1"/>
  <c r="AA238" i="1"/>
  <c r="AA234" i="1"/>
  <c r="AA230" i="1"/>
  <c r="AA226" i="1"/>
  <c r="AA222" i="1"/>
  <c r="AA218" i="1"/>
  <c r="AA214" i="1"/>
  <c r="AA210" i="1"/>
  <c r="AA206" i="1"/>
  <c r="AA202" i="1"/>
  <c r="AA198" i="1"/>
  <c r="AA195" i="1"/>
  <c r="AA190" i="1"/>
  <c r="AA186" i="1"/>
  <c r="AA182" i="1"/>
  <c r="AA178" i="1"/>
  <c r="AA174" i="1"/>
  <c r="AA170" i="1"/>
  <c r="AA166" i="1"/>
  <c r="AA162" i="1"/>
  <c r="AA158" i="1"/>
  <c r="AA154" i="1"/>
  <c r="AA145" i="1"/>
  <c r="AA147" i="1"/>
  <c r="AA142" i="1"/>
  <c r="AA138" i="1"/>
  <c r="AA134" i="1"/>
  <c r="AA130" i="1"/>
  <c r="AA126" i="1"/>
  <c r="AA122" i="1"/>
  <c r="AA118" i="1"/>
  <c r="AA114" i="1"/>
  <c r="AA110" i="1"/>
  <c r="AA107" i="1"/>
  <c r="AA102" i="1"/>
  <c r="AA98" i="1"/>
  <c r="AA94" i="1"/>
  <c r="AA86" i="1"/>
  <c r="AA78" i="1"/>
  <c r="AA70" i="1"/>
  <c r="AA62" i="1"/>
  <c r="AA53" i="1"/>
  <c r="AA46" i="1"/>
  <c r="AA38" i="1"/>
  <c r="AA30" i="1"/>
  <c r="AA22" i="1"/>
  <c r="AA14" i="1"/>
  <c r="AA7" i="1"/>
  <c r="AA91" i="1"/>
  <c r="AA87" i="1"/>
  <c r="AA83" i="1"/>
  <c r="AA79" i="1"/>
  <c r="AA75" i="1"/>
  <c r="AA71" i="1"/>
  <c r="AA68" i="1"/>
  <c r="AA63" i="1"/>
  <c r="AA60" i="1"/>
  <c r="AA54" i="1"/>
  <c r="AA51" i="1"/>
  <c r="AA47" i="1"/>
  <c r="AA43" i="1"/>
  <c r="AA39" i="1"/>
  <c r="AA35" i="1"/>
  <c r="AA31" i="1"/>
  <c r="AA27" i="1"/>
  <c r="AA23" i="1"/>
  <c r="AA19" i="1"/>
  <c r="AA15" i="1"/>
  <c r="AA11" i="1"/>
  <c r="AA6" i="1"/>
  <c r="Q5" i="1"/>
  <c r="T5" i="1" s="1"/>
  <c r="Q7" i="1"/>
  <c r="T7" i="1" s="1"/>
  <c r="Q6" i="1"/>
  <c r="T6" i="1" s="1"/>
  <c r="Q8" i="1"/>
  <c r="T8" i="1" s="1"/>
  <c r="Q10" i="1"/>
  <c r="T10" i="1" s="1"/>
  <c r="Q11" i="1"/>
  <c r="T11" i="1" s="1"/>
  <c r="Q12" i="1"/>
  <c r="T12" i="1" s="1"/>
  <c r="Q13" i="1"/>
  <c r="T13" i="1" s="1"/>
  <c r="Q14" i="1"/>
  <c r="T14" i="1" s="1"/>
  <c r="Q15" i="1"/>
  <c r="T15" i="1" s="1"/>
  <c r="Q16" i="1"/>
  <c r="T16" i="1" s="1"/>
  <c r="Q17" i="1"/>
  <c r="T17" i="1" s="1"/>
  <c r="Q18" i="1"/>
  <c r="Q19" i="1"/>
  <c r="T19" i="1" s="1"/>
  <c r="Q22" i="1"/>
  <c r="T22" i="1" s="1"/>
  <c r="Q23" i="1"/>
  <c r="T23" i="1" s="1"/>
  <c r="Q24" i="1"/>
  <c r="T24" i="1" s="1"/>
  <c r="Q26" i="1"/>
  <c r="T26" i="1" s="1"/>
  <c r="Q27" i="1"/>
  <c r="T27" i="1" s="1"/>
  <c r="Q28" i="1"/>
  <c r="T28" i="1" s="1"/>
  <c r="Q33" i="1"/>
  <c r="T33" i="1" s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2" i="1"/>
  <c r="T52" i="1" s="1"/>
  <c r="Q56" i="1"/>
  <c r="T56" i="1" s="1"/>
  <c r="Q53" i="1"/>
  <c r="T53" i="1" s="1"/>
  <c r="Q55" i="1"/>
  <c r="T55" i="1" s="1"/>
  <c r="Q57" i="1"/>
  <c r="T57" i="1" s="1"/>
  <c r="Q59" i="1"/>
  <c r="T59" i="1" s="1"/>
  <c r="Q61" i="1"/>
  <c r="T61" i="1" s="1"/>
  <c r="Q62" i="1"/>
  <c r="T62" i="1" s="1"/>
  <c r="Q63" i="1"/>
  <c r="T63" i="1" s="1"/>
  <c r="Q64" i="1"/>
  <c r="T64" i="1" s="1"/>
  <c r="Q65" i="1"/>
  <c r="T65" i="1" s="1"/>
  <c r="Q66" i="1"/>
  <c r="T66" i="1" s="1"/>
  <c r="Q68" i="1"/>
  <c r="T68" i="1" s="1"/>
  <c r="Q67" i="1"/>
  <c r="T67" i="1" s="1"/>
  <c r="Q70" i="1"/>
  <c r="T70" i="1" s="1"/>
  <c r="Q71" i="1"/>
  <c r="T71" i="1" s="1"/>
  <c r="Q72" i="1"/>
  <c r="T72" i="1" s="1"/>
  <c r="Q74" i="1"/>
  <c r="T74" i="1" s="1"/>
  <c r="Q75" i="1"/>
  <c r="T75" i="1" s="1"/>
  <c r="Q76" i="1"/>
  <c r="T76" i="1" s="1"/>
  <c r="Q77" i="1"/>
  <c r="T77" i="1" s="1"/>
  <c r="Q78" i="1"/>
  <c r="T78" i="1" s="1"/>
  <c r="Q79" i="1"/>
  <c r="T79" i="1" s="1"/>
  <c r="Q82" i="1"/>
  <c r="T82" i="1" s="1"/>
  <c r="Q81" i="1"/>
  <c r="T81" i="1" s="1"/>
  <c r="Q84" i="1"/>
  <c r="T84" i="1" s="1"/>
  <c r="Q85" i="1"/>
  <c r="T85" i="1" s="1"/>
  <c r="Q86" i="1"/>
  <c r="T86" i="1" s="1"/>
  <c r="Q87" i="1"/>
  <c r="T87" i="1" s="1"/>
  <c r="Q88" i="1"/>
  <c r="T88" i="1" s="1"/>
  <c r="Q91" i="1"/>
  <c r="T91" i="1" s="1"/>
  <c r="Q92" i="1"/>
  <c r="T92" i="1" s="1"/>
  <c r="Q94" i="1"/>
  <c r="T94" i="1" s="1"/>
  <c r="Q95" i="1"/>
  <c r="T95" i="1" s="1"/>
  <c r="Q97" i="1"/>
  <c r="T97" i="1" s="1"/>
  <c r="Q98" i="1"/>
  <c r="T98" i="1" s="1"/>
  <c r="Q99" i="1"/>
  <c r="T99" i="1" s="1"/>
  <c r="Q100" i="1"/>
  <c r="T100" i="1" s="1"/>
  <c r="Q101" i="1"/>
  <c r="T101" i="1" s="1"/>
  <c r="Q102" i="1"/>
  <c r="T102" i="1" s="1"/>
  <c r="Q104" i="1"/>
  <c r="T104" i="1" s="1"/>
  <c r="Q106" i="1"/>
  <c r="T106" i="1" s="1"/>
  <c r="Q107" i="1"/>
  <c r="T107" i="1" s="1"/>
  <c r="Q103" i="1"/>
  <c r="T103" i="1" s="1"/>
  <c r="Q108" i="1"/>
  <c r="T108" i="1" s="1"/>
  <c r="Q111" i="1"/>
  <c r="T111" i="1" s="1"/>
  <c r="Q114" i="1"/>
  <c r="T114" i="1" s="1"/>
  <c r="Q115" i="1"/>
  <c r="T115" i="1" s="1"/>
  <c r="Q116" i="1"/>
  <c r="T116" i="1" s="1"/>
  <c r="Q118" i="1"/>
  <c r="T118" i="1" s="1"/>
  <c r="Q120" i="1"/>
  <c r="T120" i="1" s="1"/>
  <c r="Q121" i="1"/>
  <c r="T121" i="1" s="1"/>
  <c r="Q122" i="1"/>
  <c r="T122" i="1" s="1"/>
  <c r="Q124" i="1"/>
  <c r="T124" i="1" s="1"/>
  <c r="Q125" i="1"/>
  <c r="T125" i="1" s="1"/>
  <c r="Q127" i="1"/>
  <c r="T127" i="1" s="1"/>
  <c r="Q128" i="1"/>
  <c r="T128" i="1" s="1"/>
  <c r="Q130" i="1"/>
  <c r="T130" i="1" s="1"/>
  <c r="Q131" i="1"/>
  <c r="T131" i="1" s="1"/>
  <c r="Q132" i="1"/>
  <c r="T132" i="1" s="1"/>
  <c r="Q133" i="1"/>
  <c r="T133" i="1" s="1"/>
  <c r="Q134" i="1"/>
  <c r="T134" i="1" s="1"/>
  <c r="Q135" i="1"/>
  <c r="T135" i="1" s="1"/>
  <c r="Q136" i="1"/>
  <c r="T136" i="1" s="1"/>
  <c r="Q137" i="1"/>
  <c r="T137" i="1" s="1"/>
  <c r="Q139" i="1"/>
  <c r="T139" i="1" s="1"/>
  <c r="Q140" i="1"/>
  <c r="T140" i="1" s="1"/>
  <c r="Q141" i="1"/>
  <c r="T141" i="1" s="1"/>
  <c r="Q142" i="1"/>
  <c r="T142" i="1" s="1"/>
  <c r="Q143" i="1"/>
  <c r="T143" i="1" s="1"/>
  <c r="Q146" i="1"/>
  <c r="T146" i="1" s="1"/>
  <c r="Q147" i="1"/>
  <c r="T147" i="1" s="1"/>
  <c r="Q148" i="1"/>
  <c r="T148" i="1" s="1"/>
  <c r="Q149" i="1"/>
  <c r="T149" i="1" s="1"/>
  <c r="Q150" i="1"/>
  <c r="T150" i="1" s="1"/>
  <c r="Q145" i="1"/>
  <c r="T145" i="1" s="1"/>
  <c r="Q151" i="1"/>
  <c r="T151" i="1" s="1"/>
  <c r="Q152" i="1"/>
  <c r="T152" i="1" s="1"/>
  <c r="Q154" i="1"/>
  <c r="T154" i="1" s="1"/>
  <c r="Q155" i="1"/>
  <c r="T155" i="1" s="1"/>
  <c r="Q156" i="1"/>
  <c r="T156" i="1" s="1"/>
  <c r="Q159" i="1"/>
  <c r="T159" i="1" s="1"/>
  <c r="Q160" i="1"/>
  <c r="T160" i="1" s="1"/>
  <c r="Q161" i="1"/>
  <c r="T161" i="1" s="1"/>
  <c r="Q162" i="1"/>
  <c r="T162" i="1" s="1"/>
  <c r="Q163" i="1"/>
  <c r="T163" i="1" s="1"/>
  <c r="Q165" i="1"/>
  <c r="T165" i="1" s="1"/>
  <c r="Q166" i="1"/>
  <c r="T166" i="1" s="1"/>
  <c r="Q167" i="1"/>
  <c r="T167" i="1" s="1"/>
  <c r="Q169" i="1"/>
  <c r="T169" i="1" s="1"/>
  <c r="Q170" i="1"/>
  <c r="T170" i="1" s="1"/>
  <c r="Q171" i="1"/>
  <c r="T171" i="1" s="1"/>
  <c r="Q173" i="1"/>
  <c r="T173" i="1" s="1"/>
  <c r="Q174" i="1"/>
  <c r="T174" i="1" s="1"/>
  <c r="Q175" i="1"/>
  <c r="T175" i="1" s="1"/>
  <c r="Q178" i="1"/>
  <c r="T178" i="1" s="1"/>
  <c r="Q179" i="1"/>
  <c r="T179" i="1" s="1"/>
  <c r="Q180" i="1"/>
  <c r="T180" i="1" s="1"/>
  <c r="Q182" i="1"/>
  <c r="T182" i="1" s="1"/>
  <c r="Q183" i="1"/>
  <c r="T183" i="1" s="1"/>
  <c r="Q184" i="1"/>
  <c r="T184" i="1" s="1"/>
  <c r="Q185" i="1"/>
  <c r="T185" i="1" s="1"/>
  <c r="Q186" i="1"/>
  <c r="T186" i="1" s="1"/>
  <c r="Q187" i="1"/>
  <c r="T187" i="1" s="1"/>
  <c r="Q188" i="1"/>
  <c r="T188" i="1" s="1"/>
  <c r="Q189" i="1"/>
  <c r="T189" i="1" s="1"/>
  <c r="Q190" i="1"/>
  <c r="T190" i="1" s="1"/>
  <c r="Q192" i="1"/>
  <c r="T192" i="1" s="1"/>
  <c r="Q193" i="1"/>
  <c r="T193" i="1" s="1"/>
  <c r="Q195" i="1"/>
  <c r="T195" i="1" s="1"/>
  <c r="Q194" i="1"/>
  <c r="T194" i="1" s="1"/>
  <c r="Q196" i="1"/>
  <c r="T196" i="1" s="1"/>
  <c r="Q197" i="1"/>
  <c r="T197" i="1" s="1"/>
  <c r="Q198" i="1"/>
  <c r="T198" i="1" s="1"/>
  <c r="Q199" i="1"/>
  <c r="T199" i="1" s="1"/>
  <c r="Q200" i="1"/>
  <c r="T200" i="1" s="1"/>
  <c r="Q201" i="1"/>
  <c r="T201" i="1" s="1"/>
  <c r="Q202" i="1"/>
  <c r="T202" i="1" s="1"/>
  <c r="Q203" i="1"/>
  <c r="T203" i="1" s="1"/>
  <c r="Q204" i="1"/>
  <c r="T204" i="1" s="1"/>
  <c r="Q205" i="1"/>
  <c r="T205" i="1" s="1"/>
  <c r="Q207" i="1"/>
  <c r="T207" i="1" s="1"/>
  <c r="Q209" i="1"/>
  <c r="T209" i="1" s="1"/>
  <c r="Q211" i="1"/>
  <c r="T211" i="1" s="1"/>
  <c r="Q212" i="1"/>
  <c r="T212" i="1" s="1"/>
  <c r="Q213" i="1"/>
  <c r="T213" i="1" s="1"/>
  <c r="Q214" i="1"/>
  <c r="T214" i="1" s="1"/>
  <c r="Q215" i="1"/>
  <c r="T215" i="1" s="1"/>
  <c r="Q216" i="1"/>
  <c r="T216" i="1" s="1"/>
  <c r="Q218" i="1"/>
  <c r="T218" i="1" s="1"/>
  <c r="Q219" i="1"/>
  <c r="T219" i="1" s="1"/>
  <c r="Q220" i="1"/>
  <c r="T220" i="1" s="1"/>
  <c r="Q221" i="1"/>
  <c r="T221" i="1" s="1"/>
  <c r="Q222" i="1"/>
  <c r="T222" i="1" s="1"/>
  <c r="Q224" i="1"/>
  <c r="T224" i="1" s="1"/>
  <c r="Q223" i="1"/>
  <c r="T223" i="1" s="1"/>
  <c r="Q226" i="1"/>
  <c r="T226" i="1" s="1"/>
  <c r="Q227" i="1"/>
  <c r="T227" i="1" s="1"/>
  <c r="Q228" i="1"/>
  <c r="T228" i="1" s="1"/>
  <c r="Q229" i="1"/>
  <c r="T229" i="1" s="1"/>
  <c r="Q230" i="1"/>
  <c r="T230" i="1" s="1"/>
  <c r="Q231" i="1"/>
  <c r="T231" i="1" s="1"/>
  <c r="Q232" i="1"/>
  <c r="T232" i="1" s="1"/>
  <c r="Q233" i="1"/>
  <c r="T233" i="1" s="1"/>
  <c r="Q234" i="1"/>
  <c r="T234" i="1" s="1"/>
  <c r="Q235" i="1"/>
  <c r="T235" i="1" s="1"/>
  <c r="Q236" i="1"/>
  <c r="T236" i="1" s="1"/>
  <c r="Q237" i="1"/>
  <c r="T237" i="1" s="1"/>
  <c r="Q238" i="1"/>
  <c r="T238" i="1" s="1"/>
  <c r="Q239" i="1"/>
  <c r="T239" i="1" s="1"/>
  <c r="Q240" i="1"/>
  <c r="T240" i="1" s="1"/>
  <c r="Q241" i="1"/>
  <c r="T241" i="1" s="1"/>
  <c r="Q242" i="1"/>
  <c r="T242" i="1" s="1"/>
  <c r="Q243" i="1"/>
  <c r="T243" i="1" s="1"/>
  <c r="Q245" i="1"/>
  <c r="T245" i="1" s="1"/>
  <c r="Q244" i="1"/>
  <c r="T244" i="1" s="1"/>
  <c r="Q246" i="1"/>
  <c r="T246" i="1" s="1"/>
  <c r="Q248" i="1"/>
  <c r="T248" i="1" s="1"/>
  <c r="Q249" i="1"/>
  <c r="T249" i="1" s="1"/>
  <c r="Q250" i="1"/>
  <c r="T250" i="1" s="1"/>
  <c r="Q251" i="1"/>
  <c r="T251" i="1" s="1"/>
  <c r="Q253" i="1"/>
  <c r="T253" i="1" s="1"/>
  <c r="Q254" i="1"/>
  <c r="T254" i="1" s="1"/>
  <c r="Q255" i="1"/>
  <c r="T255" i="1" s="1"/>
  <c r="Q256" i="1"/>
  <c r="T256" i="1" s="1"/>
  <c r="Q257" i="1"/>
  <c r="T257" i="1" s="1"/>
  <c r="Q258" i="1"/>
  <c r="T258" i="1" s="1"/>
  <c r="Q259" i="1"/>
  <c r="T259" i="1" s="1"/>
  <c r="Q260" i="1"/>
  <c r="T260" i="1" s="1"/>
  <c r="Q261" i="1"/>
  <c r="T261" i="1" s="1"/>
  <c r="Q262" i="1"/>
  <c r="T262" i="1" s="1"/>
  <c r="Q263" i="1"/>
  <c r="T263" i="1" s="1"/>
  <c r="Q264" i="1"/>
  <c r="T264" i="1" s="1"/>
  <c r="Q265" i="1"/>
  <c r="T265" i="1" s="1"/>
  <c r="Q266" i="1"/>
  <c r="T266" i="1" s="1"/>
  <c r="Q267" i="1"/>
  <c r="T267" i="1" s="1"/>
  <c r="Q268" i="1"/>
  <c r="T268" i="1" s="1"/>
  <c r="Q269" i="1"/>
  <c r="T269" i="1" s="1"/>
  <c r="Q270" i="1"/>
  <c r="T270" i="1" s="1"/>
  <c r="Q272" i="1"/>
  <c r="T272" i="1" s="1"/>
  <c r="Q273" i="1"/>
  <c r="T273" i="1" s="1"/>
  <c r="Q274" i="1"/>
  <c r="T274" i="1" s="1"/>
  <c r="Q277" i="1"/>
  <c r="T277" i="1" s="1"/>
  <c r="Q279" i="1"/>
  <c r="T279" i="1" s="1"/>
  <c r="Q280" i="1"/>
  <c r="T280" i="1" s="1"/>
  <c r="Q282" i="1"/>
  <c r="T282" i="1" s="1"/>
  <c r="Q283" i="1"/>
  <c r="T283" i="1" s="1"/>
  <c r="Q284" i="1"/>
  <c r="T284" i="1" s="1"/>
  <c r="Q285" i="1"/>
  <c r="T285" i="1" s="1"/>
  <c r="Q287" i="1"/>
  <c r="T287" i="1" s="1"/>
  <c r="Q288" i="1"/>
  <c r="T288" i="1" s="1"/>
  <c r="Q289" i="1"/>
  <c r="T289" i="1" s="1"/>
  <c r="Q290" i="1"/>
  <c r="T290" i="1" s="1"/>
  <c r="Q291" i="1"/>
  <c r="T291" i="1" s="1"/>
  <c r="Q292" i="1"/>
  <c r="T292" i="1" s="1"/>
  <c r="Q293" i="1"/>
  <c r="T293" i="1" s="1"/>
  <c r="Q294" i="1"/>
  <c r="T294" i="1" s="1"/>
  <c r="Q295" i="1"/>
  <c r="T295" i="1" s="1"/>
  <c r="Q296" i="1"/>
  <c r="T296" i="1" s="1"/>
  <c r="Q298" i="1"/>
  <c r="T298" i="1" s="1"/>
  <c r="Q299" i="1"/>
  <c r="T299" i="1" s="1"/>
  <c r="Q300" i="1"/>
  <c r="T300" i="1" s="1"/>
  <c r="Q301" i="1"/>
  <c r="T301" i="1" s="1"/>
  <c r="Q302" i="1"/>
  <c r="T302" i="1" s="1"/>
  <c r="Q305" i="1"/>
  <c r="T305" i="1" s="1"/>
  <c r="Q306" i="1"/>
  <c r="T306" i="1" s="1"/>
  <c r="Q307" i="1"/>
  <c r="T307" i="1" s="1"/>
  <c r="Q308" i="1"/>
  <c r="T308" i="1" s="1"/>
  <c r="Q310" i="1"/>
  <c r="T310" i="1" s="1"/>
  <c r="Q311" i="1"/>
  <c r="T311" i="1" s="1"/>
  <c r="Q312" i="1"/>
  <c r="T312" i="1" s="1"/>
  <c r="Q314" i="1"/>
  <c r="T314" i="1" s="1"/>
  <c r="Q315" i="1"/>
  <c r="T315" i="1" s="1"/>
  <c r="Q316" i="1"/>
  <c r="T316" i="1" s="1"/>
  <c r="Q317" i="1"/>
  <c r="T317" i="1" s="1"/>
  <c r="Q318" i="1"/>
  <c r="T318" i="1" s="1"/>
  <c r="Q319" i="1"/>
  <c r="T319" i="1" s="1"/>
  <c r="Q320" i="1"/>
  <c r="T320" i="1" s="1"/>
  <c r="Q321" i="1"/>
  <c r="T321" i="1" s="1"/>
  <c r="Q323" i="1"/>
  <c r="T323" i="1" s="1"/>
  <c r="Q324" i="1"/>
  <c r="T324" i="1" s="1"/>
  <c r="Q325" i="1"/>
  <c r="T325" i="1" s="1"/>
  <c r="Q326" i="1"/>
  <c r="T326" i="1" s="1"/>
  <c r="Q327" i="1"/>
  <c r="T327" i="1" s="1"/>
  <c r="Q329" i="1"/>
  <c r="T329" i="1" s="1"/>
  <c r="Q328" i="1"/>
  <c r="T328" i="1" s="1"/>
  <c r="Q330" i="1"/>
  <c r="T330" i="1" s="1"/>
  <c r="Q331" i="1"/>
  <c r="T331" i="1" s="1"/>
  <c r="Q332" i="1"/>
  <c r="T332" i="1" s="1"/>
  <c r="Q333" i="1"/>
  <c r="T333" i="1" s="1"/>
  <c r="Q334" i="1"/>
  <c r="T334" i="1" s="1"/>
  <c r="Q335" i="1"/>
  <c r="T335" i="1" s="1"/>
  <c r="Q336" i="1"/>
  <c r="T336" i="1" s="1"/>
  <c r="Q337" i="1"/>
  <c r="T337" i="1" s="1"/>
  <c r="Q338" i="1"/>
  <c r="T338" i="1" s="1"/>
  <c r="Q342" i="1"/>
  <c r="T342" i="1" s="1"/>
  <c r="Q343" i="1"/>
  <c r="T343" i="1" s="1"/>
  <c r="Q344" i="1"/>
  <c r="T344" i="1" s="1"/>
  <c r="Q345" i="1"/>
  <c r="T345" i="1" s="1"/>
  <c r="Q346" i="1"/>
  <c r="T346" i="1" s="1"/>
  <c r="Q347" i="1"/>
  <c r="T347" i="1" s="1"/>
  <c r="Q348" i="1"/>
  <c r="T348" i="1" s="1"/>
  <c r="Q349" i="1"/>
  <c r="T349" i="1" s="1"/>
  <c r="Q351" i="1"/>
  <c r="T351" i="1" s="1"/>
  <c r="Q352" i="1"/>
  <c r="T352" i="1" s="1"/>
  <c r="Q354" i="1"/>
  <c r="T354" i="1" s="1"/>
  <c r="Q356" i="1"/>
  <c r="T356" i="1" s="1"/>
  <c r="Q355" i="1"/>
  <c r="T355" i="1" s="1"/>
  <c r="Q357" i="1"/>
  <c r="T357" i="1" s="1"/>
  <c r="Q358" i="1"/>
  <c r="T358" i="1" s="1"/>
  <c r="Q359" i="1"/>
  <c r="T359" i="1" s="1"/>
  <c r="Q360" i="1"/>
  <c r="T360" i="1" s="1"/>
  <c r="Q361" i="1"/>
  <c r="T361" i="1" s="1"/>
  <c r="Q362" i="1"/>
  <c r="T362" i="1" s="1"/>
  <c r="Q363" i="1"/>
  <c r="T363" i="1" s="1"/>
  <c r="Q364" i="1"/>
  <c r="T364" i="1" s="1"/>
  <c r="Q366" i="1"/>
  <c r="T366" i="1" s="1"/>
  <c r="Q365" i="1"/>
  <c r="T365" i="1" s="1"/>
  <c r="Q367" i="1"/>
  <c r="T367" i="1" s="1"/>
  <c r="Q368" i="1"/>
  <c r="T368" i="1" s="1"/>
  <c r="Q369" i="1"/>
  <c r="T369" i="1" s="1"/>
  <c r="Q370" i="1"/>
  <c r="T370" i="1" s="1"/>
  <c r="Q371" i="1"/>
  <c r="T371" i="1" s="1"/>
  <c r="Q372" i="1"/>
  <c r="T372" i="1" s="1"/>
  <c r="Q373" i="1"/>
  <c r="T373" i="1" s="1"/>
  <c r="Q374" i="1"/>
  <c r="T374" i="1" s="1"/>
  <c r="Q375" i="1"/>
  <c r="T375" i="1" s="1"/>
  <c r="Q376" i="1"/>
  <c r="T376" i="1" s="1"/>
  <c r="Q379" i="1"/>
  <c r="T379" i="1" s="1"/>
  <c r="Q380" i="1"/>
  <c r="T380" i="1" s="1"/>
  <c r="Q382" i="1"/>
  <c r="T382" i="1" s="1"/>
  <c r="Q383" i="1"/>
  <c r="T383" i="1" s="1"/>
  <c r="Q384" i="1"/>
  <c r="T384" i="1" s="1"/>
  <c r="Q385" i="1"/>
  <c r="T385" i="1" s="1"/>
  <c r="Q386" i="1"/>
  <c r="T386" i="1" s="1"/>
  <c r="Q387" i="1"/>
  <c r="T387" i="1" s="1"/>
  <c r="Q388" i="1"/>
  <c r="T388" i="1" s="1"/>
  <c r="Q389" i="1"/>
  <c r="T389" i="1" s="1"/>
  <c r="Q390" i="1"/>
  <c r="T390" i="1" s="1"/>
  <c r="Q391" i="1"/>
  <c r="T391" i="1" s="1"/>
  <c r="Q394" i="1"/>
  <c r="T394" i="1" s="1"/>
  <c r="Q395" i="1"/>
  <c r="T395" i="1" s="1"/>
  <c r="Q396" i="1"/>
  <c r="T396" i="1" s="1"/>
  <c r="Q397" i="1"/>
  <c r="T397" i="1" s="1"/>
  <c r="Q398" i="1"/>
  <c r="T398" i="1" s="1"/>
  <c r="Q399" i="1"/>
  <c r="T399" i="1" s="1"/>
  <c r="Q401" i="1"/>
  <c r="T401" i="1" s="1"/>
  <c r="Q402" i="1"/>
  <c r="T402" i="1" s="1"/>
  <c r="Q403" i="1"/>
  <c r="T403" i="1" s="1"/>
  <c r="Q404" i="1"/>
  <c r="T404" i="1" s="1"/>
  <c r="Q405" i="1"/>
  <c r="T405" i="1" s="1"/>
  <c r="Q407" i="1"/>
  <c r="T407" i="1" s="1"/>
  <c r="Q409" i="1"/>
  <c r="T409" i="1" s="1"/>
  <c r="Q410" i="1"/>
  <c r="T410" i="1" s="1"/>
  <c r="Q411" i="1"/>
  <c r="T411" i="1" s="1"/>
  <c r="Q412" i="1"/>
  <c r="T412" i="1" s="1"/>
  <c r="Q413" i="1"/>
  <c r="T413" i="1" s="1"/>
  <c r="Q414" i="1"/>
  <c r="T414" i="1" s="1"/>
  <c r="Q415" i="1"/>
  <c r="T415" i="1" s="1"/>
  <c r="Q416" i="1"/>
  <c r="T416" i="1" s="1"/>
  <c r="Q419" i="1"/>
  <c r="T419" i="1" s="1"/>
  <c r="Q420" i="1"/>
  <c r="T420" i="1" s="1"/>
  <c r="Q421" i="1"/>
  <c r="T421" i="1" s="1"/>
  <c r="Q422" i="1"/>
  <c r="T422" i="1" s="1"/>
  <c r="Q424" i="1"/>
  <c r="T424" i="1" s="1"/>
  <c r="Q426" i="1"/>
  <c r="T426" i="1" s="1"/>
  <c r="Q425" i="1"/>
  <c r="T425" i="1" s="1"/>
  <c r="Q428" i="1"/>
  <c r="T428" i="1" s="1"/>
  <c r="Q430" i="1"/>
  <c r="T430" i="1" s="1"/>
  <c r="Q431" i="1"/>
  <c r="T431" i="1" s="1"/>
  <c r="Q432" i="1"/>
  <c r="T432" i="1" s="1"/>
  <c r="Q433" i="1"/>
  <c r="T433" i="1" s="1"/>
  <c r="Q434" i="1"/>
  <c r="T434" i="1" s="1"/>
  <c r="Q435" i="1"/>
  <c r="T435" i="1" s="1"/>
  <c r="Q436" i="1"/>
  <c r="T436" i="1" s="1"/>
  <c r="Q437" i="1"/>
  <c r="T437" i="1" s="1"/>
  <c r="Q438" i="1"/>
  <c r="T438" i="1" s="1"/>
  <c r="Q439" i="1"/>
  <c r="T439" i="1" s="1"/>
  <c r="Q440" i="1"/>
  <c r="T440" i="1" s="1"/>
  <c r="Q441" i="1"/>
  <c r="T441" i="1" s="1"/>
  <c r="Q442" i="1"/>
  <c r="T442" i="1" s="1"/>
  <c r="Q448" i="1"/>
  <c r="T448" i="1" s="1"/>
  <c r="Q446" i="1"/>
  <c r="T446" i="1" s="1"/>
  <c r="Q444" i="1"/>
  <c r="T444" i="1" s="1"/>
  <c r="Q445" i="1"/>
  <c r="T445" i="1" s="1"/>
  <c r="Q447" i="1"/>
  <c r="T447" i="1" s="1"/>
  <c r="Q450" i="1"/>
  <c r="T450" i="1" s="1"/>
  <c r="Q449" i="1"/>
  <c r="T449" i="1" s="1"/>
  <c r="Q452" i="1"/>
  <c r="T452" i="1" s="1"/>
  <c r="Q453" i="1"/>
  <c r="T453" i="1" s="1"/>
  <c r="Q418" i="1"/>
  <c r="T418" i="1" s="1"/>
  <c r="Q454" i="1"/>
  <c r="T454" i="1" s="1"/>
  <c r="Q455" i="1"/>
  <c r="T455" i="1" s="1"/>
  <c r="Q457" i="1"/>
  <c r="T457" i="1" s="1"/>
  <c r="Q458" i="1"/>
  <c r="T458" i="1" s="1"/>
  <c r="Q460" i="1"/>
  <c r="T460" i="1" s="1"/>
  <c r="Q461" i="1"/>
  <c r="T461" i="1" s="1"/>
  <c r="Q462" i="1"/>
  <c r="T462" i="1" s="1"/>
  <c r="Q459" i="1"/>
  <c r="T459" i="1" s="1"/>
  <c r="Q466" i="1"/>
  <c r="T466" i="1" s="1"/>
  <c r="Q463" i="1"/>
  <c r="T463" i="1" s="1"/>
  <c r="Q464" i="1"/>
  <c r="T464" i="1" s="1"/>
  <c r="Q465" i="1"/>
  <c r="T465" i="1" s="1"/>
  <c r="Q468" i="1"/>
  <c r="T468" i="1" s="1"/>
  <c r="Q470" i="1"/>
  <c r="T470" i="1" s="1"/>
  <c r="Q472" i="1"/>
  <c r="T472" i="1" s="1"/>
  <c r="Q473" i="1"/>
  <c r="T473" i="1" s="1"/>
  <c r="Q474" i="1"/>
  <c r="T474" i="1" s="1"/>
  <c r="Q475" i="1"/>
  <c r="T475" i="1" s="1"/>
  <c r="Q476" i="1"/>
  <c r="T476" i="1" s="1"/>
  <c r="Q477" i="1"/>
  <c r="T477" i="1" s="1"/>
  <c r="Q478" i="1"/>
  <c r="T478" i="1" s="1"/>
  <c r="Q479" i="1"/>
  <c r="T479" i="1" s="1"/>
  <c r="Q480" i="1"/>
  <c r="T480" i="1" s="1"/>
  <c r="Q481" i="1"/>
  <c r="T481" i="1" s="1"/>
  <c r="Q482" i="1"/>
  <c r="T482" i="1" s="1"/>
  <c r="Q483" i="1"/>
  <c r="T483" i="1" s="1"/>
  <c r="Q486" i="1"/>
  <c r="T486" i="1" s="1"/>
  <c r="Q487" i="1"/>
  <c r="T487" i="1" s="1"/>
  <c r="Q488" i="1"/>
  <c r="T488" i="1" s="1"/>
  <c r="Q489" i="1"/>
  <c r="T489" i="1" s="1"/>
  <c r="Q490" i="1"/>
  <c r="T490" i="1" s="1"/>
  <c r="Q491" i="1"/>
  <c r="T491" i="1" s="1"/>
  <c r="Q494" i="1"/>
  <c r="T494" i="1" s="1"/>
  <c r="Q495" i="1"/>
  <c r="T495" i="1" s="1"/>
  <c r="Q499" i="1"/>
  <c r="T499" i="1" s="1"/>
  <c r="Q500" i="1"/>
  <c r="T500" i="1" s="1"/>
  <c r="Q502" i="1"/>
  <c r="T502" i="1" s="1"/>
  <c r="Q503" i="1"/>
  <c r="T503" i="1" s="1"/>
  <c r="Q504" i="1"/>
  <c r="T504" i="1" s="1"/>
  <c r="Q505" i="1"/>
  <c r="T505" i="1" s="1"/>
  <c r="Q506" i="1"/>
  <c r="T506" i="1" s="1"/>
  <c r="Q507" i="1"/>
  <c r="T507" i="1" s="1"/>
  <c r="Q508" i="1"/>
  <c r="T508" i="1" s="1"/>
  <c r="Q509" i="1"/>
  <c r="T509" i="1" s="1"/>
  <c r="Q511" i="1"/>
  <c r="T511" i="1" s="1"/>
  <c r="Q513" i="1"/>
  <c r="T513" i="1" s="1"/>
  <c r="Q512" i="1"/>
  <c r="T512" i="1" s="1"/>
  <c r="Q514" i="1"/>
  <c r="T514" i="1" s="1"/>
  <c r="Q515" i="1"/>
  <c r="T515" i="1" s="1"/>
  <c r="Q516" i="1"/>
  <c r="T516" i="1" s="1"/>
  <c r="Q517" i="1"/>
  <c r="T517" i="1" s="1"/>
  <c r="Q519" i="1"/>
  <c r="T519" i="1" s="1"/>
  <c r="Q520" i="1"/>
  <c r="T520" i="1" s="1"/>
  <c r="Q521" i="1"/>
  <c r="T521" i="1" s="1"/>
  <c r="Q522" i="1"/>
  <c r="T522" i="1" s="1"/>
  <c r="Q524" i="1"/>
  <c r="T524" i="1" s="1"/>
  <c r="Q525" i="1"/>
  <c r="T525" i="1" s="1"/>
  <c r="Q526" i="1"/>
  <c r="T526" i="1" s="1"/>
  <c r="Q527" i="1"/>
  <c r="T527" i="1" s="1"/>
  <c r="Q528" i="1"/>
  <c r="T528" i="1" s="1"/>
  <c r="Q530" i="1"/>
  <c r="T530" i="1" s="1"/>
  <c r="Q531" i="1"/>
  <c r="T531" i="1" s="1"/>
  <c r="Q532" i="1"/>
  <c r="T532" i="1" s="1"/>
  <c r="Q534" i="1"/>
  <c r="T534" i="1" s="1"/>
  <c r="Q537" i="1"/>
  <c r="T537" i="1" s="1"/>
  <c r="Q538" i="1"/>
  <c r="T538" i="1" s="1"/>
  <c r="Q539" i="1"/>
  <c r="T539" i="1" s="1"/>
  <c r="Q540" i="1"/>
  <c r="T540" i="1" s="1"/>
  <c r="Q541" i="1"/>
  <c r="T541" i="1" s="1"/>
  <c r="Q542" i="1"/>
  <c r="T542" i="1" s="1"/>
  <c r="Q543" i="1"/>
  <c r="T543" i="1" s="1"/>
  <c r="Q545" i="1"/>
  <c r="T545" i="1" s="1"/>
  <c r="Q546" i="1"/>
  <c r="T546" i="1" s="1"/>
  <c r="Q547" i="1"/>
  <c r="T547" i="1" s="1"/>
  <c r="Q548" i="1"/>
  <c r="T548" i="1" s="1"/>
  <c r="Q549" i="1"/>
  <c r="T549" i="1" s="1"/>
  <c r="Q550" i="1"/>
  <c r="T550" i="1" s="1"/>
  <c r="Q552" i="1"/>
  <c r="T552" i="1" s="1"/>
  <c r="Q553" i="1"/>
  <c r="T553" i="1" s="1"/>
  <c r="Q556" i="1"/>
  <c r="T556" i="1" s="1"/>
  <c r="Q555" i="1"/>
  <c r="T555" i="1" s="1"/>
  <c r="Q557" i="1"/>
  <c r="T557" i="1" s="1"/>
  <c r="Q558" i="1"/>
  <c r="T558" i="1" s="1"/>
  <c r="Q561" i="1"/>
  <c r="T561" i="1" s="1"/>
  <c r="Q560" i="1"/>
  <c r="T560" i="1" s="1"/>
  <c r="Q562" i="1"/>
  <c r="T562" i="1" s="1"/>
  <c r="Q563" i="1"/>
  <c r="T563" i="1" s="1"/>
  <c r="Q564" i="1"/>
  <c r="T564" i="1" s="1"/>
  <c r="Q565" i="1"/>
  <c r="T565" i="1" s="1"/>
  <c r="Q566" i="1"/>
  <c r="T566" i="1" s="1"/>
  <c r="Q567" i="1"/>
  <c r="T567" i="1" s="1"/>
  <c r="Q568" i="1"/>
  <c r="T568" i="1" s="1"/>
  <c r="Q570" i="1"/>
  <c r="T570" i="1" s="1"/>
  <c r="Q572" i="1"/>
  <c r="T572" i="1" s="1"/>
  <c r="Q571" i="1"/>
  <c r="T571" i="1" s="1"/>
  <c r="Q574" i="1"/>
  <c r="T574" i="1" s="1"/>
  <c r="Q575" i="1"/>
  <c r="T575" i="1" s="1"/>
  <c r="Q576" i="1"/>
  <c r="T576" i="1" s="1"/>
  <c r="Q577" i="1"/>
  <c r="T577" i="1" s="1"/>
  <c r="Q578" i="1"/>
  <c r="T578" i="1" s="1"/>
  <c r="Q579" i="1"/>
  <c r="T579" i="1" s="1"/>
  <c r="Q581" i="1"/>
  <c r="T581" i="1" s="1"/>
  <c r="Q583" i="1"/>
  <c r="T583" i="1" s="1"/>
  <c r="Q584" i="1"/>
  <c r="T584" i="1" s="1"/>
  <c r="Q585" i="1"/>
  <c r="T585" i="1" s="1"/>
  <c r="Q586" i="1"/>
  <c r="T586" i="1" s="1"/>
  <c r="Q587" i="1"/>
  <c r="T587" i="1" s="1"/>
  <c r="Q588" i="1"/>
  <c r="T588" i="1" s="1"/>
  <c r="Q589" i="1"/>
  <c r="T589" i="1" s="1"/>
  <c r="Q591" i="1"/>
  <c r="T591" i="1" s="1"/>
  <c r="Q592" i="1"/>
  <c r="T592" i="1" s="1"/>
  <c r="Q594" i="1"/>
  <c r="T594" i="1" s="1"/>
  <c r="Q595" i="1"/>
  <c r="T595" i="1" s="1"/>
  <c r="Q596" i="1"/>
  <c r="T596" i="1" s="1"/>
  <c r="Q598" i="1"/>
  <c r="T598" i="1" s="1"/>
  <c r="Q599" i="1"/>
  <c r="T599" i="1" s="1"/>
  <c r="Q600" i="1"/>
  <c r="T600" i="1" s="1"/>
  <c r="Q601" i="1"/>
  <c r="T601" i="1" s="1"/>
  <c r="Q603" i="1"/>
  <c r="T603" i="1" s="1"/>
  <c r="Q604" i="1"/>
  <c r="T604" i="1" s="1"/>
  <c r="Q605" i="1"/>
  <c r="T605" i="1" s="1"/>
  <c r="Q606" i="1"/>
  <c r="T606" i="1" s="1"/>
  <c r="Q607" i="1"/>
  <c r="T607" i="1" s="1"/>
  <c r="Q609" i="1"/>
  <c r="T609" i="1" s="1"/>
  <c r="Q610" i="1"/>
  <c r="T610" i="1" s="1"/>
  <c r="Q611" i="1"/>
  <c r="T611" i="1" s="1"/>
  <c r="Q612" i="1"/>
  <c r="T612" i="1" s="1"/>
  <c r="Q613" i="1"/>
  <c r="T613" i="1" s="1"/>
  <c r="Q614" i="1"/>
  <c r="T614" i="1" s="1"/>
  <c r="Q616" i="1"/>
  <c r="T616" i="1" s="1"/>
  <c r="Q618" i="1"/>
  <c r="T618" i="1" s="1"/>
  <c r="Q619" i="1"/>
  <c r="T619" i="1" s="1"/>
  <c r="Q622" i="1"/>
  <c r="T622" i="1" s="1"/>
  <c r="Q621" i="1"/>
  <c r="T621" i="1" s="1"/>
  <c r="Q623" i="1"/>
  <c r="T623" i="1" s="1"/>
  <c r="Q624" i="1"/>
  <c r="T624" i="1" s="1"/>
  <c r="Q625" i="1"/>
  <c r="T625" i="1" s="1"/>
  <c r="Q626" i="1"/>
  <c r="T626" i="1" s="1"/>
  <c r="Q627" i="1"/>
  <c r="T627" i="1" s="1"/>
  <c r="Q628" i="1"/>
  <c r="T628" i="1" s="1"/>
  <c r="Q629" i="1"/>
  <c r="T629" i="1" s="1"/>
  <c r="Q630" i="1"/>
  <c r="T630" i="1" s="1"/>
  <c r="Q631" i="1"/>
  <c r="T631" i="1" s="1"/>
  <c r="Q632" i="1"/>
  <c r="T632" i="1" s="1"/>
  <c r="Q633" i="1"/>
  <c r="T633" i="1" s="1"/>
  <c r="Q636" i="1"/>
  <c r="T636" i="1" s="1"/>
  <c r="Q637" i="1"/>
  <c r="T637" i="1" s="1"/>
  <c r="Q638" i="1"/>
  <c r="T638" i="1" s="1"/>
  <c r="Q639" i="1"/>
  <c r="T639" i="1" s="1"/>
  <c r="Q640" i="1"/>
  <c r="T640" i="1" s="1"/>
  <c r="Q641" i="1"/>
  <c r="T641" i="1" s="1"/>
  <c r="Q642" i="1"/>
  <c r="T642" i="1" s="1"/>
  <c r="Q643" i="1"/>
  <c r="T643" i="1" s="1"/>
  <c r="Q646" i="1"/>
  <c r="T646" i="1" s="1"/>
  <c r="Q648" i="1"/>
  <c r="T648" i="1" s="1"/>
  <c r="Q649" i="1"/>
  <c r="T649" i="1" s="1"/>
  <c r="Q650" i="1"/>
  <c r="T650" i="1" s="1"/>
  <c r="Q651" i="1"/>
  <c r="T651" i="1" s="1"/>
  <c r="Q652" i="1"/>
  <c r="T652" i="1" s="1"/>
  <c r="Q654" i="1"/>
  <c r="T654" i="1" s="1"/>
  <c r="Q653" i="1"/>
  <c r="T653" i="1" s="1"/>
  <c r="Q655" i="1"/>
  <c r="T655" i="1" s="1"/>
  <c r="Q656" i="1"/>
  <c r="T656" i="1" s="1"/>
  <c r="Q657" i="1"/>
  <c r="T657" i="1" s="1"/>
  <c r="Q658" i="1"/>
  <c r="T658" i="1" s="1"/>
  <c r="Q660" i="1"/>
  <c r="T660" i="1" s="1"/>
  <c r="Q661" i="1"/>
  <c r="T661" i="1" s="1"/>
  <c r="Q662" i="1"/>
  <c r="T662" i="1" s="1"/>
  <c r="Q663" i="1"/>
  <c r="T663" i="1" s="1"/>
  <c r="Q665" i="1"/>
  <c r="T665" i="1" s="1"/>
  <c r="Q666" i="1"/>
  <c r="T666" i="1" s="1"/>
  <c r="Q667" i="1"/>
  <c r="T667" i="1" s="1"/>
  <c r="Q668" i="1"/>
  <c r="T668" i="1" s="1"/>
  <c r="Q669" i="1"/>
  <c r="T669" i="1" s="1"/>
  <c r="Q671" i="1"/>
  <c r="T671" i="1" s="1"/>
  <c r="Q673" i="1"/>
  <c r="T673" i="1" s="1"/>
  <c r="Q677" i="1"/>
  <c r="T677" i="1" s="1"/>
  <c r="AE677" i="1" s="1"/>
  <c r="Q678" i="1"/>
  <c r="T678" i="1" s="1"/>
  <c r="Q679" i="1"/>
  <c r="T679" i="1" s="1"/>
  <c r="Q4" i="1"/>
  <c r="T4" i="1" s="1"/>
  <c r="I681" i="1"/>
  <c r="K681" i="1"/>
  <c r="N681" i="1"/>
  <c r="O681" i="1"/>
  <c r="R681" i="1"/>
  <c r="U681" i="1"/>
  <c r="W681" i="1"/>
  <c r="Y681" i="1"/>
  <c r="AB681" i="1"/>
  <c r="AH681" i="1"/>
  <c r="AE565" i="1" l="1"/>
  <c r="AJ565" i="1" s="1"/>
  <c r="AE629" i="1"/>
  <c r="AF629" i="1" s="1"/>
  <c r="AE417" i="1"/>
  <c r="AJ417" i="1" s="1"/>
  <c r="AE225" i="1"/>
  <c r="AF225" i="1" s="1"/>
  <c r="AE377" i="1"/>
  <c r="AE393" i="1"/>
  <c r="AE469" i="1"/>
  <c r="AJ469" i="1" s="1"/>
  <c r="AE38" i="1"/>
  <c r="AJ38" i="1" s="1"/>
  <c r="AE7" i="1"/>
  <c r="AF7" i="1" s="1"/>
  <c r="AE581" i="1"/>
  <c r="AF581" i="1" s="1"/>
  <c r="AE438" i="1"/>
  <c r="AF438" i="1" s="1"/>
  <c r="AE373" i="1"/>
  <c r="AJ373" i="1" s="1"/>
  <c r="AE357" i="1"/>
  <c r="AF357" i="1" s="1"/>
  <c r="AE197" i="1"/>
  <c r="AJ197" i="1" s="1"/>
  <c r="AE309" i="1"/>
  <c r="AF309" i="1" s="1"/>
  <c r="AE580" i="1"/>
  <c r="AF580" i="1" s="1"/>
  <c r="AE644" i="1"/>
  <c r="AF644" i="1" s="1"/>
  <c r="AF565" i="1"/>
  <c r="T18" i="1"/>
  <c r="T682" i="1" s="1"/>
  <c r="Q682" i="1"/>
  <c r="AF93" i="1"/>
  <c r="AJ93" i="1"/>
  <c r="AA682" i="1"/>
  <c r="AF417" i="1"/>
  <c r="AF559" i="1"/>
  <c r="AJ559" i="1"/>
  <c r="T683" i="1"/>
  <c r="M682" i="1"/>
  <c r="H18" i="1"/>
  <c r="H682" i="1" s="1"/>
  <c r="G682" i="1"/>
  <c r="M683" i="1"/>
  <c r="AF677" i="1"/>
  <c r="AJ677" i="1"/>
  <c r="AF645" i="1"/>
  <c r="AJ645" i="1"/>
  <c r="Q683" i="1"/>
  <c r="AF377" i="1"/>
  <c r="AJ377" i="1"/>
  <c r="AF393" i="1"/>
  <c r="AJ393" i="1"/>
  <c r="AA683" i="1"/>
  <c r="H3" i="1"/>
  <c r="H683" i="1" s="1"/>
  <c r="G683" i="1"/>
  <c r="G681" i="1"/>
  <c r="AE422" i="1"/>
  <c r="AE293" i="1"/>
  <c r="AE244" i="1"/>
  <c r="AE229" i="1"/>
  <c r="AE37" i="1"/>
  <c r="AE423" i="1"/>
  <c r="AE339" i="1"/>
  <c r="AE25" i="1"/>
  <c r="AE392" i="1"/>
  <c r="AE408" i="1"/>
  <c r="AE664" i="1"/>
  <c r="AE278" i="1"/>
  <c r="AE5" i="1"/>
  <c r="AE133" i="1"/>
  <c r="AE208" i="1"/>
  <c r="AE612" i="1"/>
  <c r="AE532" i="1"/>
  <c r="AE453" i="1"/>
  <c r="AE404" i="1"/>
  <c r="AE88" i="1"/>
  <c r="AE157" i="1"/>
  <c r="AE636" i="1"/>
  <c r="AE626" i="1"/>
  <c r="AE562" i="1"/>
  <c r="AE461" i="1"/>
  <c r="AE434" i="1"/>
  <c r="AE419" i="1"/>
  <c r="AE369" i="1"/>
  <c r="AE332" i="1"/>
  <c r="AE305" i="1"/>
  <c r="AE290" i="1"/>
  <c r="AE273" i="1"/>
  <c r="AE268" i="1"/>
  <c r="AE242" i="1"/>
  <c r="AE226" i="1"/>
  <c r="AE193" i="1"/>
  <c r="AE162" i="1"/>
  <c r="AE128" i="1"/>
  <c r="AE210" i="1"/>
  <c r="AE322" i="1"/>
  <c r="AE451" i="1"/>
  <c r="AE674" i="1"/>
  <c r="AE429" i="1"/>
  <c r="AE554" i="1"/>
  <c r="AE548" i="1"/>
  <c r="AE152" i="1"/>
  <c r="AE172" i="1"/>
  <c r="AE668" i="1"/>
  <c r="AE412" i="1"/>
  <c r="AE364" i="1"/>
  <c r="AE284" i="1"/>
  <c r="AE220" i="1"/>
  <c r="AE192" i="1"/>
  <c r="AE518" i="1"/>
  <c r="AE304" i="1"/>
  <c r="AE620" i="1"/>
  <c r="AE129" i="1"/>
  <c r="AE593" i="1"/>
  <c r="AE381" i="1"/>
  <c r="AE658" i="1"/>
  <c r="AE625" i="1"/>
  <c r="AE530" i="1"/>
  <c r="AE241" i="1"/>
  <c r="AE161" i="1"/>
  <c r="AE98" i="1"/>
  <c r="AE33" i="1"/>
  <c r="AE252" i="1"/>
  <c r="AE673" i="1"/>
  <c r="AE657" i="1"/>
  <c r="AE642" i="1"/>
  <c r="AE613" i="1"/>
  <c r="AE609" i="1"/>
  <c r="AE604" i="1"/>
  <c r="AE594" i="1"/>
  <c r="AE588" i="1"/>
  <c r="AE578" i="1"/>
  <c r="AE549" i="1"/>
  <c r="AE545" i="1"/>
  <c r="AE540" i="1"/>
  <c r="AE524" i="1"/>
  <c r="AE514" i="1"/>
  <c r="AE481" i="1"/>
  <c r="AE465" i="1"/>
  <c r="AE418" i="1"/>
  <c r="AE446" i="1"/>
  <c r="AE405" i="1"/>
  <c r="AE401" i="1"/>
  <c r="AE396" i="1"/>
  <c r="AE386" i="1"/>
  <c r="AE338" i="1"/>
  <c r="AE321" i="1"/>
  <c r="AE277" i="1"/>
  <c r="AE258" i="1"/>
  <c r="AE236" i="1"/>
  <c r="AE209" i="1"/>
  <c r="AE165" i="1"/>
  <c r="AE160" i="1"/>
  <c r="AE150" i="1"/>
  <c r="AE146" i="1"/>
  <c r="AE114" i="1"/>
  <c r="AE101" i="1"/>
  <c r="AE97" i="1"/>
  <c r="AE85" i="1"/>
  <c r="AE70" i="1"/>
  <c r="AE65" i="1"/>
  <c r="AE49" i="1"/>
  <c r="AE17" i="1"/>
  <c r="AE9" i="1"/>
  <c r="AE89" i="1"/>
  <c r="AE610" i="1"/>
  <c r="AE546" i="1"/>
  <c r="AE482" i="1"/>
  <c r="AE449" i="1"/>
  <c r="AE402" i="1"/>
  <c r="AE289" i="1"/>
  <c r="AE178" i="1"/>
  <c r="AE147" i="1"/>
  <c r="AE82" i="1"/>
  <c r="AE406" i="1"/>
  <c r="AE661" i="1"/>
  <c r="AE652" i="1"/>
  <c r="AE641" i="1"/>
  <c r="AE577" i="1"/>
  <c r="AE571" i="1"/>
  <c r="AE517" i="1"/>
  <c r="AE512" i="1"/>
  <c r="AE508" i="1"/>
  <c r="AE476" i="1"/>
  <c r="AE464" i="1"/>
  <c r="AE435" i="1"/>
  <c r="AE389" i="1"/>
  <c r="AE385" i="1"/>
  <c r="AE380" i="1"/>
  <c r="AE370" i="1"/>
  <c r="AE354" i="1"/>
  <c r="AE348" i="1"/>
  <c r="AE337" i="1"/>
  <c r="AE325" i="1"/>
  <c r="AE316" i="1"/>
  <c r="AE306" i="1"/>
  <c r="AE300" i="1"/>
  <c r="AE274" i="1"/>
  <c r="AE261" i="1"/>
  <c r="AE257" i="1"/>
  <c r="AE213" i="1"/>
  <c r="AE195" i="1"/>
  <c r="AE130" i="1"/>
  <c r="AE64" i="1"/>
  <c r="AE56" i="1"/>
  <c r="AE48" i="1"/>
  <c r="AE353" i="1"/>
  <c r="AE529" i="1"/>
  <c r="AE660" i="1"/>
  <c r="AE596" i="1"/>
  <c r="AE516" i="1"/>
  <c r="AE388" i="1"/>
  <c r="AE324" i="1"/>
  <c r="AE260" i="1"/>
  <c r="AE212" i="1"/>
  <c r="AE184" i="1"/>
  <c r="AE72" i="1"/>
  <c r="AE468" i="1"/>
  <c r="AE437" i="1"/>
  <c r="AE372" i="1"/>
  <c r="AE355" i="1"/>
  <c r="AE308" i="1"/>
  <c r="AE200" i="1"/>
  <c r="AE136" i="1"/>
  <c r="AE55" i="1"/>
  <c r="AE24" i="1"/>
  <c r="AE628" i="1"/>
  <c r="AE564" i="1"/>
  <c r="AE500" i="1"/>
  <c r="AE421" i="1"/>
  <c r="AE292" i="1"/>
  <c r="AE245" i="1"/>
  <c r="AE228" i="1"/>
  <c r="AE120" i="1"/>
  <c r="AE40" i="1"/>
  <c r="AE8" i="1"/>
  <c r="AE498" i="1"/>
  <c r="AE669" i="1"/>
  <c r="AE654" i="1"/>
  <c r="AE637" i="1"/>
  <c r="AE622" i="1"/>
  <c r="AE605" i="1"/>
  <c r="AE589" i="1"/>
  <c r="AE557" i="1"/>
  <c r="AE541" i="1"/>
  <c r="AE525" i="1"/>
  <c r="AE509" i="1"/>
  <c r="AE477" i="1"/>
  <c r="AE462" i="1"/>
  <c r="AE444" i="1"/>
  <c r="AE430" i="1"/>
  <c r="AE413" i="1"/>
  <c r="AE397" i="1"/>
  <c r="AE366" i="1"/>
  <c r="AE349" i="1"/>
  <c r="AE496" i="1"/>
  <c r="AE69" i="1"/>
  <c r="AE117" i="1"/>
  <c r="AE181" i="1"/>
  <c r="AE30" i="1"/>
  <c r="AE126" i="1"/>
  <c r="AE158" i="1"/>
  <c r="AE350" i="1"/>
  <c r="AE510" i="1"/>
  <c r="AE590" i="1"/>
  <c r="AE670" i="1"/>
  <c r="AE168" i="1"/>
  <c r="AE492" i="1"/>
  <c r="AE177" i="1"/>
  <c r="AE544" i="1"/>
  <c r="AE493" i="1"/>
  <c r="AE153" i="1"/>
  <c r="AE378" i="1"/>
  <c r="AE427" i="1"/>
  <c r="AE634" i="1"/>
  <c r="AE647" i="1"/>
  <c r="AE615" i="1"/>
  <c r="AE26" i="1"/>
  <c r="AE665" i="1"/>
  <c r="AE649" i="1"/>
  <c r="AE633" i="1"/>
  <c r="AE601" i="1"/>
  <c r="AE585" i="1"/>
  <c r="AE553" i="1"/>
  <c r="AE537" i="1"/>
  <c r="AE521" i="1"/>
  <c r="AE505" i="1"/>
  <c r="AE489" i="1"/>
  <c r="AE473" i="1"/>
  <c r="AE457" i="1"/>
  <c r="AE442" i="1"/>
  <c r="AE425" i="1"/>
  <c r="AE409" i="1"/>
  <c r="AE361" i="1"/>
  <c r="AE345" i="1"/>
  <c r="AE328" i="1"/>
  <c r="AE312" i="1"/>
  <c r="AE265" i="1"/>
  <c r="AE249" i="1"/>
  <c r="AE233" i="1"/>
  <c r="AE58" i="1"/>
  <c r="AE90" i="1"/>
  <c r="AE21" i="1"/>
  <c r="AE497" i="1"/>
  <c r="AE340" i="1"/>
  <c r="AE297" i="1"/>
  <c r="AE281" i="1"/>
  <c r="AE569" i="1"/>
  <c r="AE573" i="1"/>
  <c r="AE667" i="1"/>
  <c r="AE651" i="1"/>
  <c r="AE619" i="1"/>
  <c r="AE587" i="1"/>
  <c r="AE572" i="1"/>
  <c r="AE555" i="1"/>
  <c r="AE539" i="1"/>
  <c r="AE507" i="1"/>
  <c r="AE491" i="1"/>
  <c r="AE460" i="1"/>
  <c r="AE455" i="1"/>
  <c r="AE440" i="1"/>
  <c r="AE428" i="1"/>
  <c r="AE424" i="1"/>
  <c r="AE411" i="1"/>
  <c r="AE407" i="1"/>
  <c r="AE395" i="1"/>
  <c r="AE391" i="1"/>
  <c r="AE379" i="1"/>
  <c r="AE375" i="1"/>
  <c r="AE363" i="1"/>
  <c r="AE359" i="1"/>
  <c r="AE347" i="1"/>
  <c r="AE343" i="1"/>
  <c r="AE331" i="1"/>
  <c r="AE327" i="1"/>
  <c r="AE315" i="1"/>
  <c r="AE311" i="1"/>
  <c r="AE295" i="1"/>
  <c r="AE279" i="1"/>
  <c r="AE263" i="1"/>
  <c r="AE231" i="1"/>
  <c r="AE215" i="1"/>
  <c r="AE199" i="1"/>
  <c r="AE183" i="1"/>
  <c r="AE167" i="1"/>
  <c r="AE151" i="1"/>
  <c r="AE135" i="1"/>
  <c r="AE104" i="1"/>
  <c r="AE91" i="1"/>
  <c r="AE75" i="1"/>
  <c r="AE27" i="1"/>
  <c r="AE11" i="1"/>
  <c r="AE206" i="1"/>
  <c r="AE443" i="1"/>
  <c r="AE20" i="1"/>
  <c r="AE105" i="1"/>
  <c r="AE484" i="1"/>
  <c r="AE73" i="1"/>
  <c r="AE485" i="1"/>
  <c r="AE597" i="1"/>
  <c r="AE113" i="1"/>
  <c r="AE533" i="1"/>
  <c r="AE109" i="1"/>
  <c r="AE617" i="1"/>
  <c r="AE201" i="1"/>
  <c r="AE185" i="1"/>
  <c r="AE169" i="1"/>
  <c r="AE137" i="1"/>
  <c r="AE121" i="1"/>
  <c r="AE106" i="1"/>
  <c r="AE57" i="1"/>
  <c r="AE41" i="1"/>
  <c r="AE138" i="1"/>
  <c r="AE501" i="1"/>
  <c r="AE68" i="1"/>
  <c r="AE35" i="1"/>
  <c r="AE19" i="1"/>
  <c r="AE467" i="1"/>
  <c r="AE456" i="1"/>
  <c r="AE29" i="1"/>
  <c r="AE678" i="1"/>
  <c r="AE662" i="1"/>
  <c r="AE646" i="1"/>
  <c r="AE630" i="1"/>
  <c r="AE614" i="1"/>
  <c r="AE598" i="1"/>
  <c r="AE566" i="1"/>
  <c r="AE550" i="1"/>
  <c r="AE534" i="1"/>
  <c r="AE502" i="1"/>
  <c r="AE486" i="1"/>
  <c r="AE470" i="1"/>
  <c r="AE454" i="1"/>
  <c r="AE439" i="1"/>
  <c r="AE390" i="1"/>
  <c r="AE374" i="1"/>
  <c r="AE358" i="1"/>
  <c r="AE342" i="1"/>
  <c r="AE112" i="1"/>
  <c r="AE217" i="1"/>
  <c r="AE16" i="1"/>
  <c r="AE123" i="1"/>
  <c r="AE4" i="1"/>
  <c r="AE333" i="1"/>
  <c r="AE317" i="1"/>
  <c r="AE301" i="1"/>
  <c r="AE285" i="1"/>
  <c r="AE269" i="1"/>
  <c r="AE253" i="1"/>
  <c r="AE237" i="1"/>
  <c r="AE221" i="1"/>
  <c r="AE205" i="1"/>
  <c r="AE189" i="1"/>
  <c r="AE173" i="1"/>
  <c r="AE156" i="1"/>
  <c r="AE141" i="1"/>
  <c r="AE125" i="1"/>
  <c r="AE77" i="1"/>
  <c r="AE61" i="1"/>
  <c r="AE45" i="1"/>
  <c r="AE13" i="1"/>
  <c r="AE656" i="1"/>
  <c r="AE640" i="1"/>
  <c r="AE624" i="1"/>
  <c r="AE592" i="1"/>
  <c r="AE576" i="1"/>
  <c r="AE560" i="1"/>
  <c r="AE528" i="1"/>
  <c r="AE513" i="1"/>
  <c r="AE480" i="1"/>
  <c r="AE463" i="1"/>
  <c r="AE450" i="1"/>
  <c r="AE433" i="1"/>
  <c r="AE416" i="1"/>
  <c r="AE384" i="1"/>
  <c r="AE368" i="1"/>
  <c r="AE352" i="1"/>
  <c r="AE336" i="1"/>
  <c r="AE320" i="1"/>
  <c r="AE288" i="1"/>
  <c r="AE272" i="1"/>
  <c r="AE256" i="1"/>
  <c r="AE240" i="1"/>
  <c r="AE223" i="1"/>
  <c r="AE675" i="1"/>
  <c r="AE119" i="1"/>
  <c r="AE32" i="1"/>
  <c r="AE164" i="1"/>
  <c r="AE400" i="1"/>
  <c r="AE643" i="1"/>
  <c r="AE627" i="1"/>
  <c r="AE611" i="1"/>
  <c r="AE595" i="1"/>
  <c r="AE579" i="1"/>
  <c r="AE563" i="1"/>
  <c r="AE547" i="1"/>
  <c r="AE531" i="1"/>
  <c r="AE515" i="1"/>
  <c r="AE499" i="1"/>
  <c r="AE483" i="1"/>
  <c r="AE475" i="1"/>
  <c r="AE110" i="1"/>
  <c r="AE286" i="1"/>
  <c r="AE60" i="1"/>
  <c r="AE680" i="1"/>
  <c r="AE653" i="1"/>
  <c r="AE638" i="1"/>
  <c r="AE621" i="1"/>
  <c r="AE606" i="1"/>
  <c r="AE574" i="1"/>
  <c r="AE558" i="1"/>
  <c r="AE542" i="1"/>
  <c r="AE526" i="1"/>
  <c r="AE494" i="1"/>
  <c r="AE478" i="1"/>
  <c r="AE459" i="1"/>
  <c r="AE445" i="1"/>
  <c r="AE431" i="1"/>
  <c r="AE414" i="1"/>
  <c r="AE398" i="1"/>
  <c r="AE382" i="1"/>
  <c r="AE365" i="1"/>
  <c r="AE334" i="1"/>
  <c r="AE326" i="1"/>
  <c r="AE318" i="1"/>
  <c r="AE310" i="1"/>
  <c r="AE302" i="1"/>
  <c r="AE294" i="1"/>
  <c r="AE270" i="1"/>
  <c r="AE262" i="1"/>
  <c r="AE254" i="1"/>
  <c r="AE246" i="1"/>
  <c r="AE238" i="1"/>
  <c r="AE230" i="1"/>
  <c r="AE222" i="1"/>
  <c r="AE214" i="1"/>
  <c r="AE198" i="1"/>
  <c r="AE190" i="1"/>
  <c r="AE182" i="1"/>
  <c r="AE174" i="1"/>
  <c r="AE166" i="1"/>
  <c r="AE145" i="1"/>
  <c r="AE142" i="1"/>
  <c r="AE134" i="1"/>
  <c r="AE118" i="1"/>
  <c r="AE102" i="1"/>
  <c r="AE94" i="1"/>
  <c r="AE81" i="1"/>
  <c r="AE78" i="1"/>
  <c r="AE66" i="1"/>
  <c r="AE62" i="1"/>
  <c r="AE50" i="1"/>
  <c r="AE46" i="1"/>
  <c r="AE34" i="1"/>
  <c r="AE14" i="1"/>
  <c r="AE471" i="1"/>
  <c r="AE523" i="1"/>
  <c r="AE80" i="1"/>
  <c r="AE96" i="1"/>
  <c r="AE247" i="1"/>
  <c r="AE602" i="1"/>
  <c r="AE43" i="1"/>
  <c r="AE635" i="1"/>
  <c r="AE536" i="1"/>
  <c r="AE608" i="1"/>
  <c r="AE648" i="1"/>
  <c r="AE632" i="1"/>
  <c r="AE616" i="1"/>
  <c r="AE600" i="1"/>
  <c r="AE584" i="1"/>
  <c r="AE568" i="1"/>
  <c r="AE552" i="1"/>
  <c r="AE520" i="1"/>
  <c r="AE504" i="1"/>
  <c r="AE488" i="1"/>
  <c r="AE472" i="1"/>
  <c r="AE441" i="1"/>
  <c r="AE426" i="1"/>
  <c r="AE376" i="1"/>
  <c r="AE360" i="1"/>
  <c r="AE344" i="1"/>
  <c r="AE329" i="1"/>
  <c r="AE296" i="1"/>
  <c r="AE280" i="1"/>
  <c r="AE264" i="1"/>
  <c r="AE248" i="1"/>
  <c r="AE232" i="1"/>
  <c r="AE216" i="1"/>
  <c r="AE204" i="1"/>
  <c r="AE196" i="1"/>
  <c r="AE188" i="1"/>
  <c r="AE180" i="1"/>
  <c r="AE149" i="1"/>
  <c r="AE140" i="1"/>
  <c r="AE132" i="1"/>
  <c r="AE124" i="1"/>
  <c r="AE116" i="1"/>
  <c r="AE108" i="1"/>
  <c r="AE100" i="1"/>
  <c r="AE92" i="1"/>
  <c r="AE84" i="1"/>
  <c r="AE76" i="1"/>
  <c r="AE67" i="1"/>
  <c r="AE59" i="1"/>
  <c r="AE52" i="1"/>
  <c r="AE44" i="1"/>
  <c r="AE36" i="1"/>
  <c r="AE28" i="1"/>
  <c r="AE12" i="1"/>
  <c r="AE659" i="1"/>
  <c r="AE275" i="1"/>
  <c r="AE176" i="1"/>
  <c r="AE276" i="1"/>
  <c r="AE676" i="1"/>
  <c r="AE144" i="1"/>
  <c r="AE313" i="1"/>
  <c r="AE672" i="1"/>
  <c r="AE447" i="1"/>
  <c r="AE436" i="1"/>
  <c r="AE432" i="1"/>
  <c r="AE420" i="1"/>
  <c r="AE415" i="1"/>
  <c r="AE403" i="1"/>
  <c r="AE399" i="1"/>
  <c r="AE387" i="1"/>
  <c r="AE383" i="1"/>
  <c r="AE371" i="1"/>
  <c r="AE367" i="1"/>
  <c r="AE356" i="1"/>
  <c r="AE351" i="1"/>
  <c r="AE335" i="1"/>
  <c r="AE323" i="1"/>
  <c r="AE319" i="1"/>
  <c r="AE307" i="1"/>
  <c r="AE299" i="1"/>
  <c r="AE291" i="1"/>
  <c r="AE287" i="1"/>
  <c r="AE283" i="1"/>
  <c r="AE267" i="1"/>
  <c r="AE259" i="1"/>
  <c r="AE255" i="1"/>
  <c r="AE251" i="1"/>
  <c r="AE243" i="1"/>
  <c r="AE239" i="1"/>
  <c r="AE235" i="1"/>
  <c r="AE227" i="1"/>
  <c r="AE224" i="1"/>
  <c r="AE219" i="1"/>
  <c r="AE211" i="1"/>
  <c r="AE207" i="1"/>
  <c r="AE203" i="1"/>
  <c r="AE194" i="1"/>
  <c r="AE187" i="1"/>
  <c r="AE179" i="1"/>
  <c r="AE175" i="1"/>
  <c r="AE171" i="1"/>
  <c r="AE163" i="1"/>
  <c r="AE159" i="1"/>
  <c r="AE155" i="1"/>
  <c r="AE148" i="1"/>
  <c r="AE143" i="1"/>
  <c r="AE139" i="1"/>
  <c r="AE131" i="1"/>
  <c r="AE127" i="1"/>
  <c r="AE115" i="1"/>
  <c r="AE111" i="1"/>
  <c r="AE103" i="1"/>
  <c r="AE99" i="1"/>
  <c r="AE95" i="1"/>
  <c r="AE87" i="1"/>
  <c r="AE79" i="1"/>
  <c r="AE71" i="1"/>
  <c r="AE63" i="1"/>
  <c r="AE47" i="1"/>
  <c r="AE39" i="1"/>
  <c r="AE23" i="1"/>
  <c r="AE15" i="1"/>
  <c r="AE6" i="1"/>
  <c r="AE54" i="1"/>
  <c r="AE191" i="1"/>
  <c r="AE679" i="1"/>
  <c r="AE655" i="1"/>
  <c r="AE639" i="1"/>
  <c r="AE623" i="1"/>
  <c r="AE599" i="1"/>
  <c r="AE583" i="1"/>
  <c r="AE511" i="1"/>
  <c r="AE466" i="1"/>
  <c r="AE650" i="1"/>
  <c r="AE618" i="1"/>
  <c r="AE603" i="1"/>
  <c r="AE556" i="1"/>
  <c r="AE538" i="1"/>
  <c r="AE506" i="1"/>
  <c r="AE394" i="1"/>
  <c r="AE346" i="1"/>
  <c r="AE330" i="1"/>
  <c r="AE250" i="1"/>
  <c r="AE218" i="1"/>
  <c r="AE202" i="1"/>
  <c r="AE186" i="1"/>
  <c r="AE170" i="1"/>
  <c r="AE154" i="1"/>
  <c r="AE122" i="1"/>
  <c r="AE107" i="1"/>
  <c r="AE86" i="1"/>
  <c r="AE74" i="1"/>
  <c r="AE53" i="1"/>
  <c r="AE42" i="1"/>
  <c r="AE22" i="1"/>
  <c r="AE10" i="1"/>
  <c r="AE31" i="1"/>
  <c r="AE271" i="1"/>
  <c r="AE535" i="1"/>
  <c r="AE551" i="1"/>
  <c r="AE671" i="1"/>
  <c r="AE663" i="1"/>
  <c r="AE631" i="1"/>
  <c r="AE607" i="1"/>
  <c r="AE591" i="1"/>
  <c r="AE575" i="1"/>
  <c r="AE567" i="1"/>
  <c r="AE561" i="1"/>
  <c r="AE543" i="1"/>
  <c r="AE527" i="1"/>
  <c r="AE519" i="1"/>
  <c r="AE503" i="1"/>
  <c r="AE495" i="1"/>
  <c r="AE487" i="1"/>
  <c r="AE479" i="1"/>
  <c r="AE452" i="1"/>
  <c r="AE666" i="1"/>
  <c r="AE586" i="1"/>
  <c r="AE570" i="1"/>
  <c r="AE522" i="1"/>
  <c r="AE490" i="1"/>
  <c r="AE474" i="1"/>
  <c r="AE458" i="1"/>
  <c r="AE448" i="1"/>
  <c r="AE410" i="1"/>
  <c r="AE362" i="1"/>
  <c r="AE314" i="1"/>
  <c r="AE298" i="1"/>
  <c r="AE282" i="1"/>
  <c r="AE266" i="1"/>
  <c r="AE234" i="1"/>
  <c r="AE582" i="1"/>
  <c r="AE303" i="1"/>
  <c r="AE83" i="1"/>
  <c r="AE341" i="1"/>
  <c r="AE51" i="1"/>
  <c r="L681" i="1"/>
  <c r="F681" i="1"/>
  <c r="AJ7" i="1" l="1"/>
  <c r="AJ629" i="1"/>
  <c r="AJ225" i="1"/>
  <c r="AF469" i="1"/>
  <c r="AF373" i="1"/>
  <c r="AF38" i="1"/>
  <c r="AJ581" i="1"/>
  <c r="AF197" i="1"/>
  <c r="AE3" i="1"/>
  <c r="AJ3" i="1" s="1"/>
  <c r="AJ309" i="1"/>
  <c r="AJ438" i="1"/>
  <c r="AJ357" i="1"/>
  <c r="AJ644" i="1"/>
  <c r="AJ580" i="1"/>
  <c r="AE18" i="1"/>
  <c r="AF18" i="1" s="1"/>
  <c r="AF83" i="1"/>
  <c r="AJ83" i="1"/>
  <c r="AF266" i="1"/>
  <c r="AJ266" i="1"/>
  <c r="AF362" i="1"/>
  <c r="AJ362" i="1"/>
  <c r="AF474" i="1"/>
  <c r="AJ474" i="1"/>
  <c r="AF586" i="1"/>
  <c r="AJ586" i="1"/>
  <c r="AF487" i="1"/>
  <c r="AJ487" i="1"/>
  <c r="AF527" i="1"/>
  <c r="AJ527" i="1"/>
  <c r="AF575" i="1"/>
  <c r="AJ575" i="1"/>
  <c r="AF663" i="1"/>
  <c r="AJ663" i="1"/>
  <c r="AF271" i="1"/>
  <c r="AJ271" i="1"/>
  <c r="AF42" i="1"/>
  <c r="AJ42" i="1"/>
  <c r="AF107" i="1"/>
  <c r="AJ107" i="1"/>
  <c r="AF186" i="1"/>
  <c r="AJ186" i="1"/>
  <c r="AF330" i="1"/>
  <c r="AJ330" i="1"/>
  <c r="AF538" i="1"/>
  <c r="AJ538" i="1"/>
  <c r="AF650" i="1"/>
  <c r="AJ650" i="1"/>
  <c r="AF599" i="1"/>
  <c r="AJ599" i="1"/>
  <c r="AF679" i="1"/>
  <c r="AJ679" i="1"/>
  <c r="AF15" i="1"/>
  <c r="AJ15" i="1"/>
  <c r="AF63" i="1"/>
  <c r="AJ63" i="1"/>
  <c r="AF95" i="1"/>
  <c r="AJ95" i="1"/>
  <c r="AF115" i="1"/>
  <c r="AJ115" i="1"/>
  <c r="AF143" i="1"/>
  <c r="AJ143" i="1"/>
  <c r="AF163" i="1"/>
  <c r="AJ163" i="1"/>
  <c r="AF187" i="1"/>
  <c r="AJ187" i="1"/>
  <c r="AF211" i="1"/>
  <c r="AJ211" i="1"/>
  <c r="AF235" i="1"/>
  <c r="AJ235" i="1"/>
  <c r="AF255" i="1"/>
  <c r="AJ255" i="1"/>
  <c r="AF287" i="1"/>
  <c r="AJ287" i="1"/>
  <c r="AF319" i="1"/>
  <c r="AJ319" i="1"/>
  <c r="AF356" i="1"/>
  <c r="AJ356" i="1"/>
  <c r="AF387" i="1"/>
  <c r="AJ387" i="1"/>
  <c r="AF420" i="1"/>
  <c r="AJ420" i="1"/>
  <c r="AF672" i="1"/>
  <c r="AJ672" i="1"/>
  <c r="AF276" i="1"/>
  <c r="AJ276" i="1"/>
  <c r="AF12" i="1"/>
  <c r="AJ12" i="1"/>
  <c r="AF52" i="1"/>
  <c r="AJ52" i="1"/>
  <c r="AF84" i="1"/>
  <c r="AJ84" i="1"/>
  <c r="AF116" i="1"/>
  <c r="AJ116" i="1"/>
  <c r="AF149" i="1"/>
  <c r="AJ149" i="1"/>
  <c r="AF204" i="1"/>
  <c r="AJ204" i="1"/>
  <c r="AF264" i="1"/>
  <c r="AJ264" i="1"/>
  <c r="AF344" i="1"/>
  <c r="AJ344" i="1"/>
  <c r="AF441" i="1"/>
  <c r="AJ441" i="1"/>
  <c r="AF520" i="1"/>
  <c r="AJ520" i="1"/>
  <c r="AF600" i="1"/>
  <c r="AJ600" i="1"/>
  <c r="AF608" i="1"/>
  <c r="AJ608" i="1"/>
  <c r="AF602" i="1"/>
  <c r="AJ602" i="1"/>
  <c r="AF523" i="1"/>
  <c r="AJ523" i="1"/>
  <c r="AF34" i="1"/>
  <c r="AJ34" i="1"/>
  <c r="AF66" i="1"/>
  <c r="AJ66" i="1"/>
  <c r="AF102" i="1"/>
  <c r="AJ102" i="1"/>
  <c r="AF145" i="1"/>
  <c r="AJ145" i="1"/>
  <c r="AF190" i="1"/>
  <c r="AJ190" i="1"/>
  <c r="AF230" i="1"/>
  <c r="AJ230" i="1"/>
  <c r="AF262" i="1"/>
  <c r="AJ262" i="1"/>
  <c r="AF310" i="1"/>
  <c r="AJ310" i="1"/>
  <c r="AF365" i="1"/>
  <c r="AJ365" i="1"/>
  <c r="AF431" i="1"/>
  <c r="AJ431" i="1"/>
  <c r="AF494" i="1"/>
  <c r="AJ494" i="1"/>
  <c r="AF574" i="1"/>
  <c r="AJ574" i="1"/>
  <c r="AF653" i="1"/>
  <c r="AJ653" i="1"/>
  <c r="AF110" i="1"/>
  <c r="AJ110" i="1"/>
  <c r="AF515" i="1"/>
  <c r="AJ515" i="1"/>
  <c r="AF579" i="1"/>
  <c r="AJ579" i="1"/>
  <c r="AF643" i="1"/>
  <c r="AJ643" i="1"/>
  <c r="AF119" i="1"/>
  <c r="AJ119" i="1"/>
  <c r="AF256" i="1"/>
  <c r="AJ256" i="1"/>
  <c r="AF336" i="1"/>
  <c r="AJ336" i="1"/>
  <c r="AF416" i="1"/>
  <c r="AJ416" i="1"/>
  <c r="AF480" i="1"/>
  <c r="AJ480" i="1"/>
  <c r="AF576" i="1"/>
  <c r="AJ576" i="1"/>
  <c r="AF656" i="1"/>
  <c r="AJ656" i="1"/>
  <c r="AF77" i="1"/>
  <c r="AJ77" i="1"/>
  <c r="AF173" i="1"/>
  <c r="AJ173" i="1"/>
  <c r="AF237" i="1"/>
  <c r="AJ237" i="1"/>
  <c r="AF301" i="1"/>
  <c r="AJ301" i="1"/>
  <c r="AF123" i="1"/>
  <c r="AJ123" i="1"/>
  <c r="AF342" i="1"/>
  <c r="AJ342" i="1"/>
  <c r="AF439" i="1"/>
  <c r="AJ439" i="1"/>
  <c r="AF502" i="1"/>
  <c r="AJ502" i="1"/>
  <c r="AF598" i="1"/>
  <c r="AJ598" i="1"/>
  <c r="AF662" i="1"/>
  <c r="AJ662" i="1"/>
  <c r="AF467" i="1"/>
  <c r="AJ467" i="1"/>
  <c r="AF501" i="1"/>
  <c r="AJ501" i="1"/>
  <c r="AF106" i="1"/>
  <c r="AJ106" i="1"/>
  <c r="AF185" i="1"/>
  <c r="AJ185" i="1"/>
  <c r="AF533" i="1"/>
  <c r="AJ533" i="1"/>
  <c r="AF73" i="1"/>
  <c r="AJ73" i="1"/>
  <c r="AF11" i="1"/>
  <c r="AJ11" i="1"/>
  <c r="AF104" i="1"/>
  <c r="AJ104" i="1"/>
  <c r="AF183" i="1"/>
  <c r="AJ183" i="1"/>
  <c r="AF263" i="1"/>
  <c r="AJ263" i="1"/>
  <c r="AF315" i="1"/>
  <c r="AJ315" i="1"/>
  <c r="AF347" i="1"/>
  <c r="AJ347" i="1"/>
  <c r="AF379" i="1"/>
  <c r="AJ379" i="1"/>
  <c r="AF411" i="1"/>
  <c r="AJ411" i="1"/>
  <c r="AF455" i="1"/>
  <c r="AJ455" i="1"/>
  <c r="AF539" i="1"/>
  <c r="AJ539" i="1"/>
  <c r="AF619" i="1"/>
  <c r="AJ619" i="1"/>
  <c r="AF340" i="1"/>
  <c r="AJ340" i="1"/>
  <c r="AF58" i="1"/>
  <c r="AJ58" i="1"/>
  <c r="AF312" i="1"/>
  <c r="AJ312" i="1"/>
  <c r="AF409" i="1"/>
  <c r="AJ409" i="1"/>
  <c r="AF473" i="1"/>
  <c r="AJ473" i="1"/>
  <c r="AF537" i="1"/>
  <c r="AJ537" i="1"/>
  <c r="AF633" i="1"/>
  <c r="AJ633" i="1"/>
  <c r="AF615" i="1"/>
  <c r="AJ615" i="1"/>
  <c r="AF378" i="1"/>
  <c r="AJ378" i="1"/>
  <c r="AF177" i="1"/>
  <c r="AJ177" i="1"/>
  <c r="AF590" i="1"/>
  <c r="AJ590" i="1"/>
  <c r="AF126" i="1"/>
  <c r="AJ126" i="1"/>
  <c r="AF69" i="1"/>
  <c r="AJ69" i="1"/>
  <c r="AF397" i="1"/>
  <c r="AJ397" i="1"/>
  <c r="AF462" i="1"/>
  <c r="AJ462" i="1"/>
  <c r="AF541" i="1"/>
  <c r="AJ541" i="1"/>
  <c r="AF622" i="1"/>
  <c r="AJ622" i="1"/>
  <c r="AF498" i="1"/>
  <c r="AJ498" i="1"/>
  <c r="AF228" i="1"/>
  <c r="AJ228" i="1"/>
  <c r="AF500" i="1"/>
  <c r="AJ500" i="1"/>
  <c r="AF55" i="1"/>
  <c r="AJ55" i="1"/>
  <c r="AF355" i="1"/>
  <c r="AJ355" i="1"/>
  <c r="AF72" i="1"/>
  <c r="AJ72" i="1"/>
  <c r="AF324" i="1"/>
  <c r="AJ324" i="1"/>
  <c r="AF660" i="1"/>
  <c r="AJ660" i="1"/>
  <c r="AF56" i="1"/>
  <c r="AJ56" i="1"/>
  <c r="AF213" i="1"/>
  <c r="AJ213" i="1"/>
  <c r="AF300" i="1"/>
  <c r="AJ300" i="1"/>
  <c r="AF337" i="1"/>
  <c r="AJ337" i="1"/>
  <c r="AF380" i="1"/>
  <c r="AJ380" i="1"/>
  <c r="AF464" i="1"/>
  <c r="AJ464" i="1"/>
  <c r="AF517" i="1"/>
  <c r="AJ517" i="1"/>
  <c r="AF652" i="1"/>
  <c r="AJ652" i="1"/>
  <c r="AF147" i="1"/>
  <c r="AJ147" i="1"/>
  <c r="AF449" i="1"/>
  <c r="AJ449" i="1"/>
  <c r="AF89" i="1"/>
  <c r="AJ89" i="1"/>
  <c r="AF65" i="1"/>
  <c r="AJ65" i="1"/>
  <c r="AF101" i="1"/>
  <c r="AJ101" i="1"/>
  <c r="AF160" i="1"/>
  <c r="AJ160" i="1"/>
  <c r="AF258" i="1"/>
  <c r="AJ258" i="1"/>
  <c r="AF386" i="1"/>
  <c r="AJ386" i="1"/>
  <c r="AF446" i="1"/>
  <c r="AJ446" i="1"/>
  <c r="AF514" i="1"/>
  <c r="AJ514" i="1"/>
  <c r="AF549" i="1"/>
  <c r="AJ549" i="1"/>
  <c r="AF604" i="1"/>
  <c r="AJ604" i="1"/>
  <c r="AF657" i="1"/>
  <c r="AJ657" i="1"/>
  <c r="AF98" i="1"/>
  <c r="AJ98" i="1"/>
  <c r="AF625" i="1"/>
  <c r="AJ625" i="1"/>
  <c r="AF129" i="1"/>
  <c r="AJ129" i="1"/>
  <c r="AF192" i="1"/>
  <c r="AJ192" i="1"/>
  <c r="AF412" i="1"/>
  <c r="AJ412" i="1"/>
  <c r="AF548" i="1"/>
  <c r="AJ548" i="1"/>
  <c r="AF451" i="1"/>
  <c r="AJ451" i="1"/>
  <c r="AF162" i="1"/>
  <c r="AJ162" i="1"/>
  <c r="AF268" i="1"/>
  <c r="AJ268" i="1"/>
  <c r="AF332" i="1"/>
  <c r="AJ332" i="1"/>
  <c r="AF461" i="1"/>
  <c r="AJ461" i="1"/>
  <c r="AF157" i="1"/>
  <c r="AJ157" i="1"/>
  <c r="AF532" i="1"/>
  <c r="AJ532" i="1"/>
  <c r="AF5" i="1"/>
  <c r="AJ5" i="1"/>
  <c r="AF392" i="1"/>
  <c r="AJ392" i="1"/>
  <c r="AF37" i="1"/>
  <c r="AJ37" i="1"/>
  <c r="AF422" i="1"/>
  <c r="AJ422" i="1"/>
  <c r="AF303" i="1"/>
  <c r="AJ303" i="1"/>
  <c r="AF282" i="1"/>
  <c r="AJ282" i="1"/>
  <c r="AF410" i="1"/>
  <c r="AJ410" i="1"/>
  <c r="AF490" i="1"/>
  <c r="AJ490" i="1"/>
  <c r="AF666" i="1"/>
  <c r="AJ666" i="1"/>
  <c r="AF495" i="1"/>
  <c r="AJ495" i="1"/>
  <c r="AF543" i="1"/>
  <c r="AJ543" i="1"/>
  <c r="AF591" i="1"/>
  <c r="AJ591" i="1"/>
  <c r="AF671" i="1"/>
  <c r="AJ671" i="1"/>
  <c r="AF31" i="1"/>
  <c r="AJ31" i="1"/>
  <c r="AF53" i="1"/>
  <c r="AJ53" i="1"/>
  <c r="AF122" i="1"/>
  <c r="AJ122" i="1"/>
  <c r="AF202" i="1"/>
  <c r="AJ202" i="1"/>
  <c r="AF346" i="1"/>
  <c r="AJ346" i="1"/>
  <c r="AF556" i="1"/>
  <c r="AJ556" i="1"/>
  <c r="AF466" i="1"/>
  <c r="AJ466" i="1"/>
  <c r="AF623" i="1"/>
  <c r="AJ623" i="1"/>
  <c r="AF191" i="1"/>
  <c r="AJ191" i="1"/>
  <c r="AF23" i="1"/>
  <c r="AJ23" i="1"/>
  <c r="AF71" i="1"/>
  <c r="AJ71" i="1"/>
  <c r="AF99" i="1"/>
  <c r="AJ99" i="1"/>
  <c r="AF127" i="1"/>
  <c r="AJ127" i="1"/>
  <c r="AF148" i="1"/>
  <c r="AJ148" i="1"/>
  <c r="AF171" i="1"/>
  <c r="AJ171" i="1"/>
  <c r="AF194" i="1"/>
  <c r="AJ194" i="1"/>
  <c r="AF219" i="1"/>
  <c r="AJ219" i="1"/>
  <c r="AF239" i="1"/>
  <c r="AJ239" i="1"/>
  <c r="AF259" i="1"/>
  <c r="AJ259" i="1"/>
  <c r="AF291" i="1"/>
  <c r="AJ291" i="1"/>
  <c r="AF323" i="1"/>
  <c r="AJ323" i="1"/>
  <c r="AF367" i="1"/>
  <c r="AJ367" i="1"/>
  <c r="AF399" i="1"/>
  <c r="AJ399" i="1"/>
  <c r="AF432" i="1"/>
  <c r="AJ432" i="1"/>
  <c r="AF313" i="1"/>
  <c r="AJ313" i="1"/>
  <c r="AF176" i="1"/>
  <c r="AJ176" i="1"/>
  <c r="AF28" i="1"/>
  <c r="AJ28" i="1"/>
  <c r="AF59" i="1"/>
  <c r="AJ59" i="1"/>
  <c r="AF92" i="1"/>
  <c r="AJ92" i="1"/>
  <c r="AF124" i="1"/>
  <c r="AJ124" i="1"/>
  <c r="AF180" i="1"/>
  <c r="AJ180" i="1"/>
  <c r="AF216" i="1"/>
  <c r="AJ216" i="1"/>
  <c r="AF280" i="1"/>
  <c r="AJ280" i="1"/>
  <c r="AF360" i="1"/>
  <c r="AJ360" i="1"/>
  <c r="AF472" i="1"/>
  <c r="AJ472" i="1"/>
  <c r="AF552" i="1"/>
  <c r="AJ552" i="1"/>
  <c r="AF616" i="1"/>
  <c r="AJ616" i="1"/>
  <c r="AF536" i="1"/>
  <c r="AJ536" i="1"/>
  <c r="AF247" i="1"/>
  <c r="AJ247" i="1"/>
  <c r="AF471" i="1"/>
  <c r="AJ471" i="1"/>
  <c r="AF46" i="1"/>
  <c r="AJ46" i="1"/>
  <c r="AF78" i="1"/>
  <c r="AJ78" i="1"/>
  <c r="AF118" i="1"/>
  <c r="AJ118" i="1"/>
  <c r="AF166" i="1"/>
  <c r="AJ166" i="1"/>
  <c r="AF198" i="1"/>
  <c r="AJ198" i="1"/>
  <c r="AF238" i="1"/>
  <c r="AJ238" i="1"/>
  <c r="AF270" i="1"/>
  <c r="AJ270" i="1"/>
  <c r="AF318" i="1"/>
  <c r="AJ318" i="1"/>
  <c r="AF382" i="1"/>
  <c r="AJ382" i="1"/>
  <c r="AF445" i="1"/>
  <c r="AJ445" i="1"/>
  <c r="AF526" i="1"/>
  <c r="AJ526" i="1"/>
  <c r="AF606" i="1"/>
  <c r="AJ606" i="1"/>
  <c r="AF680" i="1"/>
  <c r="AJ680" i="1"/>
  <c r="AF475" i="1"/>
  <c r="AJ475" i="1"/>
  <c r="AF531" i="1"/>
  <c r="AJ531" i="1"/>
  <c r="AF595" i="1"/>
  <c r="AJ595" i="1"/>
  <c r="AF400" i="1"/>
  <c r="AJ400" i="1"/>
  <c r="AF675" i="1"/>
  <c r="AJ675" i="1"/>
  <c r="AF272" i="1"/>
  <c r="AJ272" i="1"/>
  <c r="AF352" i="1"/>
  <c r="AJ352" i="1"/>
  <c r="AF433" i="1"/>
  <c r="AJ433" i="1"/>
  <c r="AF513" i="1"/>
  <c r="AJ513" i="1"/>
  <c r="AF592" i="1"/>
  <c r="AJ592" i="1"/>
  <c r="AF13" i="1"/>
  <c r="AJ13" i="1"/>
  <c r="AF125" i="1"/>
  <c r="AJ125" i="1"/>
  <c r="AF189" i="1"/>
  <c r="AJ189" i="1"/>
  <c r="AF253" i="1"/>
  <c r="AJ253" i="1"/>
  <c r="AF317" i="1"/>
  <c r="AJ317" i="1"/>
  <c r="AF16" i="1"/>
  <c r="AJ16" i="1"/>
  <c r="AF358" i="1"/>
  <c r="AJ358" i="1"/>
  <c r="AF454" i="1"/>
  <c r="AJ454" i="1"/>
  <c r="AF534" i="1"/>
  <c r="AJ534" i="1"/>
  <c r="AF614" i="1"/>
  <c r="AJ614" i="1"/>
  <c r="AF678" i="1"/>
  <c r="AJ678" i="1"/>
  <c r="AF19" i="1"/>
  <c r="AJ19" i="1"/>
  <c r="AF138" i="1"/>
  <c r="AJ138" i="1"/>
  <c r="AF121" i="1"/>
  <c r="AJ121" i="1"/>
  <c r="AF201" i="1"/>
  <c r="AJ201" i="1"/>
  <c r="AF113" i="1"/>
  <c r="AJ113" i="1"/>
  <c r="AF484" i="1"/>
  <c r="AJ484" i="1"/>
  <c r="AF20" i="1"/>
  <c r="AJ20" i="1"/>
  <c r="AF27" i="1"/>
  <c r="AJ27" i="1"/>
  <c r="AF135" i="1"/>
  <c r="AJ135" i="1"/>
  <c r="AF199" i="1"/>
  <c r="AJ199" i="1"/>
  <c r="AF279" i="1"/>
  <c r="AJ279" i="1"/>
  <c r="AF327" i="1"/>
  <c r="AJ327" i="1"/>
  <c r="AF359" i="1"/>
  <c r="AJ359" i="1"/>
  <c r="AF391" i="1"/>
  <c r="AJ391" i="1"/>
  <c r="AF424" i="1"/>
  <c r="AJ424" i="1"/>
  <c r="AF460" i="1"/>
  <c r="AJ460" i="1"/>
  <c r="AF555" i="1"/>
  <c r="AJ555" i="1"/>
  <c r="AF651" i="1"/>
  <c r="AJ651" i="1"/>
  <c r="AF569" i="1"/>
  <c r="AJ569" i="1"/>
  <c r="AF497" i="1"/>
  <c r="AJ497" i="1"/>
  <c r="AF233" i="1"/>
  <c r="AJ233" i="1"/>
  <c r="AF328" i="1"/>
  <c r="AJ328" i="1"/>
  <c r="AF425" i="1"/>
  <c r="AJ425" i="1"/>
  <c r="AF489" i="1"/>
  <c r="AJ489" i="1"/>
  <c r="AF553" i="1"/>
  <c r="AJ553" i="1"/>
  <c r="AF649" i="1"/>
  <c r="AJ649" i="1"/>
  <c r="AF647" i="1"/>
  <c r="AJ647" i="1"/>
  <c r="AF153" i="1"/>
  <c r="AJ153" i="1"/>
  <c r="AF492" i="1"/>
  <c r="AJ492" i="1"/>
  <c r="AF510" i="1"/>
  <c r="AJ510" i="1"/>
  <c r="AF30" i="1"/>
  <c r="AJ30" i="1"/>
  <c r="AF496" i="1"/>
  <c r="AJ496" i="1"/>
  <c r="AF413" i="1"/>
  <c r="AJ413" i="1"/>
  <c r="AF477" i="1"/>
  <c r="AJ477" i="1"/>
  <c r="AF557" i="1"/>
  <c r="AJ557" i="1"/>
  <c r="AF637" i="1"/>
  <c r="AJ637" i="1"/>
  <c r="AF8" i="1"/>
  <c r="AJ8" i="1"/>
  <c r="AF245" i="1"/>
  <c r="AJ245" i="1"/>
  <c r="AF564" i="1"/>
  <c r="AJ564" i="1"/>
  <c r="AF136" i="1"/>
  <c r="AJ136" i="1"/>
  <c r="AF372" i="1"/>
  <c r="AJ372" i="1"/>
  <c r="AF184" i="1"/>
  <c r="AJ184" i="1"/>
  <c r="AF388" i="1"/>
  <c r="AJ388" i="1"/>
  <c r="AF529" i="1"/>
  <c r="AJ529" i="1"/>
  <c r="AF64" i="1"/>
  <c r="AJ64" i="1"/>
  <c r="AF257" i="1"/>
  <c r="AJ257" i="1"/>
  <c r="AF306" i="1"/>
  <c r="AJ306" i="1"/>
  <c r="AF348" i="1"/>
  <c r="AJ348" i="1"/>
  <c r="AF385" i="1"/>
  <c r="AJ385" i="1"/>
  <c r="AF476" i="1"/>
  <c r="AJ476" i="1"/>
  <c r="AF571" i="1"/>
  <c r="AJ571" i="1"/>
  <c r="AF661" i="1"/>
  <c r="AJ661" i="1"/>
  <c r="AF178" i="1"/>
  <c r="AJ178" i="1"/>
  <c r="AF482" i="1"/>
  <c r="AJ482" i="1"/>
  <c r="AF9" i="1"/>
  <c r="AJ9" i="1"/>
  <c r="AF70" i="1"/>
  <c r="AJ70" i="1"/>
  <c r="AF114" i="1"/>
  <c r="AJ114" i="1"/>
  <c r="AF165" i="1"/>
  <c r="AJ165" i="1"/>
  <c r="AF277" i="1"/>
  <c r="AJ277" i="1"/>
  <c r="AF396" i="1"/>
  <c r="AJ396" i="1"/>
  <c r="AF418" i="1"/>
  <c r="AJ418" i="1"/>
  <c r="AF524" i="1"/>
  <c r="AJ524" i="1"/>
  <c r="AF578" i="1"/>
  <c r="AJ578" i="1"/>
  <c r="AF609" i="1"/>
  <c r="AJ609" i="1"/>
  <c r="AF673" i="1"/>
  <c r="AJ673" i="1"/>
  <c r="AF161" i="1"/>
  <c r="AJ161" i="1"/>
  <c r="AF658" i="1"/>
  <c r="AJ658" i="1"/>
  <c r="AF620" i="1"/>
  <c r="AJ620" i="1"/>
  <c r="AF220" i="1"/>
  <c r="AJ220" i="1"/>
  <c r="AF668" i="1"/>
  <c r="AJ668" i="1"/>
  <c r="AF554" i="1"/>
  <c r="AJ554" i="1"/>
  <c r="AF322" i="1"/>
  <c r="AJ322" i="1"/>
  <c r="AF193" i="1"/>
  <c r="AJ193" i="1"/>
  <c r="AF273" i="1"/>
  <c r="AJ273" i="1"/>
  <c r="AF369" i="1"/>
  <c r="AJ369" i="1"/>
  <c r="AF562" i="1"/>
  <c r="AJ562" i="1"/>
  <c r="AF88" i="1"/>
  <c r="AJ88" i="1"/>
  <c r="AF612" i="1"/>
  <c r="AJ612" i="1"/>
  <c r="AF278" i="1"/>
  <c r="AJ278" i="1"/>
  <c r="AF25" i="1"/>
  <c r="AJ25" i="1"/>
  <c r="AF229" i="1"/>
  <c r="AJ229" i="1"/>
  <c r="AF51" i="1"/>
  <c r="AJ51" i="1"/>
  <c r="AF582" i="1"/>
  <c r="AJ582" i="1"/>
  <c r="AF298" i="1"/>
  <c r="AJ298" i="1"/>
  <c r="AF448" i="1"/>
  <c r="AJ448" i="1"/>
  <c r="AF522" i="1"/>
  <c r="AJ522" i="1"/>
  <c r="AF452" i="1"/>
  <c r="AJ452" i="1"/>
  <c r="AF503" i="1"/>
  <c r="AJ503" i="1"/>
  <c r="AF561" i="1"/>
  <c r="AJ561" i="1"/>
  <c r="AF607" i="1"/>
  <c r="AJ607" i="1"/>
  <c r="AF551" i="1"/>
  <c r="AJ551" i="1"/>
  <c r="AF10" i="1"/>
  <c r="AJ10" i="1"/>
  <c r="AF74" i="1"/>
  <c r="AJ74" i="1"/>
  <c r="AF154" i="1"/>
  <c r="AJ154" i="1"/>
  <c r="AF218" i="1"/>
  <c r="AJ218" i="1"/>
  <c r="AF394" i="1"/>
  <c r="AJ394" i="1"/>
  <c r="AF603" i="1"/>
  <c r="AJ603" i="1"/>
  <c r="AF511" i="1"/>
  <c r="AJ511" i="1"/>
  <c r="AF639" i="1"/>
  <c r="AJ639" i="1"/>
  <c r="AF54" i="1"/>
  <c r="AJ54" i="1"/>
  <c r="AF39" i="1"/>
  <c r="AJ39" i="1"/>
  <c r="AF79" i="1"/>
  <c r="AJ79" i="1"/>
  <c r="AF103" i="1"/>
  <c r="AJ103" i="1"/>
  <c r="AF131" i="1"/>
  <c r="AJ131" i="1"/>
  <c r="AF155" i="1"/>
  <c r="AJ155" i="1"/>
  <c r="AF175" i="1"/>
  <c r="AJ175" i="1"/>
  <c r="AF203" i="1"/>
  <c r="AJ203" i="1"/>
  <c r="AF224" i="1"/>
  <c r="AJ224" i="1"/>
  <c r="AF243" i="1"/>
  <c r="AJ243" i="1"/>
  <c r="AF267" i="1"/>
  <c r="AJ267" i="1"/>
  <c r="AF299" i="1"/>
  <c r="AJ299" i="1"/>
  <c r="AF335" i="1"/>
  <c r="AJ335" i="1"/>
  <c r="AF371" i="1"/>
  <c r="AJ371" i="1"/>
  <c r="AF403" i="1"/>
  <c r="AJ403" i="1"/>
  <c r="AF436" i="1"/>
  <c r="AJ436" i="1"/>
  <c r="AF144" i="1"/>
  <c r="AJ144" i="1"/>
  <c r="AF275" i="1"/>
  <c r="AJ275" i="1"/>
  <c r="AF36" i="1"/>
  <c r="AJ36" i="1"/>
  <c r="AF67" i="1"/>
  <c r="AJ67" i="1"/>
  <c r="AF100" i="1"/>
  <c r="AJ100" i="1"/>
  <c r="AF132" i="1"/>
  <c r="AJ132" i="1"/>
  <c r="AF188" i="1"/>
  <c r="AJ188" i="1"/>
  <c r="AF232" i="1"/>
  <c r="AJ232" i="1"/>
  <c r="AF296" i="1"/>
  <c r="AJ296" i="1"/>
  <c r="AF376" i="1"/>
  <c r="AJ376" i="1"/>
  <c r="AF488" i="1"/>
  <c r="AJ488" i="1"/>
  <c r="AF568" i="1"/>
  <c r="AJ568" i="1"/>
  <c r="AF632" i="1"/>
  <c r="AJ632" i="1"/>
  <c r="AF635" i="1"/>
  <c r="AJ635" i="1"/>
  <c r="AF96" i="1"/>
  <c r="AJ96" i="1"/>
  <c r="AF14" i="1"/>
  <c r="AJ14" i="1"/>
  <c r="AF50" i="1"/>
  <c r="AJ50" i="1"/>
  <c r="AF81" i="1"/>
  <c r="AJ81" i="1"/>
  <c r="AF134" i="1"/>
  <c r="AJ134" i="1"/>
  <c r="AF174" i="1"/>
  <c r="AJ174" i="1"/>
  <c r="AF214" i="1"/>
  <c r="AJ214" i="1"/>
  <c r="AF246" i="1"/>
  <c r="AJ246" i="1"/>
  <c r="AF294" i="1"/>
  <c r="AJ294" i="1"/>
  <c r="AF326" i="1"/>
  <c r="AJ326" i="1"/>
  <c r="AF398" i="1"/>
  <c r="AJ398" i="1"/>
  <c r="AF459" i="1"/>
  <c r="AJ459" i="1"/>
  <c r="AF542" i="1"/>
  <c r="AJ542" i="1"/>
  <c r="AF621" i="1"/>
  <c r="AJ621" i="1"/>
  <c r="AF60" i="1"/>
  <c r="AJ60" i="1"/>
  <c r="AF483" i="1"/>
  <c r="AJ483" i="1"/>
  <c r="AF547" i="1"/>
  <c r="AJ547" i="1"/>
  <c r="AF611" i="1"/>
  <c r="AJ611" i="1"/>
  <c r="AF164" i="1"/>
  <c r="AJ164" i="1"/>
  <c r="AF223" i="1"/>
  <c r="AJ223" i="1"/>
  <c r="AF288" i="1"/>
  <c r="AJ288" i="1"/>
  <c r="AF368" i="1"/>
  <c r="AJ368" i="1"/>
  <c r="AF450" i="1"/>
  <c r="AJ450" i="1"/>
  <c r="AF528" i="1"/>
  <c r="AJ528" i="1"/>
  <c r="AF624" i="1"/>
  <c r="AJ624" i="1"/>
  <c r="AF45" i="1"/>
  <c r="AJ45" i="1"/>
  <c r="AF141" i="1"/>
  <c r="AJ141" i="1"/>
  <c r="AF205" i="1"/>
  <c r="AJ205" i="1"/>
  <c r="AF269" i="1"/>
  <c r="AJ269" i="1"/>
  <c r="AF333" i="1"/>
  <c r="AJ333" i="1"/>
  <c r="AF217" i="1"/>
  <c r="AJ217" i="1"/>
  <c r="AF374" i="1"/>
  <c r="AJ374" i="1"/>
  <c r="AF470" i="1"/>
  <c r="AJ470" i="1"/>
  <c r="AF550" i="1"/>
  <c r="AJ550" i="1"/>
  <c r="AF630" i="1"/>
  <c r="AJ630" i="1"/>
  <c r="AF29" i="1"/>
  <c r="AJ29" i="1"/>
  <c r="AF35" i="1"/>
  <c r="AJ35" i="1"/>
  <c r="AF41" i="1"/>
  <c r="AJ41" i="1"/>
  <c r="AF137" i="1"/>
  <c r="AJ137" i="1"/>
  <c r="AF617" i="1"/>
  <c r="AJ617" i="1"/>
  <c r="AF597" i="1"/>
  <c r="AJ597" i="1"/>
  <c r="AF105" i="1"/>
  <c r="AJ105" i="1"/>
  <c r="AF443" i="1"/>
  <c r="AJ443" i="1"/>
  <c r="AF75" i="1"/>
  <c r="AJ75" i="1"/>
  <c r="AF151" i="1"/>
  <c r="AJ151" i="1"/>
  <c r="AF215" i="1"/>
  <c r="AJ215" i="1"/>
  <c r="AF295" i="1"/>
  <c r="AJ295" i="1"/>
  <c r="AF331" i="1"/>
  <c r="AJ331" i="1"/>
  <c r="AF363" i="1"/>
  <c r="AJ363" i="1"/>
  <c r="AF395" i="1"/>
  <c r="AJ395" i="1"/>
  <c r="AF428" i="1"/>
  <c r="AJ428" i="1"/>
  <c r="AF491" i="1"/>
  <c r="AJ491" i="1"/>
  <c r="AF572" i="1"/>
  <c r="AJ572" i="1"/>
  <c r="AF667" i="1"/>
  <c r="AJ667" i="1"/>
  <c r="AF281" i="1"/>
  <c r="AJ281" i="1"/>
  <c r="AF21" i="1"/>
  <c r="AJ21" i="1"/>
  <c r="AF249" i="1"/>
  <c r="AJ249" i="1"/>
  <c r="AF345" i="1"/>
  <c r="AJ345" i="1"/>
  <c r="AF442" i="1"/>
  <c r="AJ442" i="1"/>
  <c r="AF505" i="1"/>
  <c r="AJ505" i="1"/>
  <c r="AF585" i="1"/>
  <c r="AJ585" i="1"/>
  <c r="AF665" i="1"/>
  <c r="AJ665" i="1"/>
  <c r="AF634" i="1"/>
  <c r="AJ634" i="1"/>
  <c r="AF493" i="1"/>
  <c r="AJ493" i="1"/>
  <c r="AF168" i="1"/>
  <c r="AJ168" i="1"/>
  <c r="AF350" i="1"/>
  <c r="AJ350" i="1"/>
  <c r="AF181" i="1"/>
  <c r="AJ181" i="1"/>
  <c r="AF349" i="1"/>
  <c r="AJ349" i="1"/>
  <c r="AF430" i="1"/>
  <c r="AJ430" i="1"/>
  <c r="AF509" i="1"/>
  <c r="AJ509" i="1"/>
  <c r="AF589" i="1"/>
  <c r="AJ589" i="1"/>
  <c r="AF654" i="1"/>
  <c r="AJ654" i="1"/>
  <c r="AF40" i="1"/>
  <c r="AJ40" i="1"/>
  <c r="AF292" i="1"/>
  <c r="AJ292" i="1"/>
  <c r="AF628" i="1"/>
  <c r="AJ628" i="1"/>
  <c r="AF200" i="1"/>
  <c r="AJ200" i="1"/>
  <c r="AF437" i="1"/>
  <c r="AJ437" i="1"/>
  <c r="AF212" i="1"/>
  <c r="AJ212" i="1"/>
  <c r="AF516" i="1"/>
  <c r="AJ516" i="1"/>
  <c r="AF353" i="1"/>
  <c r="AJ353" i="1"/>
  <c r="AF130" i="1"/>
  <c r="AJ130" i="1"/>
  <c r="AF261" i="1"/>
  <c r="AJ261" i="1"/>
  <c r="AF316" i="1"/>
  <c r="AJ316" i="1"/>
  <c r="AF354" i="1"/>
  <c r="AJ354" i="1"/>
  <c r="AF389" i="1"/>
  <c r="AJ389" i="1"/>
  <c r="AF508" i="1"/>
  <c r="AJ508" i="1"/>
  <c r="AF577" i="1"/>
  <c r="AJ577" i="1"/>
  <c r="AF406" i="1"/>
  <c r="AJ406" i="1"/>
  <c r="AF289" i="1"/>
  <c r="AJ289" i="1"/>
  <c r="AF546" i="1"/>
  <c r="AJ546" i="1"/>
  <c r="AF17" i="1"/>
  <c r="AJ17" i="1"/>
  <c r="AF85" i="1"/>
  <c r="AJ85" i="1"/>
  <c r="AF146" i="1"/>
  <c r="AJ146" i="1"/>
  <c r="AF209" i="1"/>
  <c r="AJ209" i="1"/>
  <c r="AF321" i="1"/>
  <c r="AJ321" i="1"/>
  <c r="AF401" i="1"/>
  <c r="AJ401" i="1"/>
  <c r="AF465" i="1"/>
  <c r="AJ465" i="1"/>
  <c r="AF540" i="1"/>
  <c r="AJ540" i="1"/>
  <c r="AF588" i="1"/>
  <c r="AJ588" i="1"/>
  <c r="AF613" i="1"/>
  <c r="AJ613" i="1"/>
  <c r="AF252" i="1"/>
  <c r="AJ252" i="1"/>
  <c r="AF241" i="1"/>
  <c r="AJ241" i="1"/>
  <c r="AF381" i="1"/>
  <c r="AJ381" i="1"/>
  <c r="AF304" i="1"/>
  <c r="AJ304" i="1"/>
  <c r="AF284" i="1"/>
  <c r="AJ284" i="1"/>
  <c r="AF172" i="1"/>
  <c r="AJ172" i="1"/>
  <c r="AF429" i="1"/>
  <c r="AJ429" i="1"/>
  <c r="AF210" i="1"/>
  <c r="AJ210" i="1"/>
  <c r="AF226" i="1"/>
  <c r="AJ226" i="1"/>
  <c r="AF290" i="1"/>
  <c r="AJ290" i="1"/>
  <c r="AF419" i="1"/>
  <c r="AJ419" i="1"/>
  <c r="AF626" i="1"/>
  <c r="AJ626" i="1"/>
  <c r="AF404" i="1"/>
  <c r="AJ404" i="1"/>
  <c r="AF208" i="1"/>
  <c r="AJ208" i="1"/>
  <c r="AF664" i="1"/>
  <c r="AJ664" i="1"/>
  <c r="AF339" i="1"/>
  <c r="AJ339" i="1"/>
  <c r="AF244" i="1"/>
  <c r="AJ244" i="1"/>
  <c r="AF341" i="1"/>
  <c r="AJ341" i="1"/>
  <c r="AF234" i="1"/>
  <c r="AJ234" i="1"/>
  <c r="AF314" i="1"/>
  <c r="AJ314" i="1"/>
  <c r="AF458" i="1"/>
  <c r="AJ458" i="1"/>
  <c r="AF570" i="1"/>
  <c r="AJ570" i="1"/>
  <c r="AF479" i="1"/>
  <c r="AJ479" i="1"/>
  <c r="AF519" i="1"/>
  <c r="AJ519" i="1"/>
  <c r="AF567" i="1"/>
  <c r="AJ567" i="1"/>
  <c r="AF631" i="1"/>
  <c r="AJ631" i="1"/>
  <c r="AF535" i="1"/>
  <c r="AJ535" i="1"/>
  <c r="AF22" i="1"/>
  <c r="AJ22" i="1"/>
  <c r="AF86" i="1"/>
  <c r="AJ86" i="1"/>
  <c r="AF170" i="1"/>
  <c r="AJ170" i="1"/>
  <c r="AF250" i="1"/>
  <c r="AJ250" i="1"/>
  <c r="AF506" i="1"/>
  <c r="AJ506" i="1"/>
  <c r="AF618" i="1"/>
  <c r="AJ618" i="1"/>
  <c r="AF583" i="1"/>
  <c r="AJ583" i="1"/>
  <c r="AF655" i="1"/>
  <c r="AJ655" i="1"/>
  <c r="AF6" i="1"/>
  <c r="AJ6" i="1"/>
  <c r="AF47" i="1"/>
  <c r="AJ47" i="1"/>
  <c r="AF87" i="1"/>
  <c r="AJ87" i="1"/>
  <c r="AF111" i="1"/>
  <c r="AJ111" i="1"/>
  <c r="AF139" i="1"/>
  <c r="AJ139" i="1"/>
  <c r="AF159" i="1"/>
  <c r="AJ159" i="1"/>
  <c r="AF179" i="1"/>
  <c r="AJ179" i="1"/>
  <c r="AF207" i="1"/>
  <c r="AJ207" i="1"/>
  <c r="AF227" i="1"/>
  <c r="AJ227" i="1"/>
  <c r="AF251" i="1"/>
  <c r="AJ251" i="1"/>
  <c r="AF283" i="1"/>
  <c r="AJ283" i="1"/>
  <c r="AF307" i="1"/>
  <c r="AJ307" i="1"/>
  <c r="AF351" i="1"/>
  <c r="AJ351" i="1"/>
  <c r="AF383" i="1"/>
  <c r="AJ383" i="1"/>
  <c r="AF415" i="1"/>
  <c r="AJ415" i="1"/>
  <c r="AF447" i="1"/>
  <c r="AJ447" i="1"/>
  <c r="AF676" i="1"/>
  <c r="AJ676" i="1"/>
  <c r="AF659" i="1"/>
  <c r="AJ659" i="1"/>
  <c r="AF44" i="1"/>
  <c r="AJ44" i="1"/>
  <c r="AF76" i="1"/>
  <c r="AJ76" i="1"/>
  <c r="AF108" i="1"/>
  <c r="AJ108" i="1"/>
  <c r="AF140" i="1"/>
  <c r="AJ140" i="1"/>
  <c r="AF196" i="1"/>
  <c r="AJ196" i="1"/>
  <c r="AF248" i="1"/>
  <c r="AJ248" i="1"/>
  <c r="AF329" i="1"/>
  <c r="AJ329" i="1"/>
  <c r="AF426" i="1"/>
  <c r="AJ426" i="1"/>
  <c r="AF504" i="1"/>
  <c r="AJ504" i="1"/>
  <c r="AF584" i="1"/>
  <c r="AJ584" i="1"/>
  <c r="AF648" i="1"/>
  <c r="AJ648" i="1"/>
  <c r="AF43" i="1"/>
  <c r="AJ43" i="1"/>
  <c r="AF80" i="1"/>
  <c r="AJ80" i="1"/>
  <c r="AF62" i="1"/>
  <c r="AJ62" i="1"/>
  <c r="AF94" i="1"/>
  <c r="AJ94" i="1"/>
  <c r="AF142" i="1"/>
  <c r="AJ142" i="1"/>
  <c r="AF182" i="1"/>
  <c r="AJ182" i="1"/>
  <c r="AF222" i="1"/>
  <c r="AJ222" i="1"/>
  <c r="AF254" i="1"/>
  <c r="AJ254" i="1"/>
  <c r="AF302" i="1"/>
  <c r="AJ302" i="1"/>
  <c r="AF334" i="1"/>
  <c r="AJ334" i="1"/>
  <c r="AF414" i="1"/>
  <c r="AJ414" i="1"/>
  <c r="AF478" i="1"/>
  <c r="AJ478" i="1"/>
  <c r="AF558" i="1"/>
  <c r="AJ558" i="1"/>
  <c r="AF638" i="1"/>
  <c r="AJ638" i="1"/>
  <c r="AF286" i="1"/>
  <c r="AJ286" i="1"/>
  <c r="AF499" i="1"/>
  <c r="AJ499" i="1"/>
  <c r="AF563" i="1"/>
  <c r="AJ563" i="1"/>
  <c r="AF627" i="1"/>
  <c r="AJ627" i="1"/>
  <c r="AF32" i="1"/>
  <c r="AJ32" i="1"/>
  <c r="AF240" i="1"/>
  <c r="AJ240" i="1"/>
  <c r="AF320" i="1"/>
  <c r="AJ320" i="1"/>
  <c r="AF384" i="1"/>
  <c r="AJ384" i="1"/>
  <c r="AF463" i="1"/>
  <c r="AJ463" i="1"/>
  <c r="AF560" i="1"/>
  <c r="AJ560" i="1"/>
  <c r="AF640" i="1"/>
  <c r="AJ640" i="1"/>
  <c r="AF61" i="1"/>
  <c r="AJ61" i="1"/>
  <c r="AF156" i="1"/>
  <c r="AJ156" i="1"/>
  <c r="AF221" i="1"/>
  <c r="AJ221" i="1"/>
  <c r="AF285" i="1"/>
  <c r="AJ285" i="1"/>
  <c r="AF4" i="1"/>
  <c r="AJ4" i="1"/>
  <c r="AF112" i="1"/>
  <c r="AJ112" i="1"/>
  <c r="AF390" i="1"/>
  <c r="AJ390" i="1"/>
  <c r="AF486" i="1"/>
  <c r="AJ486" i="1"/>
  <c r="AF566" i="1"/>
  <c r="AJ566" i="1"/>
  <c r="AF646" i="1"/>
  <c r="AJ646" i="1"/>
  <c r="AF456" i="1"/>
  <c r="AJ456" i="1"/>
  <c r="AF68" i="1"/>
  <c r="AJ68" i="1"/>
  <c r="AF57" i="1"/>
  <c r="AJ57" i="1"/>
  <c r="AF169" i="1"/>
  <c r="AJ169" i="1"/>
  <c r="AF109" i="1"/>
  <c r="AJ109" i="1"/>
  <c r="AF485" i="1"/>
  <c r="AJ485" i="1"/>
  <c r="AF206" i="1"/>
  <c r="AJ206" i="1"/>
  <c r="AF91" i="1"/>
  <c r="AJ91" i="1"/>
  <c r="AF167" i="1"/>
  <c r="AJ167" i="1"/>
  <c r="AF231" i="1"/>
  <c r="AJ231" i="1"/>
  <c r="AF311" i="1"/>
  <c r="AJ311" i="1"/>
  <c r="AF343" i="1"/>
  <c r="AJ343" i="1"/>
  <c r="AF375" i="1"/>
  <c r="AJ375" i="1"/>
  <c r="AF407" i="1"/>
  <c r="AJ407" i="1"/>
  <c r="AF440" i="1"/>
  <c r="AJ440" i="1"/>
  <c r="AF507" i="1"/>
  <c r="AJ507" i="1"/>
  <c r="AF587" i="1"/>
  <c r="AJ587" i="1"/>
  <c r="AF573" i="1"/>
  <c r="AJ573" i="1"/>
  <c r="AF297" i="1"/>
  <c r="AJ297" i="1"/>
  <c r="AF90" i="1"/>
  <c r="AJ90" i="1"/>
  <c r="AF265" i="1"/>
  <c r="AJ265" i="1"/>
  <c r="AF361" i="1"/>
  <c r="AJ361" i="1"/>
  <c r="AF457" i="1"/>
  <c r="AJ457" i="1"/>
  <c r="AF521" i="1"/>
  <c r="AJ521" i="1"/>
  <c r="AF601" i="1"/>
  <c r="AJ601" i="1"/>
  <c r="AF26" i="1"/>
  <c r="AJ26" i="1"/>
  <c r="AF427" i="1"/>
  <c r="AJ427" i="1"/>
  <c r="AF544" i="1"/>
  <c r="AJ544" i="1"/>
  <c r="AF670" i="1"/>
  <c r="AJ670" i="1"/>
  <c r="AF158" i="1"/>
  <c r="AJ158" i="1"/>
  <c r="AF117" i="1"/>
  <c r="AJ117" i="1"/>
  <c r="AF366" i="1"/>
  <c r="AJ366" i="1"/>
  <c r="AF444" i="1"/>
  <c r="AJ444" i="1"/>
  <c r="AF525" i="1"/>
  <c r="AJ525" i="1"/>
  <c r="AF605" i="1"/>
  <c r="AJ605" i="1"/>
  <c r="AF669" i="1"/>
  <c r="AJ669" i="1"/>
  <c r="AF120" i="1"/>
  <c r="AJ120" i="1"/>
  <c r="AF421" i="1"/>
  <c r="AJ421" i="1"/>
  <c r="AF24" i="1"/>
  <c r="AJ24" i="1"/>
  <c r="AF308" i="1"/>
  <c r="AJ308" i="1"/>
  <c r="AF468" i="1"/>
  <c r="AJ468" i="1"/>
  <c r="AF260" i="1"/>
  <c r="AJ260" i="1"/>
  <c r="AF596" i="1"/>
  <c r="AJ596" i="1"/>
  <c r="AF48" i="1"/>
  <c r="AJ48" i="1"/>
  <c r="AF195" i="1"/>
  <c r="AJ195" i="1"/>
  <c r="AF274" i="1"/>
  <c r="AJ274" i="1"/>
  <c r="AF325" i="1"/>
  <c r="AJ325" i="1"/>
  <c r="AF370" i="1"/>
  <c r="AJ370" i="1"/>
  <c r="AF435" i="1"/>
  <c r="AJ435" i="1"/>
  <c r="AF512" i="1"/>
  <c r="AJ512" i="1"/>
  <c r="AF641" i="1"/>
  <c r="AJ641" i="1"/>
  <c r="AF82" i="1"/>
  <c r="AJ82" i="1"/>
  <c r="AF402" i="1"/>
  <c r="AJ402" i="1"/>
  <c r="AF610" i="1"/>
  <c r="AJ610" i="1"/>
  <c r="AF49" i="1"/>
  <c r="AJ49" i="1"/>
  <c r="AF97" i="1"/>
  <c r="AJ97" i="1"/>
  <c r="AF150" i="1"/>
  <c r="AJ150" i="1"/>
  <c r="AF236" i="1"/>
  <c r="AJ236" i="1"/>
  <c r="AF338" i="1"/>
  <c r="AJ338" i="1"/>
  <c r="AF405" i="1"/>
  <c r="AJ405" i="1"/>
  <c r="AF481" i="1"/>
  <c r="AJ481" i="1"/>
  <c r="AF545" i="1"/>
  <c r="AJ545" i="1"/>
  <c r="AF594" i="1"/>
  <c r="AJ594" i="1"/>
  <c r="AF642" i="1"/>
  <c r="AJ642" i="1"/>
  <c r="AF33" i="1"/>
  <c r="AJ33" i="1"/>
  <c r="AF530" i="1"/>
  <c r="AJ530" i="1"/>
  <c r="AF593" i="1"/>
  <c r="AJ593" i="1"/>
  <c r="AF518" i="1"/>
  <c r="AJ518" i="1"/>
  <c r="AF364" i="1"/>
  <c r="AJ364" i="1"/>
  <c r="AF152" i="1"/>
  <c r="AJ152" i="1"/>
  <c r="AF674" i="1"/>
  <c r="AJ674" i="1"/>
  <c r="AF128" i="1"/>
  <c r="AJ128" i="1"/>
  <c r="AF242" i="1"/>
  <c r="AJ242" i="1"/>
  <c r="AF305" i="1"/>
  <c r="AJ305" i="1"/>
  <c r="AF434" i="1"/>
  <c r="AJ434" i="1"/>
  <c r="AF636" i="1"/>
  <c r="AJ636" i="1"/>
  <c r="AF453" i="1"/>
  <c r="AJ453" i="1"/>
  <c r="AF133" i="1"/>
  <c r="AJ133" i="1"/>
  <c r="AF408" i="1"/>
  <c r="AJ408" i="1"/>
  <c r="AF423" i="1"/>
  <c r="AJ423" i="1"/>
  <c r="AF293" i="1"/>
  <c r="AJ293" i="1"/>
  <c r="J681" i="1"/>
  <c r="AE683" i="1" l="1"/>
  <c r="AF3" i="1"/>
  <c r="AG293" i="1" s="1"/>
  <c r="AJ18" i="1"/>
  <c r="AJ682" i="1" s="1"/>
  <c r="AE682" i="1"/>
  <c r="AG453" i="1"/>
  <c r="AG268" i="1"/>
  <c r="AJ683" i="1"/>
  <c r="AG49" i="1"/>
  <c r="AG255" i="1"/>
  <c r="AG273" i="1"/>
  <c r="AG102" i="1"/>
  <c r="AG398" i="1"/>
  <c r="AG281" i="1"/>
  <c r="AG298" i="1"/>
  <c r="AG529" i="1"/>
  <c r="AG300" i="1"/>
  <c r="AG248" i="1"/>
  <c r="AG467" i="1"/>
  <c r="AG244" i="1"/>
  <c r="AG516" i="1"/>
  <c r="AG364" i="1"/>
  <c r="AG638" i="1"/>
  <c r="AG668" i="1"/>
  <c r="AG104" i="1"/>
  <c r="AG505" i="1"/>
  <c r="AF682" i="1"/>
  <c r="AG429" i="1"/>
  <c r="AG7" i="1"/>
  <c r="AG8" i="1"/>
  <c r="AG633" i="1"/>
  <c r="AG501" i="1"/>
  <c r="AG540" i="1"/>
  <c r="AG33" i="1"/>
  <c r="AG402" i="1"/>
  <c r="AG20" i="1"/>
  <c r="AG258" i="1"/>
  <c r="AG261" i="1"/>
  <c r="AG630" i="1"/>
  <c r="AG76" i="1"/>
  <c r="AG479" i="1"/>
  <c r="AG664" i="1"/>
  <c r="AG137" i="1"/>
  <c r="AG217" i="1"/>
  <c r="AG100" i="1"/>
  <c r="AG425" i="1"/>
  <c r="AG604" i="1"/>
  <c r="AG72" i="1"/>
  <c r="AG393" i="1"/>
  <c r="AG85" i="1"/>
  <c r="AG395" i="1"/>
  <c r="AG559" i="1"/>
  <c r="AG554" i="1"/>
  <c r="AG396" i="1"/>
  <c r="AG64" i="1"/>
  <c r="AG492" i="1"/>
  <c r="AG489" i="1"/>
  <c r="AG121" i="1"/>
  <c r="AG454" i="1"/>
  <c r="AG208" i="1"/>
  <c r="AG386" i="1"/>
  <c r="AG89" i="1"/>
  <c r="AG500" i="1"/>
  <c r="AG378" i="1"/>
  <c r="AG263" i="1"/>
  <c r="AG533" i="1"/>
  <c r="AG236" i="1"/>
  <c r="AG120" i="1"/>
  <c r="AG117" i="1"/>
  <c r="AG231" i="1"/>
  <c r="AG422" i="1"/>
  <c r="AG172" i="1"/>
  <c r="AG546" i="1"/>
  <c r="AG292" i="1"/>
  <c r="AG349" i="1"/>
  <c r="AG335" i="1"/>
  <c r="AG131" i="1"/>
  <c r="AG394" i="1"/>
  <c r="AG400" i="1"/>
  <c r="AG382" i="1"/>
  <c r="AG46" i="1"/>
  <c r="AG313" i="1"/>
  <c r="AG219" i="1"/>
  <c r="AG191" i="1"/>
  <c r="AG282" i="1"/>
  <c r="AG439" i="1"/>
  <c r="AG576" i="1"/>
  <c r="AG262" i="1"/>
  <c r="AG602" i="1"/>
  <c r="AG149" i="1"/>
  <c r="AG163" i="1"/>
  <c r="AG650" i="1"/>
  <c r="AG575" i="1"/>
  <c r="AG324" i="1"/>
  <c r="AG228" i="1"/>
  <c r="AG69" i="1"/>
  <c r="AG312" i="1"/>
  <c r="AG411" i="1"/>
  <c r="AG183" i="1"/>
  <c r="AG93" i="1"/>
  <c r="AG377" i="1"/>
  <c r="AG242" i="1"/>
  <c r="AG545" i="1"/>
  <c r="AG150" i="1"/>
  <c r="AG641" i="1"/>
  <c r="AG468" i="1"/>
  <c r="AG605" i="1"/>
  <c r="AG158" i="1"/>
  <c r="AG601" i="1"/>
  <c r="AG297" i="1"/>
  <c r="AG407" i="1"/>
  <c r="AG167" i="1"/>
  <c r="AG339" i="1"/>
  <c r="AG38" i="1"/>
  <c r="AG290" i="1"/>
  <c r="AG304" i="1"/>
  <c r="AG588" i="1"/>
  <c r="AG209" i="1"/>
  <c r="AG406" i="1"/>
  <c r="AG316" i="1"/>
  <c r="AG212" i="1"/>
  <c r="AG654" i="1"/>
  <c r="AG181" i="1"/>
  <c r="AG665" i="1"/>
  <c r="AG21" i="1"/>
  <c r="AG428" i="1"/>
  <c r="AG215" i="1"/>
  <c r="AG41" i="1"/>
  <c r="AG333" i="1"/>
  <c r="AG368" i="1"/>
  <c r="AG621" i="1"/>
  <c r="AG174" i="1"/>
  <c r="AG568" i="1"/>
  <c r="AG67" i="1"/>
  <c r="AG299" i="1"/>
  <c r="AG103" i="1"/>
  <c r="AG218" i="1"/>
  <c r="AG452" i="1"/>
  <c r="AG13" i="1"/>
  <c r="AG595" i="1"/>
  <c r="AG318" i="1"/>
  <c r="AG471" i="1"/>
  <c r="AG216" i="1"/>
  <c r="AG432" i="1"/>
  <c r="AG194" i="1"/>
  <c r="AG623" i="1"/>
  <c r="AG671" i="1"/>
  <c r="AG303" i="1"/>
  <c r="AG342" i="1"/>
  <c r="AG480" i="1"/>
  <c r="AG110" i="1"/>
  <c r="AG230" i="1"/>
  <c r="AG608" i="1"/>
  <c r="AG116" i="1"/>
  <c r="AG356" i="1"/>
  <c r="AG143" i="1"/>
  <c r="AG538" i="1"/>
  <c r="AG527" i="1"/>
  <c r="AG68" i="1"/>
  <c r="AG285" i="1"/>
  <c r="AG320" i="1"/>
  <c r="AG558" i="1"/>
  <c r="AG142" i="1"/>
  <c r="AG504" i="1"/>
  <c r="AG44" i="1"/>
  <c r="AG283" i="1"/>
  <c r="AG87" i="1"/>
  <c r="AG170" i="1"/>
  <c r="AG570" i="1"/>
  <c r="AG109" i="1"/>
  <c r="AG456" i="1"/>
  <c r="AG390" i="1"/>
  <c r="AG83" i="1"/>
  <c r="AG487" i="1"/>
  <c r="AG271" i="1"/>
  <c r="AG330" i="1"/>
  <c r="AG679" i="1"/>
  <c r="AG115" i="1"/>
  <c r="AG211" i="1"/>
  <c r="AG319" i="1"/>
  <c r="AG672" i="1"/>
  <c r="AG84" i="1"/>
  <c r="AG264" i="1"/>
  <c r="AG600" i="1"/>
  <c r="AG34" i="1"/>
  <c r="AG190" i="1"/>
  <c r="AG365" i="1"/>
  <c r="AG653" i="1"/>
  <c r="AG643" i="1"/>
  <c r="AG416" i="1"/>
  <c r="AG77" i="1"/>
  <c r="AG123" i="1"/>
  <c r="AG598" i="1"/>
  <c r="AG474" i="1"/>
  <c r="AG490" i="1"/>
  <c r="AG591" i="1"/>
  <c r="AG122" i="1"/>
  <c r="AG466" i="1"/>
  <c r="AG71" i="1"/>
  <c r="AG171" i="1"/>
  <c r="AG259" i="1"/>
  <c r="AG399" i="1"/>
  <c r="AG28" i="1"/>
  <c r="AG180" i="1"/>
  <c r="AG472" i="1"/>
  <c r="AG247" i="1"/>
  <c r="AG118" i="1"/>
  <c r="AG270" i="1"/>
  <c r="AG526" i="1"/>
  <c r="AG531" i="1"/>
  <c r="AG272" i="1"/>
  <c r="AG592" i="1"/>
  <c r="AG469" i="1"/>
  <c r="AG37" i="1"/>
  <c r="AG91" i="1"/>
  <c r="AG343" i="1"/>
  <c r="AG507" i="1"/>
  <c r="AG90" i="1"/>
  <c r="AG521" i="1"/>
  <c r="AG544" i="1"/>
  <c r="AG366" i="1"/>
  <c r="AG669" i="1"/>
  <c r="AG308" i="1"/>
  <c r="AG48" i="1"/>
  <c r="AG370" i="1"/>
  <c r="AG82" i="1"/>
  <c r="AG97" i="1"/>
  <c r="AG405" i="1"/>
  <c r="AG642" i="1"/>
  <c r="AG518" i="1"/>
  <c r="AG128" i="1"/>
  <c r="AG636" i="1"/>
  <c r="AG438" i="1"/>
  <c r="AG423" i="1"/>
  <c r="AG106" i="1"/>
  <c r="AG11" i="1"/>
  <c r="AG315" i="1"/>
  <c r="AG455" i="1"/>
  <c r="AG58" i="1"/>
  <c r="AG537" i="1"/>
  <c r="AG177" i="1"/>
  <c r="AG397" i="1"/>
  <c r="AG498" i="1"/>
  <c r="AG355" i="1"/>
  <c r="AG56" i="1"/>
  <c r="AG380" i="1"/>
  <c r="AG147" i="1"/>
  <c r="AG101" i="1"/>
  <c r="AG446" i="1"/>
  <c r="AG657" i="1"/>
  <c r="AG192" i="1"/>
  <c r="AG162" i="1"/>
  <c r="AG157" i="1"/>
  <c r="AG581" i="1"/>
  <c r="AG278" i="1"/>
  <c r="AG317" i="1"/>
  <c r="AG534" i="1"/>
  <c r="AG138" i="1"/>
  <c r="AG484" i="1"/>
  <c r="AG199" i="1"/>
  <c r="AG391" i="1"/>
  <c r="AG651" i="1"/>
  <c r="AG328" i="1"/>
  <c r="AG3" i="1"/>
  <c r="AG178" i="1"/>
  <c r="AG114" i="1"/>
  <c r="AG418" i="1"/>
  <c r="AG673" i="1"/>
  <c r="AG220" i="1"/>
  <c r="AG193" i="1"/>
  <c r="AG88" i="1"/>
  <c r="AG645" i="1"/>
  <c r="AG5" i="1"/>
  <c r="AG314" i="1"/>
  <c r="AG519" i="1"/>
  <c r="AG22" i="1"/>
  <c r="AG506" i="1"/>
  <c r="AG6" i="1"/>
  <c r="AG139" i="1"/>
  <c r="AG227" i="1"/>
  <c r="AG351" i="1"/>
  <c r="AG676" i="1"/>
  <c r="AG108" i="1"/>
  <c r="AG329" i="1"/>
  <c r="AG648" i="1"/>
  <c r="AG62" i="1"/>
  <c r="AG222" i="1"/>
  <c r="AG414" i="1"/>
  <c r="AG286" i="1"/>
  <c r="AG32" i="1"/>
  <c r="AG463" i="1"/>
  <c r="AG156" i="1"/>
  <c r="AG112" i="1"/>
  <c r="AG646" i="1"/>
  <c r="AG169" i="1"/>
  <c r="AG586" i="1"/>
  <c r="AG663" i="1"/>
  <c r="AG186" i="1"/>
  <c r="AG599" i="1"/>
  <c r="AG95" i="1"/>
  <c r="AG187" i="1"/>
  <c r="AG287" i="1"/>
  <c r="AG420" i="1"/>
  <c r="AG52" i="1"/>
  <c r="AG204" i="1"/>
  <c r="AG520" i="1"/>
  <c r="AG523" i="1"/>
  <c r="AG145" i="1"/>
  <c r="AG310" i="1"/>
  <c r="AG574" i="1"/>
  <c r="AG579" i="1"/>
  <c r="AG336" i="1"/>
  <c r="AG656" i="1"/>
  <c r="AG301" i="1"/>
  <c r="AG502" i="1"/>
  <c r="AG677" i="1"/>
  <c r="AG410" i="1"/>
  <c r="AG543" i="1"/>
  <c r="AG53" i="1"/>
  <c r="AG556" i="1"/>
  <c r="AG23" i="1"/>
  <c r="AG148" i="1"/>
  <c r="AG239" i="1"/>
  <c r="AG367" i="1"/>
  <c r="AG176" i="1"/>
  <c r="AG124" i="1"/>
  <c r="AG360" i="1"/>
  <c r="AG536" i="1"/>
  <c r="AG78" i="1"/>
  <c r="AG238" i="1"/>
  <c r="AG445" i="1"/>
  <c r="AG475" i="1"/>
  <c r="AG675" i="1"/>
  <c r="AG513" i="1"/>
  <c r="AG189" i="1"/>
  <c r="AG448" i="1"/>
  <c r="AG561" i="1"/>
  <c r="AG74" i="1"/>
  <c r="AG603" i="1"/>
  <c r="AG39" i="1"/>
  <c r="AG155" i="1"/>
  <c r="AG243" i="1"/>
  <c r="AG371" i="1"/>
  <c r="AG275" i="1"/>
  <c r="AG132" i="1"/>
  <c r="AG376" i="1"/>
  <c r="AG635" i="1"/>
  <c r="AG81" i="1"/>
  <c r="AG246" i="1"/>
  <c r="AG459" i="1"/>
  <c r="AG483" i="1"/>
  <c r="AG223" i="1"/>
  <c r="AG528" i="1"/>
  <c r="AG205" i="1"/>
  <c r="AG374" i="1"/>
  <c r="AG29" i="1"/>
  <c r="AG617" i="1"/>
  <c r="AG75" i="1"/>
  <c r="AG221" i="1"/>
  <c r="AG560" i="1"/>
  <c r="AG240" i="1"/>
  <c r="AG499" i="1"/>
  <c r="AG478" i="1"/>
  <c r="AG254" i="1"/>
  <c r="AG94" i="1"/>
  <c r="AG426" i="1"/>
  <c r="AG659" i="1"/>
  <c r="AG383" i="1"/>
  <c r="AG251" i="1"/>
  <c r="AG159" i="1"/>
  <c r="AG47" i="1"/>
  <c r="AG618" i="1"/>
  <c r="AG567" i="1"/>
  <c r="AG458" i="1"/>
  <c r="AG404" i="1"/>
  <c r="AG226" i="1"/>
  <c r="AG284" i="1"/>
  <c r="AG252" i="1"/>
  <c r="AG465" i="1"/>
  <c r="AG146" i="1"/>
  <c r="AG289" i="1"/>
  <c r="AG389" i="1"/>
  <c r="AG130" i="1"/>
  <c r="AG437" i="1"/>
  <c r="AG40" i="1"/>
  <c r="AG430" i="1"/>
  <c r="AG168" i="1"/>
  <c r="AG585" i="1"/>
  <c r="AG249" i="1"/>
  <c r="AG572" i="1"/>
  <c r="AG363" i="1"/>
  <c r="AG151" i="1"/>
  <c r="AG597" i="1"/>
  <c r="AG35" i="1"/>
  <c r="AG470" i="1"/>
  <c r="AG269" i="1"/>
  <c r="AG624" i="1"/>
  <c r="AG288" i="1"/>
  <c r="AG547" i="1"/>
  <c r="AG542" i="1"/>
  <c r="AG294" i="1"/>
  <c r="AG134" i="1"/>
  <c r="AG96" i="1"/>
  <c r="AG488" i="1"/>
  <c r="AG188" i="1"/>
  <c r="AG36" i="1"/>
  <c r="AG403" i="1"/>
  <c r="AG267" i="1"/>
  <c r="AG175" i="1"/>
  <c r="AG79" i="1"/>
  <c r="AG511" i="1"/>
  <c r="AG154" i="1"/>
  <c r="AG607" i="1"/>
  <c r="AG522" i="1"/>
  <c r="AG51" i="1"/>
  <c r="AG257" i="1"/>
  <c r="AG184" i="1"/>
  <c r="AG245" i="1"/>
  <c r="AG477" i="1"/>
  <c r="AG510" i="1"/>
  <c r="AG649" i="1"/>
  <c r="AG43" i="1"/>
  <c r="AG140" i="1"/>
  <c r="AG86" i="1"/>
  <c r="AG408" i="1"/>
  <c r="AG612" i="1"/>
  <c r="AG322" i="1"/>
  <c r="AG658" i="1"/>
  <c r="AG524" i="1"/>
  <c r="AG70" i="1"/>
  <c r="AG571" i="1"/>
  <c r="AG306" i="1"/>
  <c r="AG372" i="1"/>
  <c r="AG637" i="1"/>
  <c r="AG30" i="1"/>
  <c r="AG553" i="1"/>
  <c r="AG497" i="1"/>
  <c r="AG424" i="1"/>
  <c r="AG135" i="1"/>
  <c r="AG201" i="1"/>
  <c r="AG614" i="1"/>
  <c r="AG253" i="1"/>
  <c r="AG532" i="1"/>
  <c r="AG451" i="1"/>
  <c r="AG625" i="1"/>
  <c r="AG514" i="1"/>
  <c r="AG65" i="1"/>
  <c r="AG517" i="1"/>
  <c r="AG213" i="1"/>
  <c r="AG55" i="1"/>
  <c r="AG541" i="1"/>
  <c r="AG590" i="1"/>
  <c r="AG473" i="1"/>
  <c r="AG619" i="1"/>
  <c r="AG347" i="1"/>
  <c r="AG73" i="1"/>
  <c r="AG565" i="1"/>
  <c r="AG309" i="1"/>
  <c r="AG152" i="1"/>
  <c r="AG610" i="1"/>
  <c r="AG435" i="1"/>
  <c r="AG596" i="1"/>
  <c r="AG421" i="1"/>
  <c r="AG444" i="1"/>
  <c r="AG427" i="1"/>
  <c r="AG361" i="1"/>
  <c r="AG587" i="1"/>
  <c r="AG311" i="1"/>
  <c r="AG485" i="1"/>
  <c r="AG225" i="1"/>
  <c r="AG626" i="1"/>
  <c r="AG241" i="1"/>
  <c r="AG401" i="1"/>
  <c r="AG17" i="1"/>
  <c r="AG508" i="1"/>
  <c r="AG353" i="1"/>
  <c r="AG509" i="1"/>
  <c r="AG493" i="1"/>
  <c r="AG667" i="1"/>
  <c r="AG331" i="1"/>
  <c r="AG105" i="1"/>
  <c r="AG550" i="1"/>
  <c r="AG45" i="1"/>
  <c r="AG611" i="1"/>
  <c r="AG326" i="1"/>
  <c r="AG14" i="1"/>
  <c r="AG232" i="1"/>
  <c r="AG436" i="1"/>
  <c r="AG203" i="1"/>
  <c r="AG639" i="1"/>
  <c r="AG582" i="1"/>
  <c r="AG352" i="1"/>
  <c r="AG606" i="1"/>
  <c r="AG166" i="1"/>
  <c r="AG552" i="1"/>
  <c r="AG59" i="1"/>
  <c r="AG291" i="1"/>
  <c r="AG99" i="1"/>
  <c r="AG202" i="1"/>
  <c r="AG666" i="1"/>
  <c r="AG662" i="1"/>
  <c r="AG173" i="1"/>
  <c r="AG119" i="1"/>
  <c r="AG431" i="1"/>
  <c r="AG66" i="1"/>
  <c r="AG344" i="1"/>
  <c r="AG276" i="1"/>
  <c r="AG235" i="1"/>
  <c r="AG15" i="1"/>
  <c r="AG42" i="1"/>
  <c r="AG266" i="1"/>
  <c r="AG486" i="1"/>
  <c r="AG640" i="1"/>
  <c r="AG563" i="1"/>
  <c r="AG302" i="1"/>
  <c r="AG80" i="1"/>
  <c r="AG196" i="1"/>
  <c r="AG415" i="1"/>
  <c r="AG179" i="1"/>
  <c r="AG583" i="1"/>
  <c r="AG631" i="1"/>
  <c r="AG341" i="1"/>
  <c r="AF683" i="1"/>
  <c r="AG357" i="1" l="1"/>
  <c r="AG350" i="1"/>
  <c r="AG256" i="1"/>
  <c r="AG10" i="1"/>
  <c r="AG237" i="1"/>
  <c r="AG274" i="1"/>
  <c r="AG593" i="1"/>
  <c r="AG185" i="1"/>
  <c r="AG615" i="1"/>
  <c r="AG4" i="1"/>
  <c r="AG387" i="1"/>
  <c r="AG515" i="1"/>
  <c r="AG31" i="1"/>
  <c r="AG280" i="1"/>
  <c r="AG125" i="1"/>
  <c r="AG345" i="1"/>
  <c r="AG613" i="1"/>
  <c r="AG440" i="1"/>
  <c r="AG133" i="1"/>
  <c r="AG462" i="1"/>
  <c r="AG548" i="1"/>
  <c r="AG569" i="1"/>
  <c r="AG476" i="1"/>
  <c r="AG362" i="1"/>
  <c r="AG340" i="1"/>
  <c r="AG369" i="1"/>
  <c r="AG634" i="1"/>
  <c r="AG323" i="1"/>
  <c r="AG197" i="1"/>
  <c r="AG198" i="1"/>
  <c r="AG113" i="1"/>
  <c r="AG250" i="1"/>
  <c r="AG412" i="1"/>
  <c r="AG338" i="1"/>
  <c r="AG388" i="1"/>
  <c r="AG457" i="1"/>
  <c r="AG165" i="1"/>
  <c r="AG447" i="1"/>
  <c r="AG496" i="1"/>
  <c r="AG26" i="1"/>
  <c r="AG305" i="1"/>
  <c r="AG539" i="1"/>
  <c r="AG464" i="1"/>
  <c r="AG461" i="1"/>
  <c r="AG27" i="1"/>
  <c r="AG136" i="1"/>
  <c r="AG161" i="1"/>
  <c r="AG346" i="1"/>
  <c r="AG417" i="1"/>
  <c r="AG19" i="1"/>
  <c r="AG632" i="1"/>
  <c r="AG419" i="1"/>
  <c r="AG535" i="1"/>
  <c r="AG512" i="1"/>
  <c r="AG564" i="1"/>
  <c r="AG200" i="1"/>
  <c r="AG129" i="1"/>
  <c r="AG321" i="1"/>
  <c r="AG680" i="1"/>
  <c r="AG358" i="1"/>
  <c r="AG57" i="1"/>
  <c r="AG207" i="1"/>
  <c r="AG678" i="1"/>
  <c r="AG348" i="1"/>
  <c r="AG164" i="1"/>
  <c r="AG12" i="1"/>
  <c r="AG433" i="1"/>
  <c r="AG503" i="1"/>
  <c r="AG491" i="1"/>
  <c r="AG354" i="1"/>
  <c r="AG373" i="1"/>
  <c r="AG265" i="1"/>
  <c r="AG260" i="1"/>
  <c r="AG229" i="1"/>
  <c r="AG409" i="1"/>
  <c r="AG660" i="1"/>
  <c r="AG98" i="1"/>
  <c r="AG629" i="1"/>
  <c r="AG359" i="1"/>
  <c r="AG557" i="1"/>
  <c r="AG9" i="1"/>
  <c r="AG562" i="1"/>
  <c r="AG616" i="1"/>
  <c r="AG573" i="1"/>
  <c r="AG449" i="1"/>
  <c r="AG413" i="1"/>
  <c r="AG60" i="1"/>
  <c r="AG628" i="1"/>
  <c r="AG111" i="1"/>
  <c r="AG54" i="1"/>
  <c r="AG126" i="1"/>
  <c r="AG153" i="1"/>
  <c r="AG434" i="1"/>
  <c r="AG530" i="1"/>
  <c r="AG16" i="1"/>
  <c r="AG214" i="1"/>
  <c r="AG584" i="1"/>
  <c r="AG381" i="1"/>
  <c r="AG555" i="1"/>
  <c r="AG182" i="1"/>
  <c r="AG442" i="1"/>
  <c r="AG622" i="1"/>
  <c r="AG661" i="1"/>
  <c r="AG195" i="1"/>
  <c r="AG332" i="1"/>
  <c r="AG620" i="1"/>
  <c r="AG141" i="1"/>
  <c r="AG107" i="1"/>
  <c r="AG481" i="1"/>
  <c r="AG655" i="1"/>
  <c r="AG578" i="1"/>
  <c r="AG277" i="1"/>
  <c r="AG127" i="1"/>
  <c r="AG392" i="1"/>
  <c r="AG160" i="1"/>
  <c r="AG647" i="1"/>
  <c r="AG295" i="1"/>
  <c r="AG307" i="1"/>
  <c r="AG50" i="1"/>
  <c r="AG337" i="1"/>
  <c r="AG385" i="1"/>
  <c r="AG384" i="1"/>
  <c r="AG594" i="1"/>
  <c r="AG551" i="1"/>
  <c r="AG644" i="1"/>
  <c r="AG210" i="1"/>
  <c r="AG206" i="1"/>
  <c r="AG18" i="1"/>
  <c r="AG460" i="1"/>
  <c r="AG609" i="1"/>
  <c r="AG144" i="1"/>
  <c r="AG234" i="1"/>
  <c r="AG63" i="1"/>
  <c r="AG627" i="1"/>
  <c r="AG379" i="1"/>
  <c r="AG580" i="1"/>
  <c r="AG566" i="1"/>
  <c r="AG325" i="1"/>
  <c r="AG450" i="1"/>
  <c r="AG652" i="1"/>
  <c r="AG495" i="1"/>
  <c r="AG334" i="1"/>
  <c r="AG670" i="1"/>
  <c r="AG279" i="1"/>
  <c r="AG327" i="1"/>
  <c r="AG482" i="1"/>
  <c r="AG25" i="1"/>
  <c r="AG296" i="1"/>
  <c r="AG589" i="1"/>
  <c r="AG549" i="1"/>
  <c r="AG441" i="1"/>
  <c r="AG61" i="1"/>
  <c r="AG525" i="1"/>
  <c r="AG92" i="1"/>
  <c r="AG674" i="1"/>
  <c r="AG375" i="1"/>
  <c r="AG233" i="1"/>
  <c r="AG24" i="1"/>
  <c r="AG577" i="1"/>
  <c r="AG224" i="1"/>
  <c r="AG494" i="1"/>
  <c r="AG443" i="1"/>
  <c r="E681" i="1"/>
  <c r="AC681" i="1" l="1"/>
  <c r="V681" i="1"/>
  <c r="P681" i="1"/>
  <c r="Z681" i="1"/>
  <c r="S681" i="1"/>
  <c r="X681" i="1"/>
  <c r="AD681" i="1"/>
  <c r="Q681" i="1" l="1"/>
  <c r="T681" i="1"/>
  <c r="AA681" i="1"/>
  <c r="M681" i="1"/>
  <c r="H681" i="1" l="1"/>
  <c r="AE681" i="1" l="1"/>
  <c r="AJ681" i="1"/>
</calcChain>
</file>

<file path=xl/sharedStrings.xml><?xml version="1.0" encoding="utf-8"?>
<sst xmlns="http://schemas.openxmlformats.org/spreadsheetml/2006/main" count="4419" uniqueCount="1272">
  <si>
    <t>N /20</t>
  </si>
  <si>
    <t>N /60</t>
  </si>
  <si>
    <t>NOTE/20</t>
  </si>
  <si>
    <t>Temps</t>
  </si>
  <si>
    <t>Allure</t>
  </si>
  <si>
    <t>Force</t>
  </si>
  <si>
    <t>en kg</t>
  </si>
  <si>
    <t>en cm</t>
  </si>
  <si>
    <t>N chut.</t>
  </si>
  <si>
    <t>Note /20</t>
  </si>
  <si>
    <t>Vit. 50m</t>
  </si>
  <si>
    <t>en sec</t>
  </si>
  <si>
    <t>Détente verticale</t>
  </si>
  <si>
    <t>GARCONS</t>
  </si>
  <si>
    <t>FILLES</t>
  </si>
  <si>
    <t>Force Maxi des bras</t>
  </si>
  <si>
    <t>Endurance</t>
  </si>
  <si>
    <t>Tps au test</t>
  </si>
  <si>
    <t>Km/h</t>
  </si>
  <si>
    <t>Coordination</t>
  </si>
  <si>
    <t>Vitesse 20M</t>
  </si>
  <si>
    <t>Vitesse 50M</t>
  </si>
  <si>
    <t>Vitesse 30M lancé</t>
  </si>
  <si>
    <t>Souplesse</t>
  </si>
  <si>
    <t>Equilibre</t>
  </si>
  <si>
    <t>Natation</t>
  </si>
  <si>
    <t xml:space="preserve">50M </t>
  </si>
  <si>
    <t>L1</t>
  </si>
  <si>
    <t>Place/</t>
  </si>
  <si>
    <t>ANSTETT</t>
  </si>
  <si>
    <t>ALEXANDRE</t>
  </si>
  <si>
    <t>BOES</t>
  </si>
  <si>
    <t>MARINE</t>
  </si>
  <si>
    <t>PIERRE</t>
  </si>
  <si>
    <t>HUGO</t>
  </si>
  <si>
    <t>DURAND</t>
  </si>
  <si>
    <t>VALENTIN</t>
  </si>
  <si>
    <t>FISCHER</t>
  </si>
  <si>
    <t>FREY</t>
  </si>
  <si>
    <t>FRITSCH</t>
  </si>
  <si>
    <t>MEHDI</t>
  </si>
  <si>
    <t>KLEIN</t>
  </si>
  <si>
    <t>KOCH</t>
  </si>
  <si>
    <t>KUNTZ</t>
  </si>
  <si>
    <t>MISSLIN</t>
  </si>
  <si>
    <t>MULLER</t>
  </si>
  <si>
    <t>SCHMITT</t>
  </si>
  <si>
    <t>SCHNEIDER</t>
  </si>
  <si>
    <t>MARTIN</t>
  </si>
  <si>
    <t>AFOUNAS</t>
  </si>
  <si>
    <t>ALBARET</t>
  </si>
  <si>
    <t>ARITI</t>
  </si>
  <si>
    <t>ASSAKAJI</t>
  </si>
  <si>
    <t>ATES</t>
  </si>
  <si>
    <t>AVILA ESCUIN</t>
  </si>
  <si>
    <t>BECK</t>
  </si>
  <si>
    <t>BECQ</t>
  </si>
  <si>
    <t>BELKADI</t>
  </si>
  <si>
    <t>BELLOTT</t>
  </si>
  <si>
    <t>BENAALI</t>
  </si>
  <si>
    <t>BERNARD</t>
  </si>
  <si>
    <t>BIEBER</t>
  </si>
  <si>
    <t>BLANC</t>
  </si>
  <si>
    <t>BLIND-CEROI</t>
  </si>
  <si>
    <t>BOUCAUD</t>
  </si>
  <si>
    <t>BOUCHAREB</t>
  </si>
  <si>
    <t>BOUDEMAGH</t>
  </si>
  <si>
    <t>BOUTAYA</t>
  </si>
  <si>
    <t>BOUZEGZI</t>
  </si>
  <si>
    <t>BRAS</t>
  </si>
  <si>
    <t>BUREAU</t>
  </si>
  <si>
    <t>BUYUKYALCIN</t>
  </si>
  <si>
    <t>CABEL</t>
  </si>
  <si>
    <t>CENELI</t>
  </si>
  <si>
    <t>CEYHAN</t>
  </si>
  <si>
    <t>CHEVANCE</t>
  </si>
  <si>
    <t>CHEVASSU</t>
  </si>
  <si>
    <t>CLADEN</t>
  </si>
  <si>
    <t>CLAUDE</t>
  </si>
  <si>
    <t>CONTE</t>
  </si>
  <si>
    <t>DARIFI</t>
  </si>
  <si>
    <t>DEHEPPE</t>
  </si>
  <si>
    <t>DELFOSSE</t>
  </si>
  <si>
    <t>DEGHAUD</t>
  </si>
  <si>
    <t>DENEFELD</t>
  </si>
  <si>
    <t>DJAARIT</t>
  </si>
  <si>
    <t>DOERR</t>
  </si>
  <si>
    <t>EKLINGER</t>
  </si>
  <si>
    <t>ERNENWEIN</t>
  </si>
  <si>
    <t>FORST</t>
  </si>
  <si>
    <t>FRANTZ</t>
  </si>
  <si>
    <t>FRITZ</t>
  </si>
  <si>
    <t>GANDOLFI</t>
  </si>
  <si>
    <t>GENTNER</t>
  </si>
  <si>
    <t>GOURVEST</t>
  </si>
  <si>
    <t>HANINE</t>
  </si>
  <si>
    <t>HASE</t>
  </si>
  <si>
    <t>HECTOR</t>
  </si>
  <si>
    <t>HELFER</t>
  </si>
  <si>
    <t>HERTZOG</t>
  </si>
  <si>
    <t>HEUPEL</t>
  </si>
  <si>
    <t>HUMMEL</t>
  </si>
  <si>
    <t>HUSEJNI</t>
  </si>
  <si>
    <t>INCE</t>
  </si>
  <si>
    <t>JOLY</t>
  </si>
  <si>
    <t>KAMARA</t>
  </si>
  <si>
    <t>KAUFFMANN</t>
  </si>
  <si>
    <t>KEILING</t>
  </si>
  <si>
    <t>KENNEL</t>
  </si>
  <si>
    <t>KESSLER</t>
  </si>
  <si>
    <t>KILIAN</t>
  </si>
  <si>
    <t>KOPFF</t>
  </si>
  <si>
    <t>KUHN</t>
  </si>
  <si>
    <t>KUSTER</t>
  </si>
  <si>
    <t>LEBRUN</t>
  </si>
  <si>
    <t>LEFEVRE</t>
  </si>
  <si>
    <t>LEKSIR</t>
  </si>
  <si>
    <t>LOEFFLER</t>
  </si>
  <si>
    <t>LORBER</t>
  </si>
  <si>
    <t>LUTZ</t>
  </si>
  <si>
    <t>MASCHINO</t>
  </si>
  <si>
    <t>MEGHAZI</t>
  </si>
  <si>
    <t>MERAZI</t>
  </si>
  <si>
    <t>MERCIER</t>
  </si>
  <si>
    <t>METZGER</t>
  </si>
  <si>
    <t>MIESCH</t>
  </si>
  <si>
    <t>MONTEL</t>
  </si>
  <si>
    <t>MORAIS</t>
  </si>
  <si>
    <t>NAGAMOOTOO</t>
  </si>
  <si>
    <t>OCHSENBEIN</t>
  </si>
  <si>
    <t>O'RIORDAN</t>
  </si>
  <si>
    <t>OSTERMANN</t>
  </si>
  <si>
    <t>OTTENWAELTER</t>
  </si>
  <si>
    <t>OTZENBERGER</t>
  </si>
  <si>
    <t>PASTOR</t>
  </si>
  <si>
    <t>PERRIN</t>
  </si>
  <si>
    <t>PFHURTER</t>
  </si>
  <si>
    <t>PFISTER</t>
  </si>
  <si>
    <t>PIASTRA</t>
  </si>
  <si>
    <t>REEB</t>
  </si>
  <si>
    <t>REINHARDT</t>
  </si>
  <si>
    <t>RICHARD</t>
  </si>
  <si>
    <t>RISSER</t>
  </si>
  <si>
    <t>RUMPLER</t>
  </si>
  <si>
    <t>SAHLA</t>
  </si>
  <si>
    <t>SANNA-GRAFF</t>
  </si>
  <si>
    <t>SCHWARTZ</t>
  </si>
  <si>
    <t>SEVIMLI</t>
  </si>
  <si>
    <t>SHALAJ</t>
  </si>
  <si>
    <t>SOLDAN</t>
  </si>
  <si>
    <t>SPISS</t>
  </si>
  <si>
    <t>STEFFAN</t>
  </si>
  <si>
    <t>STEIN</t>
  </si>
  <si>
    <t>TAMBURRINO</t>
  </si>
  <si>
    <t>TOMERA</t>
  </si>
  <si>
    <t>TORTORELLI</t>
  </si>
  <si>
    <t>TOUAHRIA</t>
  </si>
  <si>
    <t>TOURE</t>
  </si>
  <si>
    <t>VAUTRIN</t>
  </si>
  <si>
    <t>VERGNAUD</t>
  </si>
  <si>
    <t>WACH</t>
  </si>
  <si>
    <t>WAGNER</t>
  </si>
  <si>
    <t>WALTER</t>
  </si>
  <si>
    <t>WASSMER</t>
  </si>
  <si>
    <t>WATELET</t>
  </si>
  <si>
    <t>WEIBEL</t>
  </si>
  <si>
    <t>WENTZINGER</t>
  </si>
  <si>
    <t>WENZ</t>
  </si>
  <si>
    <t>WILLMANN</t>
  </si>
  <si>
    <t>WOLFF</t>
  </si>
  <si>
    <t>ZIRNHELD</t>
  </si>
  <si>
    <t>ZURETTI-BELLO</t>
  </si>
  <si>
    <t>AMOUZOU</t>
  </si>
  <si>
    <t>N/5</t>
  </si>
  <si>
    <t>N/10</t>
  </si>
  <si>
    <t>N/20</t>
  </si>
  <si>
    <t>N /10</t>
  </si>
  <si>
    <t>PRENOM</t>
  </si>
  <si>
    <t>Vitesse</t>
  </si>
  <si>
    <t>Motricité</t>
  </si>
  <si>
    <t>Développer
Couché</t>
  </si>
  <si>
    <t>Détente
Verticale</t>
  </si>
  <si>
    <t>NOTE/10</t>
  </si>
  <si>
    <t>NOTE/5</t>
  </si>
  <si>
    <t>Natation 50M</t>
  </si>
  <si>
    <t>25</t>
  </si>
  <si>
    <t>F</t>
  </si>
  <si>
    <t>WENDLING</t>
  </si>
  <si>
    <t>Poids</t>
  </si>
  <si>
    <t>Ratio</t>
  </si>
  <si>
    <t>Perf Femmes</t>
  </si>
  <si>
    <t>perf hommes</t>
  </si>
  <si>
    <t>Moyennes filles</t>
  </si>
  <si>
    <t>Moyennes garçon</t>
  </si>
  <si>
    <t>Moyenne promotion</t>
  </si>
  <si>
    <t>N° Etudiant</t>
  </si>
  <si>
    <t>Tests BCPE
Pratique</t>
  </si>
  <si>
    <t>en mn.sec</t>
  </si>
  <si>
    <t>en km/h</t>
  </si>
  <si>
    <t>Tests BCPE
Théorie</t>
  </si>
  <si>
    <t xml:space="preserve">BCPE
</t>
  </si>
  <si>
    <t>ABDELILAH</t>
  </si>
  <si>
    <t>ISSAM</t>
  </si>
  <si>
    <t>ABDELKRIM</t>
  </si>
  <si>
    <t>MOUSTAFA</t>
  </si>
  <si>
    <t>ACKERMANN</t>
  </si>
  <si>
    <t>THEA</t>
  </si>
  <si>
    <t>ADAM</t>
  </si>
  <si>
    <t>FLORIAN</t>
  </si>
  <si>
    <t>GREGORY</t>
  </si>
  <si>
    <t>ADAMCI</t>
  </si>
  <si>
    <t>ONUR</t>
  </si>
  <si>
    <t>ADDI</t>
  </si>
  <si>
    <t>ILIES</t>
  </si>
  <si>
    <t>ADRIANO-LOEFFLER</t>
  </si>
  <si>
    <t>ANTOINE</t>
  </si>
  <si>
    <t>ILYAS</t>
  </si>
  <si>
    <t>AHAMADA</t>
  </si>
  <si>
    <t>MOUBIDE</t>
  </si>
  <si>
    <t>AJAPUHNYA</t>
  </si>
  <si>
    <t>RAPHAEL</t>
  </si>
  <si>
    <t>BENJAMIN</t>
  </si>
  <si>
    <t>ALBERT</t>
  </si>
  <si>
    <t>ALBRECHT</t>
  </si>
  <si>
    <t>CYRIL</t>
  </si>
  <si>
    <t>ALLENBACH</t>
  </si>
  <si>
    <t>LUCAS</t>
  </si>
  <si>
    <t>ALLOUCHE</t>
  </si>
  <si>
    <t>SARAH</t>
  </si>
  <si>
    <t>ALTERMATH</t>
  </si>
  <si>
    <t>MARIE</t>
  </si>
  <si>
    <t>AMANN</t>
  </si>
  <si>
    <t>LÉANA</t>
  </si>
  <si>
    <t>AMIOT</t>
  </si>
  <si>
    <t>AURIANE</t>
  </si>
  <si>
    <t>AMOUGOU MBALLA</t>
  </si>
  <si>
    <t>JULIEN</t>
  </si>
  <si>
    <t>SÉGBÉAYA PIERRE</t>
  </si>
  <si>
    <t>ANJUÈRE</t>
  </si>
  <si>
    <t>ANNE-LISE</t>
  </si>
  <si>
    <t>LISA</t>
  </si>
  <si>
    <t>ANWAR</t>
  </si>
  <si>
    <t>AOUFI</t>
  </si>
  <si>
    <t>ZAKARIA</t>
  </si>
  <si>
    <t>GOKHAN</t>
  </si>
  <si>
    <t>ASLAMAZIAN</t>
  </si>
  <si>
    <t>ARMEN</t>
  </si>
  <si>
    <t>YASSINE</t>
  </si>
  <si>
    <t>MEHMET</t>
  </si>
  <si>
    <t>MATIAS</t>
  </si>
  <si>
    <t>AYED</t>
  </si>
  <si>
    <t>SABRINA</t>
  </si>
  <si>
    <t>AZIZI</t>
  </si>
  <si>
    <t>MOHAMED WASSIM</t>
  </si>
  <si>
    <t>BAGNULS</t>
  </si>
  <si>
    <t>GAUTHIER</t>
  </si>
  <si>
    <t>BAGUET</t>
  </si>
  <si>
    <t>LUCIE</t>
  </si>
  <si>
    <t>BAILLY</t>
  </si>
  <si>
    <t>BAL</t>
  </si>
  <si>
    <t>OKAN</t>
  </si>
  <si>
    <t>BALASKA</t>
  </si>
  <si>
    <t>AHMED</t>
  </si>
  <si>
    <t>BALLA</t>
  </si>
  <si>
    <t>FRANCOIS</t>
  </si>
  <si>
    <t>BANNWARTH</t>
  </si>
  <si>
    <t>TILIA</t>
  </si>
  <si>
    <t>BASTIAN</t>
  </si>
  <si>
    <t>MARION</t>
  </si>
  <si>
    <t>BATTO</t>
  </si>
  <si>
    <t>ARIELLE</t>
  </si>
  <si>
    <t>BAUER</t>
  </si>
  <si>
    <t>SHARONE</t>
  </si>
  <si>
    <t>BAUERLIN</t>
  </si>
  <si>
    <t>NATHAN</t>
  </si>
  <si>
    <t>BAUMLIN</t>
  </si>
  <si>
    <t>MATHILDE</t>
  </si>
  <si>
    <t>BAYRAMOV</t>
  </si>
  <si>
    <t>ENEZ</t>
  </si>
  <si>
    <t>TOM</t>
  </si>
  <si>
    <t>BECKMANN</t>
  </si>
  <si>
    <t>LEOPOLD</t>
  </si>
  <si>
    <t>CHARLINE</t>
  </si>
  <si>
    <t>BEHRA</t>
  </si>
  <si>
    <t>GAETAN</t>
  </si>
  <si>
    <t>BEL-KTATI</t>
  </si>
  <si>
    <t>SAMIR</t>
  </si>
  <si>
    <t>BELAOUNI</t>
  </si>
  <si>
    <t>BELKACEMI</t>
  </si>
  <si>
    <t>YOUSSEF</t>
  </si>
  <si>
    <t>YANIS</t>
  </si>
  <si>
    <t>NOÉMIE</t>
  </si>
  <si>
    <t>BELMEHDI</t>
  </si>
  <si>
    <t>YAMNA</t>
  </si>
  <si>
    <t>MANAL</t>
  </si>
  <si>
    <t>YOUNES</t>
  </si>
  <si>
    <t>BENAZOUZ</t>
  </si>
  <si>
    <t>HEDDY</t>
  </si>
  <si>
    <t>BENFATMA</t>
  </si>
  <si>
    <t>BERBETT</t>
  </si>
  <si>
    <t>FÉLIX</t>
  </si>
  <si>
    <t>BERGER</t>
  </si>
  <si>
    <t>AMANDINE</t>
  </si>
  <si>
    <t>BERKATI</t>
  </si>
  <si>
    <t>VALENTINE</t>
  </si>
  <si>
    <t>BERLIT</t>
  </si>
  <si>
    <t>ISAAC</t>
  </si>
  <si>
    <t>ERWAN</t>
  </si>
  <si>
    <t>THOMAS</t>
  </si>
  <si>
    <t>BERTHOUX</t>
  </si>
  <si>
    <t>GABRIEL</t>
  </si>
  <si>
    <t>BETTINI</t>
  </si>
  <si>
    <t>MATTHIEU</t>
  </si>
  <si>
    <t>BETZLER</t>
  </si>
  <si>
    <t>ARNAUD</t>
  </si>
  <si>
    <t>BIDI-ESSAIDI</t>
  </si>
  <si>
    <t>RICCI</t>
  </si>
  <si>
    <t>BIE</t>
  </si>
  <si>
    <t>QUENTIN</t>
  </si>
  <si>
    <t>BIRCKEL</t>
  </si>
  <si>
    <t>JULIETTE</t>
  </si>
  <si>
    <t>BITSCH</t>
  </si>
  <si>
    <t>LOUIS</t>
  </si>
  <si>
    <t>BLANCHARD</t>
  </si>
  <si>
    <t>BLANCK</t>
  </si>
  <si>
    <t>PACO</t>
  </si>
  <si>
    <t>AURÉLIEN</t>
  </si>
  <si>
    <t>BOESCH</t>
  </si>
  <si>
    <t>ELSA</t>
  </si>
  <si>
    <t>BOIL</t>
  </si>
  <si>
    <t>BOMO</t>
  </si>
  <si>
    <t>SIMON</t>
  </si>
  <si>
    <t>BONACIER</t>
  </si>
  <si>
    <t>EMMA</t>
  </si>
  <si>
    <t>BONANNO</t>
  </si>
  <si>
    <t>MATTÉO</t>
  </si>
  <si>
    <t>BOOS</t>
  </si>
  <si>
    <t>LÉA</t>
  </si>
  <si>
    <t>DYLAN</t>
  </si>
  <si>
    <t>FODIL</t>
  </si>
  <si>
    <t>BOUCHEFA</t>
  </si>
  <si>
    <t>NABIL</t>
  </si>
  <si>
    <t>BOUDEGHDEGH</t>
  </si>
  <si>
    <t>SOFIANE</t>
  </si>
  <si>
    <t>NADIR</t>
  </si>
  <si>
    <t>BOURBIA</t>
  </si>
  <si>
    <t>MONA</t>
  </si>
  <si>
    <t>BOURNARIE</t>
  </si>
  <si>
    <t>CALVIN</t>
  </si>
  <si>
    <t>BOUSINIÈRE</t>
  </si>
  <si>
    <t>ORIANE</t>
  </si>
  <si>
    <t>BOUSQUET</t>
  </si>
  <si>
    <t>YANN</t>
  </si>
  <si>
    <t>SMAÏL</t>
  </si>
  <si>
    <t>DJAMEL</t>
  </si>
  <si>
    <t>BRAHMIA</t>
  </si>
  <si>
    <t>SÉLIM</t>
  </si>
  <si>
    <t>ALICIA</t>
  </si>
  <si>
    <t>BRECHENMACHER</t>
  </si>
  <si>
    <t>BRETON</t>
  </si>
  <si>
    <t>BRIGNON</t>
  </si>
  <si>
    <t>VINCENT</t>
  </si>
  <si>
    <t>BRUCKMANN</t>
  </si>
  <si>
    <t>CAMILLE</t>
  </si>
  <si>
    <t>BRUGNANO</t>
  </si>
  <si>
    <t>ARTHUR</t>
  </si>
  <si>
    <t>BRÉCHETEAU</t>
  </si>
  <si>
    <t>LYNN</t>
  </si>
  <si>
    <t>BUGNA -- BAERISWYL</t>
  </si>
  <si>
    <t>ALEXIS</t>
  </si>
  <si>
    <t>BULVESTRE</t>
  </si>
  <si>
    <t>FIONA</t>
  </si>
  <si>
    <t>ROMAIN</t>
  </si>
  <si>
    <t>KADIR</t>
  </si>
  <si>
    <t>MAGALIE</t>
  </si>
  <si>
    <t>CAMARA</t>
  </si>
  <si>
    <t>DAOUDA-DAVID</t>
  </si>
  <si>
    <t>CARATELLA</t>
  </si>
  <si>
    <t>ELIOT</t>
  </si>
  <si>
    <t>CARITEY</t>
  </si>
  <si>
    <t>DORIAN</t>
  </si>
  <si>
    <t>CARRA</t>
  </si>
  <si>
    <t>CARL-MARIUS</t>
  </si>
  <si>
    <t>CATTANEO</t>
  </si>
  <si>
    <t>JULES</t>
  </si>
  <si>
    <t>CAUMONT</t>
  </si>
  <si>
    <t>JEAN-LÉONID</t>
  </si>
  <si>
    <t>CELET</t>
  </si>
  <si>
    <t>MAXIME</t>
  </si>
  <si>
    <t>DEVRIM</t>
  </si>
  <si>
    <t>CERBINO</t>
  </si>
  <si>
    <t>CLARA</t>
  </si>
  <si>
    <t>CESARI</t>
  </si>
  <si>
    <t>ALIX</t>
  </si>
  <si>
    <t>OGUZHAN</t>
  </si>
  <si>
    <t>CHALTÉ</t>
  </si>
  <si>
    <t>JONATHAN</t>
  </si>
  <si>
    <t>CHAMBAZI</t>
  </si>
  <si>
    <t>MOHAMMED-ILYAS</t>
  </si>
  <si>
    <t>CHARPENTIER</t>
  </si>
  <si>
    <t>CHATILA-BRUNOTTE</t>
  </si>
  <si>
    <t>ANTONIN</t>
  </si>
  <si>
    <t>CHERRAD</t>
  </si>
  <si>
    <t>CHERRADI</t>
  </si>
  <si>
    <t>INES</t>
  </si>
  <si>
    <t>MORGANE</t>
  </si>
  <si>
    <t>JUSTINE</t>
  </si>
  <si>
    <t>CHIESA</t>
  </si>
  <si>
    <t>EMILIE</t>
  </si>
  <si>
    <t>CIANI</t>
  </si>
  <si>
    <t>UGO</t>
  </si>
  <si>
    <t>CIVARDI</t>
  </si>
  <si>
    <t>EDOUARD</t>
  </si>
  <si>
    <t>CLAUDEL</t>
  </si>
  <si>
    <t>VICTOR</t>
  </si>
  <si>
    <t>CLAUDEPIERRE</t>
  </si>
  <si>
    <t>LOUISE</t>
  </si>
  <si>
    <t>CLAUSSMANN</t>
  </si>
  <si>
    <t>ANTONY</t>
  </si>
  <si>
    <t>CLEMENT</t>
  </si>
  <si>
    <t>THEO</t>
  </si>
  <si>
    <t>COCQUERET</t>
  </si>
  <si>
    <t>ALEXIANE</t>
  </si>
  <si>
    <t>COLIN</t>
  </si>
  <si>
    <t>COLLIN</t>
  </si>
  <si>
    <t>COLUCCIA</t>
  </si>
  <si>
    <t>LAURA</t>
  </si>
  <si>
    <t>COMITI</t>
  </si>
  <si>
    <t>PAUL</t>
  </si>
  <si>
    <t>CREN--BAUER</t>
  </si>
  <si>
    <t>LILIAN</t>
  </si>
  <si>
    <t>CRESTEY</t>
  </si>
  <si>
    <t>CUNIN</t>
  </si>
  <si>
    <t>LENA</t>
  </si>
  <si>
    <t>CÖME</t>
  </si>
  <si>
    <t>DA SILVA</t>
  </si>
  <si>
    <t>RICARDO</t>
  </si>
  <si>
    <t>DA SILVA GARCIA</t>
  </si>
  <si>
    <t>ALISON</t>
  </si>
  <si>
    <t>DAIGLE</t>
  </si>
  <si>
    <t>SAMUEL</t>
  </si>
  <si>
    <t>DALCANALE</t>
  </si>
  <si>
    <t>PIERRICK</t>
  </si>
  <si>
    <t>DANEY DE MARCILLAC</t>
  </si>
  <si>
    <t>ILIAS</t>
  </si>
  <si>
    <t>IMANE</t>
  </si>
  <si>
    <t>DAUER</t>
  </si>
  <si>
    <t>DAUTREMONT</t>
  </si>
  <si>
    <t>YAËL</t>
  </si>
  <si>
    <t>DE ARAUJO</t>
  </si>
  <si>
    <t>DE CARVALHO</t>
  </si>
  <si>
    <t>DE POLI</t>
  </si>
  <si>
    <t>DEGERT</t>
  </si>
  <si>
    <t>BENOIT</t>
  </si>
  <si>
    <t>DEHAINAULT</t>
  </si>
  <si>
    <t>DEHON</t>
  </si>
  <si>
    <t>LÉO</t>
  </si>
  <si>
    <t>DELATTRE</t>
  </si>
  <si>
    <t>TIMOTÉ</t>
  </si>
  <si>
    <t>DELCUZE</t>
  </si>
  <si>
    <t>EMILIEN</t>
  </si>
  <si>
    <t>DEMESSINE</t>
  </si>
  <si>
    <t>SALOME</t>
  </si>
  <si>
    <t>DENEUVE</t>
  </si>
  <si>
    <t>DEROZIER</t>
  </si>
  <si>
    <t>DERVAUX</t>
  </si>
  <si>
    <t>DESAINTMARTIN</t>
  </si>
  <si>
    <t>DIDIERLAURENT</t>
  </si>
  <si>
    <t>DIENST</t>
  </si>
  <si>
    <t>DIETRICH</t>
  </si>
  <si>
    <t>MAELLE</t>
  </si>
  <si>
    <t>DIEUDONNÉ</t>
  </si>
  <si>
    <t>LILY</t>
  </si>
  <si>
    <t>ALI</t>
  </si>
  <si>
    <t>DOGHMI</t>
  </si>
  <si>
    <t>NOHÉ</t>
  </si>
  <si>
    <t>DOPPLER</t>
  </si>
  <si>
    <t>DOS SANTOS</t>
  </si>
  <si>
    <t>DIANA</t>
  </si>
  <si>
    <t>DREY</t>
  </si>
  <si>
    <t>OLIVIA</t>
  </si>
  <si>
    <t>DUB</t>
  </si>
  <si>
    <t>DUBREIL</t>
  </si>
  <si>
    <t>DUGENNE</t>
  </si>
  <si>
    <t>DUHAU</t>
  </si>
  <si>
    <t>ELIOTT</t>
  </si>
  <si>
    <t>GEOFFRAY</t>
  </si>
  <si>
    <t>DUREN</t>
  </si>
  <si>
    <t>DOGAN DAVID</t>
  </si>
  <si>
    <t>DURIF</t>
  </si>
  <si>
    <t>JOANNA</t>
  </si>
  <si>
    <t>DURR</t>
  </si>
  <si>
    <t>GUILLAUME</t>
  </si>
  <si>
    <t>OSCAR</t>
  </si>
  <si>
    <t>DUSEHU</t>
  </si>
  <si>
    <t>CHLOÉ</t>
  </si>
  <si>
    <t>DUTENDAS</t>
  </si>
  <si>
    <t>DIMITRI</t>
  </si>
  <si>
    <t>DUTTER</t>
  </si>
  <si>
    <t>ED-DAHBY</t>
  </si>
  <si>
    <t>MOHAMED</t>
  </si>
  <si>
    <t>EDDOUAISSI</t>
  </si>
  <si>
    <t>FARES</t>
  </si>
  <si>
    <t>EDEL</t>
  </si>
  <si>
    <t>EICHINGER</t>
  </si>
  <si>
    <t>LISE</t>
  </si>
  <si>
    <t>JOFFREY</t>
  </si>
  <si>
    <t>EL FAQIR</t>
  </si>
  <si>
    <t>ENZO</t>
  </si>
  <si>
    <t>ENGEL</t>
  </si>
  <si>
    <t>THÉO</t>
  </si>
  <si>
    <t>ENGELVIN</t>
  </si>
  <si>
    <t>LOÏCK</t>
  </si>
  <si>
    <t>ENTZMANN</t>
  </si>
  <si>
    <t>EYERMANN</t>
  </si>
  <si>
    <t>FAILLA MULONE</t>
  </si>
  <si>
    <t>TÉO</t>
  </si>
  <si>
    <t>FAUCHERAND</t>
  </si>
  <si>
    <t>FELTZ</t>
  </si>
  <si>
    <t>NOA</t>
  </si>
  <si>
    <t>FERRAZ FORTES</t>
  </si>
  <si>
    <t>LEONARDO</t>
  </si>
  <si>
    <t>FERRY</t>
  </si>
  <si>
    <t>TIMOTHÉ</t>
  </si>
  <si>
    <t>FORGEOT</t>
  </si>
  <si>
    <t>ANAÏS</t>
  </si>
  <si>
    <t>FORSTER</t>
  </si>
  <si>
    <t>SEPHORA</t>
  </si>
  <si>
    <t>FRANZONI</t>
  </si>
  <si>
    <t>MARCO</t>
  </si>
  <si>
    <t>FRIEDMANN</t>
  </si>
  <si>
    <t>MANON</t>
  </si>
  <si>
    <t>LOÏC</t>
  </si>
  <si>
    <t>FUENTES</t>
  </si>
  <si>
    <t>NANDO</t>
  </si>
  <si>
    <t>FUNFSCHILLING</t>
  </si>
  <si>
    <t>PERRINE</t>
  </si>
  <si>
    <t>FURSTOSS</t>
  </si>
  <si>
    <t>CLÉMENT</t>
  </si>
  <si>
    <t>FUSSLER</t>
  </si>
  <si>
    <t>GABIAM</t>
  </si>
  <si>
    <t>AXEL</t>
  </si>
  <si>
    <t>GAIDELLA</t>
  </si>
  <si>
    <t>GALLIENNE</t>
  </si>
  <si>
    <t>GALLUZZO</t>
  </si>
  <si>
    <t>GARCIA</t>
  </si>
  <si>
    <t>GASPAR</t>
  </si>
  <si>
    <t>GASPARD</t>
  </si>
  <si>
    <t>JEANCY</t>
  </si>
  <si>
    <t>GEBHARDT</t>
  </si>
  <si>
    <t>GEISEN</t>
  </si>
  <si>
    <t>GENEVÉ</t>
  </si>
  <si>
    <t>BASTIEN</t>
  </si>
  <si>
    <t>GERVAIS</t>
  </si>
  <si>
    <t>GEYER</t>
  </si>
  <si>
    <t>GILLET</t>
  </si>
  <si>
    <t>OCÉANE</t>
  </si>
  <si>
    <t>GIRARDIN</t>
  </si>
  <si>
    <t>LAUREENE</t>
  </si>
  <si>
    <t>GIRODEAU</t>
  </si>
  <si>
    <t>GIROMPAIRE</t>
  </si>
  <si>
    <t>GLUCK</t>
  </si>
  <si>
    <t>AYMERIC</t>
  </si>
  <si>
    <t>GODINO</t>
  </si>
  <si>
    <t>GOEPP</t>
  </si>
  <si>
    <t>GONTIER</t>
  </si>
  <si>
    <t>CORENTIN</t>
  </si>
  <si>
    <t>GOUJON</t>
  </si>
  <si>
    <t>GRACZYK</t>
  </si>
  <si>
    <t>MICKAËL</t>
  </si>
  <si>
    <t>GRADIZ PINTO</t>
  </si>
  <si>
    <t>GROSS</t>
  </si>
  <si>
    <t>GRZESIAK</t>
  </si>
  <si>
    <t>GSELL</t>
  </si>
  <si>
    <t>LUDIVINE</t>
  </si>
  <si>
    <t>GUILLOT</t>
  </si>
  <si>
    <t>GUTH</t>
  </si>
  <si>
    <t>JÉRÉMY</t>
  </si>
  <si>
    <t>GUTHERTZ</t>
  </si>
  <si>
    <t>HAAS</t>
  </si>
  <si>
    <t>HAGENBACH</t>
  </si>
  <si>
    <t>MATHIEU</t>
  </si>
  <si>
    <t>HALBWACHS</t>
  </si>
  <si>
    <t>HALLER</t>
  </si>
  <si>
    <t>NICOLAS</t>
  </si>
  <si>
    <t>HAMMERSCHMITT</t>
  </si>
  <si>
    <t>HICHAM</t>
  </si>
  <si>
    <t>HANNE</t>
  </si>
  <si>
    <t>HARI</t>
  </si>
  <si>
    <t>JEAN</t>
  </si>
  <si>
    <t>HAUSWALD</t>
  </si>
  <si>
    <t>MAIXENT</t>
  </si>
  <si>
    <t>CHARLES</t>
  </si>
  <si>
    <t>HEITZ</t>
  </si>
  <si>
    <t>FLORENCE</t>
  </si>
  <si>
    <t>HELFER--LEBERT</t>
  </si>
  <si>
    <t>HENCHES</t>
  </si>
  <si>
    <t>MANAHUNE</t>
  </si>
  <si>
    <t>HENRY</t>
  </si>
  <si>
    <t>BAPTISTE</t>
  </si>
  <si>
    <t>FERDINAND</t>
  </si>
  <si>
    <t>HERMANN</t>
  </si>
  <si>
    <t>HERR</t>
  </si>
  <si>
    <t>PHILIPPE</t>
  </si>
  <si>
    <t>HESTIN</t>
  </si>
  <si>
    <t>MAËLLE</t>
  </si>
  <si>
    <t>HETSCH</t>
  </si>
  <si>
    <t>EMMANUEL</t>
  </si>
  <si>
    <t>HEUEA</t>
  </si>
  <si>
    <t>ABIGAEL</t>
  </si>
  <si>
    <t>HINDI</t>
  </si>
  <si>
    <t>RAYANN</t>
  </si>
  <si>
    <t>HINTENOCH</t>
  </si>
  <si>
    <t>HIRLEMANN</t>
  </si>
  <si>
    <t>LEO</t>
  </si>
  <si>
    <t>HMAE</t>
  </si>
  <si>
    <t>HOFFNER</t>
  </si>
  <si>
    <t>HOSSEINI</t>
  </si>
  <si>
    <t>MILAD</t>
  </si>
  <si>
    <t>HOUDE</t>
  </si>
  <si>
    <t>HUBER</t>
  </si>
  <si>
    <t>CINDY</t>
  </si>
  <si>
    <t>HUEBER</t>
  </si>
  <si>
    <t>JÉRÔME</t>
  </si>
  <si>
    <t>HUETZ</t>
  </si>
  <si>
    <t>TIMOTHEE</t>
  </si>
  <si>
    <t>XAVIER</t>
  </si>
  <si>
    <t>MIRANDA</t>
  </si>
  <si>
    <t>IACOBUCCI</t>
  </si>
  <si>
    <t>ILOUGA MBEY</t>
  </si>
  <si>
    <t>MONIQUE</t>
  </si>
  <si>
    <t>IMBERT</t>
  </si>
  <si>
    <t>EVA</t>
  </si>
  <si>
    <t>IMBS</t>
  </si>
  <si>
    <t>LOUISIANE</t>
  </si>
  <si>
    <t>SERCAN</t>
  </si>
  <si>
    <t>JABOL-FOLCARELLI</t>
  </si>
  <si>
    <t>TIM</t>
  </si>
  <si>
    <t>JEHLE</t>
  </si>
  <si>
    <t>JESSEL</t>
  </si>
  <si>
    <t>JIMENEZ</t>
  </si>
  <si>
    <t>ADRIAN</t>
  </si>
  <si>
    <t>JOBERT</t>
  </si>
  <si>
    <t>MAX</t>
  </si>
  <si>
    <t>JOCHUM</t>
  </si>
  <si>
    <t>MATHIS</t>
  </si>
  <si>
    <t>JONIN</t>
  </si>
  <si>
    <t>JUNG</t>
  </si>
  <si>
    <t>JUNKER</t>
  </si>
  <si>
    <t>KACHELHOFFER</t>
  </si>
  <si>
    <t>KAISSER</t>
  </si>
  <si>
    <t>YOUBA</t>
  </si>
  <si>
    <t>KAMMERER</t>
  </si>
  <si>
    <t>MAXIM</t>
  </si>
  <si>
    <t>KAPPS PHILIPPOT</t>
  </si>
  <si>
    <t>KARALAR</t>
  </si>
  <si>
    <t>VOLKAN</t>
  </si>
  <si>
    <t>KARAM</t>
  </si>
  <si>
    <t>KARIM</t>
  </si>
  <si>
    <t>KARTAS</t>
  </si>
  <si>
    <t>ATAKAN</t>
  </si>
  <si>
    <t>KARY-POTES</t>
  </si>
  <si>
    <t>LORIS</t>
  </si>
  <si>
    <t>AUDRAN</t>
  </si>
  <si>
    <t>KEBE</t>
  </si>
  <si>
    <t>BAKARY</t>
  </si>
  <si>
    <t>KELLER</t>
  </si>
  <si>
    <t>ELISA</t>
  </si>
  <si>
    <t>TIPHAINE</t>
  </si>
  <si>
    <t>CANDICE</t>
  </si>
  <si>
    <t>KHERBACHE</t>
  </si>
  <si>
    <t>BELGACEM</t>
  </si>
  <si>
    <t>KIBLER</t>
  </si>
  <si>
    <t>KIEFER</t>
  </si>
  <si>
    <t>KIEFFER</t>
  </si>
  <si>
    <t>TIPHAYNE</t>
  </si>
  <si>
    <t>KING</t>
  </si>
  <si>
    <t>KEIZA</t>
  </si>
  <si>
    <t>KLEIM</t>
  </si>
  <si>
    <t>GAËLLE</t>
  </si>
  <si>
    <t>ADRIEN</t>
  </si>
  <si>
    <t>DAMIEN</t>
  </si>
  <si>
    <t>STEPHANE</t>
  </si>
  <si>
    <t>KLINGELHOFFER</t>
  </si>
  <si>
    <t>KLINGELSCHMITT</t>
  </si>
  <si>
    <t>KLINGLER-PLANCHENOT</t>
  </si>
  <si>
    <t>KOBLER</t>
  </si>
  <si>
    <t>VIRGILE</t>
  </si>
  <si>
    <t>KOMLJENOVIC</t>
  </si>
  <si>
    <t>MAÉVA</t>
  </si>
  <si>
    <t xml:space="preserve">KORNETZKY </t>
  </si>
  <si>
    <t>KEVIN</t>
  </si>
  <si>
    <t>KOUATOUKA</t>
  </si>
  <si>
    <t>CYRIAC</t>
  </si>
  <si>
    <t>KOWSKY</t>
  </si>
  <si>
    <t>JEAN-FRANÇOIS</t>
  </si>
  <si>
    <t>KRAUSE</t>
  </si>
  <si>
    <t>KRESS</t>
  </si>
  <si>
    <t>CHARLOTTE</t>
  </si>
  <si>
    <t>KRUCH</t>
  </si>
  <si>
    <t>GAUTIER</t>
  </si>
  <si>
    <t>KUHNER</t>
  </si>
  <si>
    <t>BRICE</t>
  </si>
  <si>
    <t>KUNTZMANN</t>
  </si>
  <si>
    <t>KURTZ</t>
  </si>
  <si>
    <t>HÉLÈNE</t>
  </si>
  <si>
    <t>KURY</t>
  </si>
  <si>
    <t>BÉNÉDICTE</t>
  </si>
  <si>
    <t>LAMI</t>
  </si>
  <si>
    <t>LANDAT</t>
  </si>
  <si>
    <t>DEJAN</t>
  </si>
  <si>
    <t>LANG</t>
  </si>
  <si>
    <t>PAUL-ANTOINE</t>
  </si>
  <si>
    <t>LAROCHE</t>
  </si>
  <si>
    <t>CECILE</t>
  </si>
  <si>
    <t>LAUGEL</t>
  </si>
  <si>
    <t>LAVENETTE</t>
  </si>
  <si>
    <t>WENDY</t>
  </si>
  <si>
    <t>LE BOULICAUT</t>
  </si>
  <si>
    <t>MAEL</t>
  </si>
  <si>
    <t>LE MOAL</t>
  </si>
  <si>
    <t>ERIC</t>
  </si>
  <si>
    <t>LE MOUROUX</t>
  </si>
  <si>
    <t>LEBLANC</t>
  </si>
  <si>
    <t>ANTHONY</t>
  </si>
  <si>
    <t>LEBNAGRIA</t>
  </si>
  <si>
    <t>AMARA</t>
  </si>
  <si>
    <t>THIBAUT</t>
  </si>
  <si>
    <t>LECLERC</t>
  </si>
  <si>
    <t>LECOMTE</t>
  </si>
  <si>
    <t>MAËL</t>
  </si>
  <si>
    <t>LEDY</t>
  </si>
  <si>
    <t>YOANN</t>
  </si>
  <si>
    <t>LEHNEN</t>
  </si>
  <si>
    <t>ISMAËL</t>
  </si>
  <si>
    <t>LEMOINE</t>
  </si>
  <si>
    <t>LAURIANE</t>
  </si>
  <si>
    <t>LEVEQUE</t>
  </si>
  <si>
    <t>LUC</t>
  </si>
  <si>
    <t>LIBERADO</t>
  </si>
  <si>
    <t>LICHTLE</t>
  </si>
  <si>
    <t>LIROT</t>
  </si>
  <si>
    <t>LITT</t>
  </si>
  <si>
    <t>FLORENT</t>
  </si>
  <si>
    <t>LOIS</t>
  </si>
  <si>
    <t>LOISON</t>
  </si>
  <si>
    <t>TRISTAN</t>
  </si>
  <si>
    <t>LOPEZ GONZALEZ</t>
  </si>
  <si>
    <t>JAIME</t>
  </si>
  <si>
    <t>LORCET</t>
  </si>
  <si>
    <t>LINA</t>
  </si>
  <si>
    <t>LOURIS</t>
  </si>
  <si>
    <t>GEORGIOS</t>
  </si>
  <si>
    <t>LUANGPRASEUTH</t>
  </si>
  <si>
    <t>LUDWIG</t>
  </si>
  <si>
    <t>MANN</t>
  </si>
  <si>
    <t>EWEN</t>
  </si>
  <si>
    <t>MANZENZE MIGUEL</t>
  </si>
  <si>
    <t>JEREMIE NZUZI</t>
  </si>
  <si>
    <t>MARTINS-CASANOVA</t>
  </si>
  <si>
    <t>MARZETTI</t>
  </si>
  <si>
    <t>ELINE</t>
  </si>
  <si>
    <t>MATA</t>
  </si>
  <si>
    <t>TAHA</t>
  </si>
  <si>
    <t>MATHERN</t>
  </si>
  <si>
    <t>LEA</t>
  </si>
  <si>
    <t>MARIE-LINE</t>
  </si>
  <si>
    <t>MATHON</t>
  </si>
  <si>
    <t>MATTER</t>
  </si>
  <si>
    <t>MAXIMENKO</t>
  </si>
  <si>
    <t>ROMAN</t>
  </si>
  <si>
    <t>MAYOUMA</t>
  </si>
  <si>
    <t>MEAUDE</t>
  </si>
  <si>
    <t>WALID</t>
  </si>
  <si>
    <t>ISMAÏL</t>
  </si>
  <si>
    <t>MELELLI</t>
  </si>
  <si>
    <t>MELIKYAN</t>
  </si>
  <si>
    <t>ALEXANDR</t>
  </si>
  <si>
    <t>MENSAH</t>
  </si>
  <si>
    <t>YSSAH</t>
  </si>
  <si>
    <t>WISSAME</t>
  </si>
  <si>
    <t>METZGER-PETER</t>
  </si>
  <si>
    <t>YANNICK</t>
  </si>
  <si>
    <t>MEYER</t>
  </si>
  <si>
    <t>CLAIRE</t>
  </si>
  <si>
    <t>MIRASHI</t>
  </si>
  <si>
    <t>KLAJDI</t>
  </si>
  <si>
    <t>MOLINES</t>
  </si>
  <si>
    <t>MORGAN</t>
  </si>
  <si>
    <t>MORGENTHALER</t>
  </si>
  <si>
    <t>GILLES</t>
  </si>
  <si>
    <t>MORITZ PETIT</t>
  </si>
  <si>
    <t>LARA</t>
  </si>
  <si>
    <t>MORTREUIL</t>
  </si>
  <si>
    <t>MOTZKO</t>
  </si>
  <si>
    <t>MATTHIAS</t>
  </si>
  <si>
    <t>MOUCHERON</t>
  </si>
  <si>
    <t>CURTIS STEVE C</t>
  </si>
  <si>
    <t>MOUHOUB</t>
  </si>
  <si>
    <t>ANAIS</t>
  </si>
  <si>
    <t>MOUZITA LOUSSILABO</t>
  </si>
  <si>
    <t>MUESSER</t>
  </si>
  <si>
    <t>MUGEL</t>
  </si>
  <si>
    <t>MUKYEN</t>
  </si>
  <si>
    <t>DARWIN</t>
  </si>
  <si>
    <t>LUDOVIC</t>
  </si>
  <si>
    <t>MULUMBA</t>
  </si>
  <si>
    <t>MUNDINGER</t>
  </si>
  <si>
    <t>MUNTZ</t>
  </si>
  <si>
    <t>LOANNE</t>
  </si>
  <si>
    <t>MURA</t>
  </si>
  <si>
    <t>MÉNIA</t>
  </si>
  <si>
    <t>BRYAN</t>
  </si>
  <si>
    <t>NELL</t>
  </si>
  <si>
    <t>ARMAND</t>
  </si>
  <si>
    <t>NFORNGOH</t>
  </si>
  <si>
    <t>NEREUS</t>
  </si>
  <si>
    <t>NIPPERT</t>
  </si>
  <si>
    <t>NOE</t>
  </si>
  <si>
    <t>NOLD</t>
  </si>
  <si>
    <t>NORTH</t>
  </si>
  <si>
    <t>ROBIN</t>
  </si>
  <si>
    <t>NOUVIAN</t>
  </si>
  <si>
    <t>MARGOT</t>
  </si>
  <si>
    <t>NOËL</t>
  </si>
  <si>
    <t>SEAN</t>
  </si>
  <si>
    <t>OBER</t>
  </si>
  <si>
    <t>OLIVIER</t>
  </si>
  <si>
    <t>GRÉGORY</t>
  </si>
  <si>
    <t>GAËTAN</t>
  </si>
  <si>
    <t>OSWALT</t>
  </si>
  <si>
    <t>OTTHOFFER</t>
  </si>
  <si>
    <t>ELODIE</t>
  </si>
  <si>
    <t>OUTOUGANE</t>
  </si>
  <si>
    <t>OUTOUYA</t>
  </si>
  <si>
    <t>YASSIN</t>
  </si>
  <si>
    <t>PAGANELLI</t>
  </si>
  <si>
    <t>PALFRAY</t>
  </si>
  <si>
    <t>PANGHOUD</t>
  </si>
  <si>
    <t>JUST PATRICK JUNIOR</t>
  </si>
  <si>
    <t>PASCAL</t>
  </si>
  <si>
    <t>DAVID</t>
  </si>
  <si>
    <t>PAWLUS</t>
  </si>
  <si>
    <t>RAFAEL</t>
  </si>
  <si>
    <t>WILLIAM</t>
  </si>
  <si>
    <t>PAYS</t>
  </si>
  <si>
    <t>PERICAS</t>
  </si>
  <si>
    <t>DORIANE</t>
  </si>
  <si>
    <t>PFLUMIO</t>
  </si>
  <si>
    <t>PFOHL</t>
  </si>
  <si>
    <t>OPHÉLIE</t>
  </si>
  <si>
    <t>PHAN</t>
  </si>
  <si>
    <t>PHILIBERT DIT JAIME</t>
  </si>
  <si>
    <t>PHILIPPI</t>
  </si>
  <si>
    <t>PHILEMON</t>
  </si>
  <si>
    <t>PICHAUD</t>
  </si>
  <si>
    <t>PIDALA</t>
  </si>
  <si>
    <t>ANASTASIA</t>
  </si>
  <si>
    <t>PIERREL</t>
  </si>
  <si>
    <t>ALEXANE</t>
  </si>
  <si>
    <t>PIRON</t>
  </si>
  <si>
    <t>PLAT</t>
  </si>
  <si>
    <t>GRÉGOIRE</t>
  </si>
  <si>
    <t>PODLASIAK</t>
  </si>
  <si>
    <t>HERVE</t>
  </si>
  <si>
    <t>POIROT</t>
  </si>
  <si>
    <t>POUILLOT</t>
  </si>
  <si>
    <t>DELPHINE</t>
  </si>
  <si>
    <t>PUEL</t>
  </si>
  <si>
    <t>QUERE</t>
  </si>
  <si>
    <t>RACON</t>
  </si>
  <si>
    <t>LEWIS</t>
  </si>
  <si>
    <t>RAHIM</t>
  </si>
  <si>
    <t>ZINEDINE</t>
  </si>
  <si>
    <t>RAPP</t>
  </si>
  <si>
    <t>MANUELA</t>
  </si>
  <si>
    <t>REBSTOCK</t>
  </si>
  <si>
    <t>TIMOTHÉE</t>
  </si>
  <si>
    <t>REININGER</t>
  </si>
  <si>
    <t>LOUANNE</t>
  </si>
  <si>
    <t>REINWALT</t>
  </si>
  <si>
    <t>REMY</t>
  </si>
  <si>
    <t>RHANEM</t>
  </si>
  <si>
    <t>RIBER</t>
  </si>
  <si>
    <t>RICHERT</t>
  </si>
  <si>
    <t>RIEBERT</t>
  </si>
  <si>
    <t>RISCH</t>
  </si>
  <si>
    <t>SEBASTIEN</t>
  </si>
  <si>
    <t>RISCHMANN</t>
  </si>
  <si>
    <t>ROCHELLE</t>
  </si>
  <si>
    <t>ROCOPLAN</t>
  </si>
  <si>
    <t>RODRIGUES</t>
  </si>
  <si>
    <t>ROEHRIG</t>
  </si>
  <si>
    <t>FÉLICIE</t>
  </si>
  <si>
    <t>ROMÉO</t>
  </si>
  <si>
    <t>ROQUAND</t>
  </si>
  <si>
    <t>ROSIQUE</t>
  </si>
  <si>
    <t>ROTHUT</t>
  </si>
  <si>
    <t>RUYER</t>
  </si>
  <si>
    <t>SACCOMANI BLATT</t>
  </si>
  <si>
    <t>SANDRO</t>
  </si>
  <si>
    <t>SADREDDINE</t>
  </si>
  <si>
    <t>WAHIBE</t>
  </si>
  <si>
    <t>SAETTEL</t>
  </si>
  <si>
    <t>SALIM</t>
  </si>
  <si>
    <t>SAKER</t>
  </si>
  <si>
    <t>HICHEM</t>
  </si>
  <si>
    <t>CHRISTOPHER</t>
  </si>
  <si>
    <t>SARAIVA</t>
  </si>
  <si>
    <t>SAUGER-MELIAND</t>
  </si>
  <si>
    <t>SAULNIER</t>
  </si>
  <si>
    <t>SAVIN</t>
  </si>
  <si>
    <t>SAYEGH</t>
  </si>
  <si>
    <t>SBINNÉ</t>
  </si>
  <si>
    <t>SCALA</t>
  </si>
  <si>
    <t>SCHAEDELIN</t>
  </si>
  <si>
    <t>JEAN-MEHDI</t>
  </si>
  <si>
    <t>SCHAETZLE</t>
  </si>
  <si>
    <t>SCHALCK</t>
  </si>
  <si>
    <t>SCHALK</t>
  </si>
  <si>
    <t>SCHALLER</t>
  </si>
  <si>
    <t>SCHEFFEL</t>
  </si>
  <si>
    <t>SCHINGS--FRITSCH</t>
  </si>
  <si>
    <t>SCHLOTTER</t>
  </si>
  <si>
    <t>SCHMITLIN</t>
  </si>
  <si>
    <t>ERIN</t>
  </si>
  <si>
    <t>SCHMITTER</t>
  </si>
  <si>
    <t>JADE</t>
  </si>
  <si>
    <t>JULIA</t>
  </si>
  <si>
    <t>MARGAUX</t>
  </si>
  <si>
    <t>SCHOBER</t>
  </si>
  <si>
    <t>SCHOEN</t>
  </si>
  <si>
    <t>SCHOENENBERGER</t>
  </si>
  <si>
    <t>LOUISON</t>
  </si>
  <si>
    <t>SCHORP</t>
  </si>
  <si>
    <t>ELLIOT</t>
  </si>
  <si>
    <t>SCHOTT</t>
  </si>
  <si>
    <t>SCHUSTER</t>
  </si>
  <si>
    <t>SCHWAAB</t>
  </si>
  <si>
    <t>SCHWAB</t>
  </si>
  <si>
    <t>SCHWALM</t>
  </si>
  <si>
    <t>SCHWEIGKART</t>
  </si>
  <si>
    <t>FABRICE</t>
  </si>
  <si>
    <t>SCHWEITZER</t>
  </si>
  <si>
    <t>SEILER</t>
  </si>
  <si>
    <t>UMUT</t>
  </si>
  <si>
    <t>SEYLLER</t>
  </si>
  <si>
    <t>SHANA</t>
  </si>
  <si>
    <t>MERITA</t>
  </si>
  <si>
    <t>SHAMIA</t>
  </si>
  <si>
    <t>YASMINE</t>
  </si>
  <si>
    <t>SICIAREK</t>
  </si>
  <si>
    <t>STEEVEN</t>
  </si>
  <si>
    <t>SIERRA</t>
  </si>
  <si>
    <t>SILBER</t>
  </si>
  <si>
    <t>SILBERNAGEL</t>
  </si>
  <si>
    <t>SILHOL</t>
  </si>
  <si>
    <t>SOL</t>
  </si>
  <si>
    <t>SIMIONI</t>
  </si>
  <si>
    <t>AGATHE</t>
  </si>
  <si>
    <t>SLOS</t>
  </si>
  <si>
    <t>OTHILIE</t>
  </si>
  <si>
    <t>SOMMER</t>
  </si>
  <si>
    <t>NOÉ</t>
  </si>
  <si>
    <t>SORIA</t>
  </si>
  <si>
    <t>SOW</t>
  </si>
  <si>
    <t>ABABACAR</t>
  </si>
  <si>
    <t>SPEICH</t>
  </si>
  <si>
    <t>SPEITEL</t>
  </si>
  <si>
    <t>JORIS</t>
  </si>
  <si>
    <t>SPERLING</t>
  </si>
  <si>
    <t>MARCEL</t>
  </si>
  <si>
    <t>SPONY</t>
  </si>
  <si>
    <t>STA</t>
  </si>
  <si>
    <t>RAYDAH</t>
  </si>
  <si>
    <t>STAEHLING</t>
  </si>
  <si>
    <t>STARCK</t>
  </si>
  <si>
    <t>STECK</t>
  </si>
  <si>
    <t>ALAN</t>
  </si>
  <si>
    <t>AMÉLIE</t>
  </si>
  <si>
    <t>STEYER</t>
  </si>
  <si>
    <t>STOCKER</t>
  </si>
  <si>
    <t>STOEFFLER</t>
  </si>
  <si>
    <t>CÉLINE</t>
  </si>
  <si>
    <t>STOFFER</t>
  </si>
  <si>
    <t>STRUB</t>
  </si>
  <si>
    <t>STUTZMANN</t>
  </si>
  <si>
    <t>SUPPER</t>
  </si>
  <si>
    <t>SZYMANSKI</t>
  </si>
  <si>
    <t>TAHOUR</t>
  </si>
  <si>
    <t>AYOUB</t>
  </si>
  <si>
    <t>LUCILLE</t>
  </si>
  <si>
    <t>TEMSAMANI BOURAS</t>
  </si>
  <si>
    <t>TOFILI</t>
  </si>
  <si>
    <t>XAVIER-ROBERT</t>
  </si>
  <si>
    <t>ISMAEL</t>
  </si>
  <si>
    <t>TRAPPLER</t>
  </si>
  <si>
    <t>TRAUTMANN</t>
  </si>
  <si>
    <t>FRÉDÉRIC</t>
  </si>
  <si>
    <t>TRIMAILLE</t>
  </si>
  <si>
    <t>TROESCH</t>
  </si>
  <si>
    <t>CELIE</t>
  </si>
  <si>
    <t>TURLURE</t>
  </si>
  <si>
    <t>ULMER</t>
  </si>
  <si>
    <t>ULMSCHNEIDER</t>
  </si>
  <si>
    <t>URLACHER</t>
  </si>
  <si>
    <t>ANAELLE</t>
  </si>
  <si>
    <t>VAGOST</t>
  </si>
  <si>
    <t>ELISE</t>
  </si>
  <si>
    <t>VALANTIN</t>
  </si>
  <si>
    <t>VAZZAZ</t>
  </si>
  <si>
    <t>VECCHIONE</t>
  </si>
  <si>
    <t>VERDU</t>
  </si>
  <si>
    <t>ERWIN</t>
  </si>
  <si>
    <t>VERGNES</t>
  </si>
  <si>
    <t>VERNEY</t>
  </si>
  <si>
    <t>VIOLA</t>
  </si>
  <si>
    <t>VOGEL</t>
  </si>
  <si>
    <t>HACENE</t>
  </si>
  <si>
    <t>WAERZEGGERS</t>
  </si>
  <si>
    <t>WALGENWITZ</t>
  </si>
  <si>
    <t>WALLISER</t>
  </si>
  <si>
    <t>CAROLE</t>
  </si>
  <si>
    <t>WATHLE</t>
  </si>
  <si>
    <t>WEISZ GARCIA</t>
  </si>
  <si>
    <t>WENTZEL</t>
  </si>
  <si>
    <t>AXELLE</t>
  </si>
  <si>
    <t>INÈS</t>
  </si>
  <si>
    <t>LAURINE</t>
  </si>
  <si>
    <t>WERSINGER</t>
  </si>
  <si>
    <t>ROMANE</t>
  </si>
  <si>
    <t>WEUREUTHER</t>
  </si>
  <si>
    <t>WIETRICH</t>
  </si>
  <si>
    <t>WILLIG</t>
  </si>
  <si>
    <t>WOEHREL</t>
  </si>
  <si>
    <t>WOELTZ</t>
  </si>
  <si>
    <t>ÉMILIE</t>
  </si>
  <si>
    <t>WOLF</t>
  </si>
  <si>
    <t>DOMINIK</t>
  </si>
  <si>
    <t>YOHAN</t>
  </si>
  <si>
    <t>WUEST</t>
  </si>
  <si>
    <t>YERN</t>
  </si>
  <si>
    <t>BRANDON</t>
  </si>
  <si>
    <t>YILDIRIM</t>
  </si>
  <si>
    <t>OCEANE</t>
  </si>
  <si>
    <t>YILDIZ</t>
  </si>
  <si>
    <t>HALIS</t>
  </si>
  <si>
    <t>ZANDI</t>
  </si>
  <si>
    <t>ZAROUAL</t>
  </si>
  <si>
    <t>ADIL</t>
  </si>
  <si>
    <t>ZEHNER</t>
  </si>
  <si>
    <t>MARIUS</t>
  </si>
  <si>
    <t>ZOVILE</t>
  </si>
  <si>
    <t>ZUCCALA</t>
  </si>
  <si>
    <t>ANDRÉA</t>
  </si>
  <si>
    <t>ZUCCARO</t>
  </si>
  <si>
    <t>Vit. 20m</t>
  </si>
  <si>
    <t>G</t>
  </si>
  <si>
    <t>souplgarçon</t>
  </si>
  <si>
    <t>souplfille</t>
  </si>
  <si>
    <t>DISP</t>
  </si>
  <si>
    <t>VAL</t>
  </si>
  <si>
    <t>TESTS BCPE 2018-2019</t>
  </si>
  <si>
    <t>DNF</t>
  </si>
  <si>
    <t>ABI</t>
  </si>
  <si>
    <t>NOM</t>
  </si>
  <si>
    <t>PERF</t>
  </si>
  <si>
    <t>Développé Couché</t>
  </si>
  <si>
    <t>Détente Verticale</t>
  </si>
  <si>
    <t>MULLER Dorian</t>
  </si>
  <si>
    <t>BOE Gauthier</t>
  </si>
  <si>
    <t>LOEFFLER Yoann</t>
  </si>
  <si>
    <t>21,5 km/h</t>
  </si>
  <si>
    <t>POUILLOT Delphine</t>
  </si>
  <si>
    <t>ZUCCALA Andréa</t>
  </si>
  <si>
    <t>19,5 km/h</t>
  </si>
  <si>
    <t>MEYER Claire</t>
  </si>
  <si>
    <t>19 km/h</t>
  </si>
  <si>
    <t>BOURBIA Mona</t>
  </si>
  <si>
    <t>ADAM Florian</t>
  </si>
  <si>
    <t>BRAS Alicia</t>
  </si>
  <si>
    <t>BOUTAYA Smail</t>
  </si>
  <si>
    <t>TORTORELLI Marie</t>
  </si>
  <si>
    <t>MARTIN Camille</t>
  </si>
  <si>
    <t>Général</t>
  </si>
  <si>
    <t>KILIAN Tiphayne</t>
  </si>
  <si>
    <t>JUNKER Jonathan</t>
  </si>
  <si>
    <t>REMY Manon</t>
  </si>
  <si>
    <t>EL FAQIR Enzo</t>
  </si>
  <si>
    <t>BAUMLIN Mathilde</t>
  </si>
  <si>
    <t>MUGEL Xavier</t>
  </si>
  <si>
    <t>RISCHMANN Claire</t>
  </si>
  <si>
    <t>TRAPPLER Lucie</t>
  </si>
  <si>
    <t>DREY Olivia</t>
  </si>
  <si>
    <t>35''9</t>
  </si>
  <si>
    <t>SCHNEIDER Margaux</t>
  </si>
  <si>
    <t>POIROT Laura</t>
  </si>
  <si>
    <t>SPERLING Manon</t>
  </si>
  <si>
    <t>NOE Thibaut</t>
  </si>
  <si>
    <t>39''9</t>
  </si>
  <si>
    <t>KENNEL Candice</t>
  </si>
  <si>
    <t>REMY Mathieu</t>
  </si>
  <si>
    <t>CHIESA Emilie</t>
  </si>
  <si>
    <t>HINDI Rayann</t>
  </si>
  <si>
    <t>36''3</t>
  </si>
  <si>
    <t>40''1</t>
  </si>
  <si>
    <t>BLANCHARD Florian</t>
  </si>
  <si>
    <t>VAGOST Elise</t>
  </si>
  <si>
    <t>MOTZKO Matthias</t>
  </si>
  <si>
    <t>SPONY Marion</t>
  </si>
  <si>
    <t>BOUTAYA Smaïl</t>
  </si>
  <si>
    <t>37''5</t>
  </si>
  <si>
    <t>40''3</t>
  </si>
  <si>
    <t>PAGANELLI Samuel</t>
  </si>
  <si>
    <t>KUHN Sarah</t>
  </si>
  <si>
    <t>HALBWACHS Victor</t>
  </si>
  <si>
    <t>DURR Guillaume</t>
  </si>
  <si>
    <t>KAISSER Marion</t>
  </si>
  <si>
    <t>WASSMER Noa</t>
  </si>
  <si>
    <t>NOUVIAN Margot</t>
  </si>
  <si>
    <t>SCHWALM Thibaut</t>
  </si>
  <si>
    <t>15 cm</t>
  </si>
  <si>
    <t>STEIN Amélie</t>
  </si>
  <si>
    <t>11 cm</t>
  </si>
  <si>
    <t>MATTER Tristan</t>
  </si>
  <si>
    <t>24''8</t>
  </si>
  <si>
    <t>ANJUERE Anne-Lise</t>
  </si>
  <si>
    <t>23''</t>
  </si>
  <si>
    <t>SAULNIER Maxime</t>
  </si>
  <si>
    <t>BANNWARTH Tilia</t>
  </si>
  <si>
    <t>GILLET Hugo</t>
  </si>
  <si>
    <t>17 cm</t>
  </si>
  <si>
    <t>BIRCKEL Juliette</t>
  </si>
  <si>
    <t>ROQUAND Thomas</t>
  </si>
  <si>
    <t>23''4</t>
  </si>
  <si>
    <t>BOOS Léa</t>
  </si>
  <si>
    <t>PERICAS Julien</t>
  </si>
  <si>
    <t>DURR Oscar</t>
  </si>
  <si>
    <t>18 cm</t>
  </si>
  <si>
    <t>16 cm</t>
  </si>
  <si>
    <t>GLUCK Aymeric</t>
  </si>
  <si>
    <t>23''3</t>
  </si>
  <si>
    <t>ILOUGA MBEY Monique</t>
  </si>
  <si>
    <t>MOUZITA LOUSSILABO Dorian</t>
  </si>
  <si>
    <t>TAMBURRINO Lucille</t>
  </si>
  <si>
    <t>22,5 kg</t>
  </si>
  <si>
    <t>19,8 cm</t>
  </si>
  <si>
    <t>LORCET Lina</t>
  </si>
  <si>
    <t>26,6 cm</t>
  </si>
  <si>
    <t>DARIFI Imane</t>
  </si>
  <si>
    <t>PFOHL Ophélie</t>
  </si>
  <si>
    <t>27 kg</t>
  </si>
  <si>
    <t>DIETRICH Maëlle</t>
  </si>
  <si>
    <t>18,5 cm</t>
  </si>
  <si>
    <t>BELAOUINI Sarah</t>
  </si>
  <si>
    <t>24,3 cm</t>
  </si>
  <si>
    <t>DA SILVA GARCIA Alison</t>
  </si>
  <si>
    <t>16,5 kg</t>
  </si>
  <si>
    <t>PIERREL Alexane</t>
  </si>
  <si>
    <t>18,3 cm</t>
  </si>
  <si>
    <t>23,5 cm</t>
  </si>
  <si>
    <t>SEYLLER Shana</t>
  </si>
  <si>
    <t>AYED Sabrina</t>
  </si>
  <si>
    <t>45 cm</t>
  </si>
  <si>
    <t>58,9 cm</t>
  </si>
  <si>
    <t>CARITEY Dorian</t>
  </si>
  <si>
    <t>MURA Marine</t>
  </si>
  <si>
    <t>BEL-KTATI Samir</t>
  </si>
  <si>
    <t>58 kg</t>
  </si>
  <si>
    <t>MOUHOUB Anaïs</t>
  </si>
  <si>
    <t>106 kg</t>
  </si>
  <si>
    <t>PHAN Thomas</t>
  </si>
  <si>
    <t>BAUMLIN Mathlide</t>
  </si>
  <si>
    <t>61,8 cm</t>
  </si>
  <si>
    <t>COCQUERET Alexiane</t>
  </si>
  <si>
    <t>WEISZ GARCIA Matias</t>
  </si>
  <si>
    <t>62 kg</t>
  </si>
  <si>
    <t>109 kg</t>
  </si>
  <si>
    <t>GUTH Jérémy</t>
  </si>
  <si>
    <t>45,5 cm</t>
  </si>
  <si>
    <t>64,3 cm</t>
  </si>
  <si>
    <t>KRAUSE Pierre</t>
  </si>
  <si>
    <t>ALLENBACH Lucas</t>
  </si>
  <si>
    <t>64 kg</t>
  </si>
  <si>
    <t>124 kg</t>
  </si>
  <si>
    <t>SCHORP Elliot</t>
  </si>
  <si>
    <t>13 km/h</t>
  </si>
  <si>
    <t>HUBER Cindy</t>
  </si>
  <si>
    <t>WATELET Emma</t>
  </si>
  <si>
    <t>CLAUSSMANN Antony</t>
  </si>
  <si>
    <t>9''13</t>
  </si>
  <si>
    <t>MATHERN Léa</t>
  </si>
  <si>
    <t>8''12</t>
  </si>
  <si>
    <t>6''94</t>
  </si>
  <si>
    <t>KRESS Charlotte</t>
  </si>
  <si>
    <t>5''99</t>
  </si>
  <si>
    <t>BAUERLIN Nathan</t>
  </si>
  <si>
    <t>SCHMITT Emilie</t>
  </si>
  <si>
    <t>CONTE Paul</t>
  </si>
  <si>
    <t>75''</t>
  </si>
  <si>
    <t>SCHWARTZ Justine</t>
  </si>
  <si>
    <t>66''63</t>
  </si>
  <si>
    <t>ABDELKRIM Moustafa</t>
  </si>
  <si>
    <t>9''43</t>
  </si>
  <si>
    <t>8''38</t>
  </si>
  <si>
    <t>SCHOBER Vincent</t>
  </si>
  <si>
    <t>6''73</t>
  </si>
  <si>
    <t>CLAUDE Camille</t>
  </si>
  <si>
    <t>5''95</t>
  </si>
  <si>
    <t>SCHWARTZ Corentin</t>
  </si>
  <si>
    <t>12,5 km/h</t>
  </si>
  <si>
    <t>BELAOUNI Sarah</t>
  </si>
  <si>
    <t>AJAPUHNYA Raphaël</t>
  </si>
  <si>
    <t>75''42</t>
  </si>
  <si>
    <t>GRZESIAK Emilie</t>
  </si>
  <si>
    <t>86''</t>
  </si>
  <si>
    <t>SOW Ababacar</t>
  </si>
  <si>
    <t>9''94</t>
  </si>
  <si>
    <t>8''44</t>
  </si>
  <si>
    <t>SCHMITT Erin</t>
  </si>
  <si>
    <t>6''35</t>
  </si>
  <si>
    <t>5''84</t>
  </si>
  <si>
    <t>12 km/h</t>
  </si>
  <si>
    <t>MULUMBA Alexandre</t>
  </si>
  <si>
    <t>76''82</t>
  </si>
  <si>
    <t>107''21</t>
  </si>
  <si>
    <t>Vitesse 50m</t>
  </si>
  <si>
    <t>4''82</t>
  </si>
  <si>
    <t>4''56</t>
  </si>
  <si>
    <t>3''24</t>
  </si>
  <si>
    <t>2''88</t>
  </si>
  <si>
    <t>BOUDEGHDEGH Sofiane</t>
  </si>
  <si>
    <t>32''91</t>
  </si>
  <si>
    <t>RAPP Manuela</t>
  </si>
  <si>
    <t>27''69</t>
  </si>
  <si>
    <t>BERNARD Erwan</t>
  </si>
  <si>
    <t>5''18</t>
  </si>
  <si>
    <t>IMBERT Eva</t>
  </si>
  <si>
    <t>4''64</t>
  </si>
  <si>
    <t>3''23</t>
  </si>
  <si>
    <t>GIRARDIN Laureene</t>
  </si>
  <si>
    <t>2''87</t>
  </si>
  <si>
    <t>ZUCCARO Corentin</t>
  </si>
  <si>
    <t>31''6</t>
  </si>
  <si>
    <t>26''59</t>
  </si>
  <si>
    <t>RIBER Victor</t>
  </si>
  <si>
    <t>5''59</t>
  </si>
  <si>
    <t>4''69</t>
  </si>
  <si>
    <t>2''97</t>
  </si>
  <si>
    <t>2''83</t>
  </si>
  <si>
    <t>31''52</t>
  </si>
  <si>
    <t>24''81</t>
  </si>
  <si>
    <t>Vitesse 20m</t>
  </si>
  <si>
    <t>Développé Couché Rmax</t>
  </si>
  <si>
    <t>Développé Couché Ratio</t>
  </si>
  <si>
    <t>coordination</t>
  </si>
  <si>
    <t>0 chute</t>
  </si>
  <si>
    <t>GARÇONS</t>
  </si>
  <si>
    <t>21722?0</t>
  </si>
  <si>
    <t>2?01592</t>
  </si>
  <si>
    <t>2181?864</t>
  </si>
  <si>
    <t>?1810932</t>
  </si>
  <si>
    <t>2?802462</t>
  </si>
  <si>
    <t>21704?2</t>
  </si>
  <si>
    <t>?1715136</t>
  </si>
  <si>
    <t>?1713053</t>
  </si>
  <si>
    <t>090584489?</t>
  </si>
  <si>
    <t>218?9908</t>
  </si>
  <si>
    <t>21?00499</t>
  </si>
  <si>
    <t>21802?0</t>
  </si>
  <si>
    <t>DEF</t>
  </si>
  <si>
    <t>VALIDÉ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</si>
</sst>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Unistra A"/>
    </font>
    <font>
      <sz val="8"/>
      <name val="Unistra A"/>
    </font>
    <font>
      <sz val="8"/>
      <color indexed="17"/>
      <name val="Unistra A"/>
    </font>
    <font>
      <b/>
      <sz val="8"/>
      <name val="Unistra A"/>
    </font>
    <font>
      <sz val="10"/>
      <name val="Unistra A"/>
    </font>
    <font>
      <b/>
      <sz val="11"/>
      <name val="Unistra A"/>
    </font>
    <font>
      <sz val="8"/>
      <color indexed="10"/>
      <name val="Unistra A"/>
    </font>
    <font>
      <b/>
      <sz val="10"/>
      <color indexed="48"/>
      <name val="Unistra A"/>
    </font>
    <font>
      <b/>
      <sz val="20"/>
      <name val="Unistra A"/>
    </font>
    <font>
      <b/>
      <sz val="8"/>
      <name val="Unistra D"/>
    </font>
    <font>
      <sz val="10"/>
      <color indexed="17"/>
      <name val="Unistra A"/>
    </font>
    <font>
      <sz val="9"/>
      <name val="Unistra A"/>
    </font>
    <font>
      <sz val="9"/>
      <color indexed="17"/>
      <name val="Unistra A"/>
    </font>
    <font>
      <b/>
      <sz val="9"/>
      <name val="Unistra A"/>
    </font>
    <font>
      <i/>
      <sz val="10"/>
      <name val="Unistra A"/>
    </font>
    <font>
      <b/>
      <sz val="11"/>
      <color indexed="48"/>
      <name val="Unistra A"/>
    </font>
    <font>
      <b/>
      <sz val="36"/>
      <name val="Unistra A"/>
    </font>
    <font>
      <sz val="10"/>
      <color indexed="8"/>
      <name val="Unistra 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FF0000"/>
      <name val="Unistra A"/>
    </font>
    <font>
      <b/>
      <sz val="8"/>
      <color theme="4"/>
      <name val="Unistra A"/>
    </font>
    <font>
      <b/>
      <sz val="11"/>
      <color theme="1"/>
      <name val="Unistra D"/>
    </font>
    <font>
      <sz val="10"/>
      <color theme="1"/>
      <name val="Unistra A"/>
    </font>
    <font>
      <b/>
      <sz val="10"/>
      <color theme="1"/>
      <name val="Unistra A"/>
    </font>
    <font>
      <sz val="11"/>
      <color indexed="48"/>
      <name val="Unistra A"/>
    </font>
    <font>
      <b/>
      <sz val="11"/>
      <color rgb="FF008000"/>
      <name val="Unistra A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F219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29" borderId="46" applyNumberFormat="0" applyAlignment="0" applyProtection="0"/>
    <xf numFmtId="0" fontId="27" fillId="0" borderId="47" applyNumberFormat="0" applyFill="0" applyAlignment="0" applyProtection="0"/>
    <xf numFmtId="0" fontId="23" fillId="30" borderId="48" applyNumberFormat="0" applyFont="0" applyAlignment="0" applyProtection="0"/>
    <xf numFmtId="0" fontId="28" fillId="31" borderId="46" applyNumberFormat="0" applyAlignment="0" applyProtection="0"/>
    <xf numFmtId="0" fontId="29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0" borderId="0"/>
    <xf numFmtId="0" fontId="2" fillId="0" borderId="0"/>
    <xf numFmtId="0" fontId="23" fillId="0" borderId="0"/>
    <xf numFmtId="0" fontId="31" fillId="34" borderId="0" applyNumberFormat="0" applyBorder="0" applyAlignment="0" applyProtection="0"/>
    <xf numFmtId="0" fontId="32" fillId="29" borderId="4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50" applyNumberFormat="0" applyFill="0" applyAlignment="0" applyProtection="0"/>
    <xf numFmtId="0" fontId="36" fillId="0" borderId="51" applyNumberFormat="0" applyFill="0" applyAlignment="0" applyProtection="0"/>
    <xf numFmtId="0" fontId="37" fillId="0" borderId="52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53" applyNumberFormat="0" applyFill="0" applyAlignment="0" applyProtection="0"/>
    <xf numFmtId="0" fontId="39" fillId="35" borderId="54" applyNumberFormat="0" applyAlignment="0" applyProtection="0"/>
  </cellStyleXfs>
  <cellXfs count="3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9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0" fillId="0" borderId="16" xfId="0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0" fillId="0" borderId="18" xfId="0" applyBorder="1" applyAlignment="1">
      <alignment horizontal="right"/>
    </xf>
    <xf numFmtId="0" fontId="1" fillId="0" borderId="19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0" xfId="0" applyFill="1"/>
    <xf numFmtId="0" fontId="0" fillId="0" borderId="6" xfId="0" applyBorder="1" applyAlignment="1">
      <alignment horizontal="center" vertical="center"/>
    </xf>
    <xf numFmtId="0" fontId="10" fillId="36" borderId="17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right"/>
    </xf>
    <xf numFmtId="0" fontId="6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2" fontId="6" fillId="0" borderId="0" xfId="0" applyNumberFormat="1" applyFont="1"/>
    <xf numFmtId="0" fontId="5" fillId="0" borderId="20" xfId="0" applyFont="1" applyFill="1" applyBorder="1" applyAlignment="1">
      <alignment horizontal="center"/>
    </xf>
    <xf numFmtId="0" fontId="1" fillId="2" borderId="8" xfId="0" applyFont="1" applyFill="1" applyBorder="1"/>
    <xf numFmtId="0" fontId="0" fillId="0" borderId="3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0" fillId="0" borderId="0" xfId="0" applyFont="1" applyFill="1"/>
    <xf numFmtId="0" fontId="40" fillId="37" borderId="0" xfId="0" applyFont="1" applyFill="1" applyBorder="1"/>
    <xf numFmtId="0" fontId="40" fillId="0" borderId="0" xfId="0" applyFont="1" applyFill="1" applyBorder="1"/>
    <xf numFmtId="0" fontId="8" fillId="38" borderId="0" xfId="0" applyFont="1" applyFill="1"/>
    <xf numFmtId="0" fontId="8" fillId="39" borderId="0" xfId="0" applyFont="1" applyFill="1"/>
    <xf numFmtId="0" fontId="8" fillId="0" borderId="0" xfId="0" applyFont="1" applyFill="1" applyBorder="1"/>
    <xf numFmtId="0" fontId="41" fillId="0" borderId="0" xfId="0" applyFont="1" applyFill="1" applyBorder="1"/>
    <xf numFmtId="0" fontId="14" fillId="38" borderId="0" xfId="0" applyFont="1" applyFill="1" applyBorder="1" applyProtection="1">
      <protection locked="0"/>
    </xf>
    <xf numFmtId="0" fontId="41" fillId="0" borderId="0" xfId="0" applyFont="1" applyFill="1" applyBorder="1" applyAlignment="1">
      <alignment horizontal="right"/>
    </xf>
    <xf numFmtId="0" fontId="14" fillId="0" borderId="0" xfId="0" applyFont="1" applyFill="1" applyBorder="1" applyProtection="1">
      <protection locked="0"/>
    </xf>
    <xf numFmtId="0" fontId="41" fillId="0" borderId="0" xfId="0" applyFont="1" applyFill="1"/>
    <xf numFmtId="0" fontId="41" fillId="40" borderId="0" xfId="0" applyFont="1" applyFill="1" applyBorder="1"/>
    <xf numFmtId="0" fontId="8" fillId="37" borderId="0" xfId="0" applyFont="1" applyFill="1"/>
    <xf numFmtId="0" fontId="8" fillId="0" borderId="0" xfId="0" applyFont="1" applyFill="1"/>
    <xf numFmtId="0" fontId="8" fillId="0" borderId="0" xfId="0" applyFont="1" applyFill="1" applyBorder="1" applyProtection="1">
      <protection locked="0"/>
    </xf>
    <xf numFmtId="0" fontId="8" fillId="40" borderId="0" xfId="0" applyFont="1" applyFill="1" applyBorder="1" applyProtection="1">
      <protection locked="0"/>
    </xf>
    <xf numFmtId="0" fontId="8" fillId="38" borderId="0" xfId="0" applyFont="1" applyFill="1" applyAlignment="1">
      <alignment horizontal="center"/>
    </xf>
    <xf numFmtId="0" fontId="42" fillId="0" borderId="25" xfId="0" applyFont="1" applyFill="1" applyBorder="1" applyAlignment="1">
      <alignment horizontal="center" wrapText="1"/>
    </xf>
    <xf numFmtId="0" fontId="16" fillId="0" borderId="5" xfId="0" applyNumberFormat="1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4" xfId="0" applyNumberFormat="1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2" fontId="18" fillId="0" borderId="18" xfId="0" applyNumberFormat="1" applyFont="1" applyFill="1" applyBorder="1" applyAlignment="1">
      <alignment horizontal="center" vertical="center"/>
    </xf>
    <xf numFmtId="2" fontId="18" fillId="0" borderId="5" xfId="0" applyNumberFormat="1" applyFont="1" applyFill="1" applyBorder="1" applyAlignment="1">
      <alignment horizontal="center" vertical="center" wrapText="1"/>
    </xf>
    <xf numFmtId="2" fontId="18" fillId="0" borderId="20" xfId="0" applyNumberFormat="1" applyFont="1" applyFill="1" applyBorder="1" applyAlignment="1">
      <alignment horizontal="center" vertical="center"/>
    </xf>
    <xf numFmtId="0" fontId="5" fillId="43" borderId="5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44" borderId="0" xfId="0" applyFill="1"/>
    <xf numFmtId="0" fontId="0" fillId="38" borderId="0" xfId="0" applyFill="1"/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45" borderId="17" xfId="0" applyFont="1" applyFill="1" applyBorder="1" applyAlignment="1" applyProtection="1">
      <alignment horizontal="center" vertical="center"/>
      <protection locked="0"/>
    </xf>
    <xf numFmtId="0" fontId="0" fillId="45" borderId="0" xfId="0" applyFill="1"/>
    <xf numFmtId="0" fontId="10" fillId="46" borderId="17" xfId="0" applyFont="1" applyFill="1" applyBorder="1" applyAlignment="1" applyProtection="1">
      <alignment horizontal="center" vertical="center"/>
      <protection locked="0"/>
    </xf>
    <xf numFmtId="0" fontId="0" fillId="46" borderId="0" xfId="0" applyFill="1"/>
    <xf numFmtId="0" fontId="10" fillId="47" borderId="17" xfId="0" applyFont="1" applyFill="1" applyBorder="1" applyAlignment="1" applyProtection="1">
      <alignment horizontal="center" vertical="center"/>
      <protection locked="0"/>
    </xf>
    <xf numFmtId="0" fontId="0" fillId="47" borderId="0" xfId="0" applyFill="1"/>
    <xf numFmtId="0" fontId="10" fillId="40" borderId="17" xfId="0" applyFont="1" applyFill="1" applyBorder="1" applyAlignment="1" applyProtection="1">
      <alignment horizontal="center" vertical="center"/>
      <protection locked="0"/>
    </xf>
    <xf numFmtId="0" fontId="0" fillId="40" borderId="0" xfId="0" applyFont="1" applyFill="1"/>
    <xf numFmtId="0" fontId="0" fillId="40" borderId="27" xfId="0" applyFill="1" applyBorder="1" applyAlignment="1">
      <alignment horizontal="right"/>
    </xf>
    <xf numFmtId="0" fontId="0" fillId="40" borderId="0" xfId="0" applyFill="1"/>
    <xf numFmtId="0" fontId="2" fillId="40" borderId="25" xfId="0" applyFont="1" applyFill="1" applyBorder="1"/>
    <xf numFmtId="0" fontId="2" fillId="40" borderId="0" xfId="0" applyFont="1" applyFill="1"/>
    <xf numFmtId="0" fontId="2" fillId="47" borderId="25" xfId="0" applyFont="1" applyFill="1" applyBorder="1"/>
    <xf numFmtId="0" fontId="1" fillId="0" borderId="6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2" fillId="38" borderId="25" xfId="0" applyFont="1" applyFill="1" applyBorder="1"/>
    <xf numFmtId="0" fontId="1" fillId="0" borderId="0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21" fillId="43" borderId="16" xfId="0" applyFont="1" applyFill="1" applyBorder="1" applyAlignment="1"/>
    <xf numFmtId="0" fontId="21" fillId="43" borderId="37" xfId="0" applyFont="1" applyFill="1" applyBorder="1" applyAlignment="1"/>
    <xf numFmtId="0" fontId="2" fillId="46" borderId="25" xfId="0" applyFont="1" applyFill="1" applyBorder="1"/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2" fillId="0" borderId="25" xfId="0" applyFont="1" applyFill="1" applyBorder="1"/>
    <xf numFmtId="0" fontId="2" fillId="0" borderId="0" xfId="0" applyFont="1"/>
    <xf numFmtId="0" fontId="2" fillId="45" borderId="25" xfId="0" applyFont="1" applyFill="1" applyBorder="1"/>
    <xf numFmtId="2" fontId="18" fillId="0" borderId="58" xfId="0" applyNumberFormat="1" applyFont="1" applyFill="1" applyBorder="1" applyAlignment="1">
      <alignment horizontal="center" vertical="center" wrapText="1"/>
    </xf>
    <xf numFmtId="2" fontId="18" fillId="0" borderId="55" xfId="0" applyNumberFormat="1" applyFont="1" applyFill="1" applyBorder="1" applyAlignment="1">
      <alignment horizontal="center" vertical="center"/>
    </xf>
    <xf numFmtId="0" fontId="9" fillId="40" borderId="29" xfId="0" applyNumberFormat="1" applyFont="1" applyFill="1" applyBorder="1" applyAlignment="1">
      <alignment horizontal="right" vertical="center"/>
    </xf>
    <xf numFmtId="0" fontId="15" fillId="0" borderId="30" xfId="0" applyFont="1" applyBorder="1" applyAlignment="1">
      <alignment horizontal="right" vertical="center"/>
    </xf>
    <xf numFmtId="0" fontId="19" fillId="41" borderId="31" xfId="0" applyFont="1" applyFill="1" applyBorder="1" applyAlignment="1">
      <alignment horizontal="right" vertical="center"/>
    </xf>
    <xf numFmtId="0" fontId="5" fillId="42" borderId="10" xfId="0" applyFont="1" applyFill="1" applyBorder="1" applyAlignment="1">
      <alignment horizontal="right" vertical="center"/>
    </xf>
    <xf numFmtId="0" fontId="9" fillId="40" borderId="29" xfId="0" applyFont="1" applyFill="1" applyBorder="1" applyAlignment="1">
      <alignment horizontal="right" vertical="center"/>
    </xf>
    <xf numFmtId="0" fontId="9" fillId="40" borderId="29" xfId="0" applyFont="1" applyFill="1" applyBorder="1" applyAlignment="1" applyProtection="1">
      <alignment horizontal="right" vertical="center"/>
      <protection locked="0"/>
    </xf>
    <xf numFmtId="0" fontId="5" fillId="42" borderId="16" xfId="0" applyFont="1" applyFill="1" applyBorder="1" applyAlignment="1">
      <alignment horizontal="right" vertical="center"/>
    </xf>
    <xf numFmtId="2" fontId="5" fillId="43" borderId="5" xfId="0" applyNumberFormat="1" applyFont="1" applyFill="1" applyBorder="1" applyAlignment="1">
      <alignment horizontal="right" vertical="center"/>
    </xf>
    <xf numFmtId="2" fontId="5" fillId="43" borderId="58" xfId="0" applyNumberFormat="1" applyFont="1" applyFill="1" applyBorder="1" applyAlignment="1">
      <alignment horizontal="right" vertical="center"/>
    </xf>
    <xf numFmtId="0" fontId="9" fillId="36" borderId="6" xfId="0" applyNumberFormat="1" applyFont="1" applyFill="1" applyBorder="1" applyAlignment="1">
      <alignment horizontal="right" vertical="center"/>
    </xf>
    <xf numFmtId="0" fontId="9" fillId="0" borderId="29" xfId="0" applyFont="1" applyBorder="1" applyAlignment="1">
      <alignment horizontal="right" vertical="center"/>
    </xf>
    <xf numFmtId="0" fontId="9" fillId="36" borderId="29" xfId="0" applyFont="1" applyFill="1" applyBorder="1" applyAlignment="1" applyProtection="1">
      <alignment horizontal="right" vertical="center"/>
      <protection locked="0"/>
    </xf>
    <xf numFmtId="0" fontId="9" fillId="3" borderId="34" xfId="0" applyNumberFormat="1" applyFont="1" applyFill="1" applyBorder="1" applyAlignment="1">
      <alignment horizontal="right" vertical="center"/>
    </xf>
    <xf numFmtId="0" fontId="22" fillId="4" borderId="35" xfId="0" applyNumberFormat="1" applyFont="1" applyFill="1" applyBorder="1" applyAlignment="1">
      <alignment horizontal="right" vertical="center"/>
    </xf>
    <xf numFmtId="0" fontId="9" fillId="0" borderId="29" xfId="0" applyFont="1" applyFill="1" applyBorder="1" applyAlignment="1">
      <alignment horizontal="right" vertical="center"/>
    </xf>
    <xf numFmtId="0" fontId="9" fillId="47" borderId="6" xfId="0" applyFont="1" applyFill="1" applyBorder="1" applyAlignment="1">
      <alignment horizontal="right" vertical="center"/>
    </xf>
    <xf numFmtId="0" fontId="9" fillId="47" borderId="29" xfId="0" applyFont="1" applyFill="1" applyBorder="1" applyAlignment="1">
      <alignment horizontal="right" vertical="center"/>
    </xf>
    <xf numFmtId="0" fontId="9" fillId="47" borderId="29" xfId="0" applyFont="1" applyFill="1" applyBorder="1" applyAlignment="1" applyProtection="1">
      <alignment horizontal="right" vertical="center"/>
      <protection locked="0"/>
    </xf>
    <xf numFmtId="0" fontId="9" fillId="47" borderId="34" xfId="0" applyNumberFormat="1" applyFont="1" applyFill="1" applyBorder="1" applyAlignment="1">
      <alignment horizontal="right" vertical="center"/>
    </xf>
    <xf numFmtId="0" fontId="9" fillId="36" borderId="6" xfId="0" applyFont="1" applyFill="1" applyBorder="1" applyAlignment="1">
      <alignment horizontal="right" vertical="center"/>
    </xf>
    <xf numFmtId="0" fontId="22" fillId="4" borderId="35" xfId="0" applyFont="1" applyFill="1" applyBorder="1" applyAlignment="1">
      <alignment horizontal="right" vertical="center"/>
    </xf>
    <xf numFmtId="0" fontId="22" fillId="40" borderId="35" xfId="0" applyFont="1" applyFill="1" applyBorder="1" applyAlignment="1">
      <alignment horizontal="right" vertical="center"/>
    </xf>
    <xf numFmtId="0" fontId="9" fillId="47" borderId="6" xfId="0" applyNumberFormat="1" applyFont="1" applyFill="1" applyBorder="1" applyAlignment="1">
      <alignment horizontal="right" vertical="center"/>
    </xf>
    <xf numFmtId="0" fontId="22" fillId="47" borderId="35" xfId="0" applyNumberFormat="1" applyFont="1" applyFill="1" applyBorder="1" applyAlignment="1">
      <alignment horizontal="right" vertical="center"/>
    </xf>
    <xf numFmtId="0" fontId="9" fillId="45" borderId="6" xfId="0" applyNumberFormat="1" applyFont="1" applyFill="1" applyBorder="1" applyAlignment="1">
      <alignment horizontal="right" vertical="center"/>
    </xf>
    <xf numFmtId="0" fontId="9" fillId="45" borderId="29" xfId="0" applyFont="1" applyFill="1" applyBorder="1" applyAlignment="1">
      <alignment horizontal="right" vertical="center"/>
    </xf>
    <xf numFmtId="0" fontId="9" fillId="45" borderId="29" xfId="0" applyFont="1" applyFill="1" applyBorder="1" applyAlignment="1" applyProtection="1">
      <alignment horizontal="right" vertical="center"/>
      <protection locked="0"/>
    </xf>
    <xf numFmtId="0" fontId="22" fillId="45" borderId="35" xfId="0" applyFont="1" applyFill="1" applyBorder="1" applyAlignment="1">
      <alignment horizontal="right" vertical="center"/>
    </xf>
    <xf numFmtId="0" fontId="9" fillId="46" borderId="6" xfId="0" applyNumberFormat="1" applyFont="1" applyFill="1" applyBorder="1" applyAlignment="1">
      <alignment horizontal="right" vertical="center"/>
    </xf>
    <xf numFmtId="0" fontId="9" fillId="46" borderId="29" xfId="0" applyFont="1" applyFill="1" applyBorder="1" applyAlignment="1">
      <alignment horizontal="right" vertical="center"/>
    </xf>
    <xf numFmtId="0" fontId="9" fillId="46" borderId="29" xfId="0" applyFont="1" applyFill="1" applyBorder="1" applyAlignment="1" applyProtection="1">
      <alignment horizontal="right" vertical="center"/>
      <protection locked="0"/>
    </xf>
    <xf numFmtId="0" fontId="22" fillId="46" borderId="35" xfId="0" applyFont="1" applyFill="1" applyBorder="1" applyAlignment="1">
      <alignment horizontal="right" vertical="center"/>
    </xf>
    <xf numFmtId="0" fontId="22" fillId="47" borderId="35" xfId="0" applyFont="1" applyFill="1" applyBorder="1" applyAlignment="1">
      <alignment horizontal="right" vertical="center"/>
    </xf>
    <xf numFmtId="0" fontId="9" fillId="46" borderId="34" xfId="0" applyFont="1" applyFill="1" applyBorder="1" applyAlignment="1">
      <alignment horizontal="right" vertical="center"/>
    </xf>
    <xf numFmtId="0" fontId="9" fillId="40" borderId="6" xfId="0" applyNumberFormat="1" applyFont="1" applyFill="1" applyBorder="1" applyAlignment="1">
      <alignment horizontal="right" vertical="center"/>
    </xf>
    <xf numFmtId="0" fontId="9" fillId="36" borderId="29" xfId="0" applyFont="1" applyFill="1" applyBorder="1" applyAlignment="1">
      <alignment horizontal="right" vertical="center"/>
    </xf>
    <xf numFmtId="0" fontId="9" fillId="40" borderId="34" xfId="0" applyFont="1" applyFill="1" applyBorder="1" applyAlignment="1">
      <alignment horizontal="right" vertical="center"/>
    </xf>
    <xf numFmtId="49" fontId="9" fillId="46" borderId="34" xfId="0" applyNumberFormat="1" applyFont="1" applyFill="1" applyBorder="1" applyAlignment="1">
      <alignment horizontal="right" vertical="center"/>
    </xf>
    <xf numFmtId="0" fontId="9" fillId="47" borderId="34" xfId="0" applyFont="1" applyFill="1" applyBorder="1" applyAlignment="1">
      <alignment horizontal="right" vertical="center"/>
    </xf>
    <xf numFmtId="0" fontId="9" fillId="3" borderId="34" xfId="0" applyFont="1" applyFill="1" applyBorder="1" applyAlignment="1">
      <alignment horizontal="right" vertical="center"/>
    </xf>
    <xf numFmtId="0" fontId="9" fillId="56" borderId="29" xfId="0" applyFont="1" applyFill="1" applyBorder="1" applyAlignment="1">
      <alignment horizontal="right" vertical="center"/>
    </xf>
    <xf numFmtId="49" fontId="9" fillId="47" borderId="34" xfId="0" applyNumberFormat="1" applyFont="1" applyFill="1" applyBorder="1" applyAlignment="1">
      <alignment horizontal="right" vertical="center"/>
    </xf>
    <xf numFmtId="0" fontId="43" fillId="40" borderId="25" xfId="34" applyFont="1" applyFill="1" applyBorder="1" applyAlignment="1">
      <alignment horizontal="right" vertical="center"/>
    </xf>
    <xf numFmtId="2" fontId="43" fillId="40" borderId="25" xfId="34" applyNumberFormat="1" applyFont="1" applyFill="1" applyBorder="1" applyAlignment="1">
      <alignment horizontal="right" vertical="center"/>
    </xf>
    <xf numFmtId="0" fontId="9" fillId="40" borderId="25" xfId="0" applyFont="1" applyFill="1" applyBorder="1" applyAlignment="1">
      <alignment horizontal="right" vertical="center"/>
    </xf>
    <xf numFmtId="0" fontId="43" fillId="36" borderId="25" xfId="34" applyFont="1" applyFill="1" applyBorder="1" applyAlignment="1">
      <alignment horizontal="right" vertical="center"/>
    </xf>
    <xf numFmtId="2" fontId="43" fillId="36" borderId="25" xfId="34" applyNumberFormat="1" applyFont="1" applyFill="1" applyBorder="1" applyAlignment="1">
      <alignment horizontal="right" vertical="center"/>
    </xf>
    <xf numFmtId="0" fontId="9" fillId="0" borderId="25" xfId="0" applyFont="1" applyBorder="1" applyAlignment="1">
      <alignment horizontal="right" vertical="center"/>
    </xf>
    <xf numFmtId="0" fontId="43" fillId="47" borderId="25" xfId="34" applyFont="1" applyFill="1" applyBorder="1" applyAlignment="1">
      <alignment horizontal="right" vertical="center"/>
    </xf>
    <xf numFmtId="0" fontId="9" fillId="53" borderId="25" xfId="0" applyFont="1" applyFill="1" applyBorder="1" applyAlignment="1">
      <alignment horizontal="right" vertical="center"/>
    </xf>
    <xf numFmtId="0" fontId="9" fillId="47" borderId="25" xfId="0" applyFont="1" applyFill="1" applyBorder="1" applyAlignment="1">
      <alignment horizontal="right" vertical="center"/>
    </xf>
    <xf numFmtId="0" fontId="43" fillId="45" borderId="25" xfId="34" applyFont="1" applyFill="1" applyBorder="1" applyAlignment="1">
      <alignment horizontal="right" vertical="center"/>
    </xf>
    <xf numFmtId="0" fontId="9" fillId="45" borderId="25" xfId="0" applyFont="1" applyFill="1" applyBorder="1" applyAlignment="1">
      <alignment horizontal="right" vertical="center"/>
    </xf>
    <xf numFmtId="0" fontId="43" fillId="46" borderId="25" xfId="34" applyFont="1" applyFill="1" applyBorder="1" applyAlignment="1">
      <alignment horizontal="right" vertical="center"/>
    </xf>
    <xf numFmtId="0" fontId="9" fillId="46" borderId="25" xfId="0" applyFont="1" applyFill="1" applyBorder="1" applyAlignment="1">
      <alignment horizontal="right" vertical="center"/>
    </xf>
    <xf numFmtId="0" fontId="9" fillId="36" borderId="25" xfId="0" applyFont="1" applyFill="1" applyBorder="1" applyAlignment="1">
      <alignment horizontal="right" vertical="center"/>
    </xf>
    <xf numFmtId="0" fontId="43" fillId="51" borderId="25" xfId="34" applyFont="1" applyFill="1" applyBorder="1" applyAlignment="1">
      <alignment horizontal="right" vertical="center"/>
    </xf>
    <xf numFmtId="0" fontId="9" fillId="54" borderId="25" xfId="0" applyFont="1" applyFill="1" applyBorder="1" applyAlignment="1">
      <alignment horizontal="right" vertical="center"/>
    </xf>
    <xf numFmtId="0" fontId="44" fillId="0" borderId="25" xfId="0" applyFont="1" applyBorder="1" applyAlignment="1">
      <alignment horizontal="right" vertical="center"/>
    </xf>
    <xf numFmtId="0" fontId="9" fillId="40" borderId="0" xfId="0" applyFont="1" applyFill="1" applyBorder="1" applyAlignment="1">
      <alignment horizontal="right" vertical="center"/>
    </xf>
    <xf numFmtId="0" fontId="9" fillId="40" borderId="25" xfId="34" applyFont="1" applyFill="1" applyBorder="1" applyAlignment="1">
      <alignment horizontal="right" vertical="center"/>
    </xf>
    <xf numFmtId="0" fontId="9" fillId="36" borderId="29" xfId="0" applyNumberFormat="1" applyFont="1" applyFill="1" applyBorder="1" applyAlignment="1">
      <alignment horizontal="right" vertical="center"/>
    </xf>
    <xf numFmtId="0" fontId="9" fillId="36" borderId="25" xfId="0" applyNumberFormat="1" applyFont="1" applyFill="1" applyBorder="1" applyAlignment="1">
      <alignment horizontal="right" vertical="center"/>
    </xf>
    <xf numFmtId="0" fontId="9" fillId="40" borderId="25" xfId="0" applyNumberFormat="1" applyFont="1" applyFill="1" applyBorder="1" applyAlignment="1">
      <alignment horizontal="right" vertical="center"/>
    </xf>
    <xf numFmtId="0" fontId="9" fillId="47" borderId="25" xfId="0" applyNumberFormat="1" applyFont="1" applyFill="1" applyBorder="1" applyAlignment="1">
      <alignment horizontal="right" vertical="center"/>
    </xf>
    <xf numFmtId="0" fontId="9" fillId="40" borderId="16" xfId="0" applyFont="1" applyFill="1" applyBorder="1" applyAlignment="1">
      <alignment horizontal="right" vertical="center"/>
    </xf>
    <xf numFmtId="0" fontId="9" fillId="36" borderId="16" xfId="0" applyFont="1" applyFill="1" applyBorder="1" applyAlignment="1">
      <alignment horizontal="right" vertical="center"/>
    </xf>
    <xf numFmtId="0" fontId="9" fillId="47" borderId="16" xfId="0" applyFont="1" applyFill="1" applyBorder="1" applyAlignment="1">
      <alignment horizontal="right" vertical="center"/>
    </xf>
    <xf numFmtId="0" fontId="9" fillId="45" borderId="16" xfId="0" applyFont="1" applyFill="1" applyBorder="1" applyAlignment="1">
      <alignment horizontal="right" vertical="center"/>
    </xf>
    <xf numFmtId="0" fontId="9" fillId="46" borderId="16" xfId="0" applyFont="1" applyFill="1" applyBorder="1" applyAlignment="1">
      <alignment horizontal="right" vertical="center"/>
    </xf>
    <xf numFmtId="2" fontId="45" fillId="0" borderId="5" xfId="0" applyNumberFormat="1" applyFont="1" applyBorder="1" applyAlignment="1">
      <alignment horizontal="center" vertical="center"/>
    </xf>
    <xf numFmtId="2" fontId="8" fillId="0" borderId="0" xfId="0" applyNumberFormat="1" applyFont="1"/>
    <xf numFmtId="0" fontId="8" fillId="0" borderId="0" xfId="0" applyFont="1" applyAlignment="1">
      <alignment horizontal="right"/>
    </xf>
    <xf numFmtId="0" fontId="10" fillId="36" borderId="25" xfId="0" applyFont="1" applyFill="1" applyBorder="1" applyAlignment="1" applyProtection="1">
      <alignment horizontal="center" vertical="center"/>
      <protection locked="0"/>
    </xf>
    <xf numFmtId="0" fontId="10" fillId="47" borderId="25" xfId="0" applyFont="1" applyFill="1" applyBorder="1" applyAlignment="1" applyProtection="1">
      <alignment horizontal="center" vertical="center"/>
      <protection locked="0"/>
    </xf>
    <xf numFmtId="0" fontId="10" fillId="36" borderId="25" xfId="0" applyFont="1" applyFill="1" applyBorder="1" applyAlignment="1">
      <alignment horizontal="center" vertical="center"/>
    </xf>
    <xf numFmtId="0" fontId="0" fillId="47" borderId="0" xfId="0" applyFont="1" applyFill="1"/>
    <xf numFmtId="0" fontId="2" fillId="44" borderId="25" xfId="0" applyFont="1" applyFill="1" applyBorder="1"/>
    <xf numFmtId="0" fontId="2" fillId="48" borderId="25" xfId="0" applyFont="1" applyFill="1" applyBorder="1"/>
    <xf numFmtId="0" fontId="2" fillId="49" borderId="25" xfId="0" applyFont="1" applyFill="1" applyBorder="1"/>
    <xf numFmtId="0" fontId="2" fillId="50" borderId="25" xfId="0" applyFont="1" applyFill="1" applyBorder="1"/>
    <xf numFmtId="0" fontId="2" fillId="52" borderId="25" xfId="0" applyFont="1" applyFill="1" applyBorder="1"/>
    <xf numFmtId="0" fontId="2" fillId="0" borderId="25" xfId="0" applyFont="1" applyBorder="1"/>
    <xf numFmtId="0" fontId="2" fillId="36" borderId="25" xfId="0" applyFont="1" applyFill="1" applyBorder="1"/>
    <xf numFmtId="0" fontId="2" fillId="0" borderId="59" xfId="0" applyFont="1" applyBorder="1"/>
    <xf numFmtId="0" fontId="2" fillId="36" borderId="59" xfId="0" applyFont="1" applyFill="1" applyBorder="1"/>
    <xf numFmtId="0" fontId="2" fillId="44" borderId="59" xfId="0" applyFont="1" applyFill="1" applyBorder="1"/>
    <xf numFmtId="0" fontId="2" fillId="47" borderId="59" xfId="0" applyFont="1" applyFill="1" applyBorder="1"/>
    <xf numFmtId="0" fontId="9" fillId="55" borderId="1" xfId="0" applyNumberFormat="1" applyFont="1" applyFill="1" applyBorder="1" applyAlignment="1">
      <alignment horizontal="right" vertical="center"/>
    </xf>
    <xf numFmtId="0" fontId="9" fillId="55" borderId="1" xfId="0" applyNumberFormat="1" applyFont="1" applyFill="1" applyBorder="1" applyAlignment="1">
      <alignment horizontal="right"/>
    </xf>
    <xf numFmtId="2" fontId="46" fillId="0" borderId="5" xfId="0" applyNumberFormat="1" applyFont="1" applyBorder="1" applyAlignment="1">
      <alignment horizontal="center" vertical="center"/>
    </xf>
    <xf numFmtId="2" fontId="46" fillId="0" borderId="6" xfId="0" applyNumberFormat="1" applyFont="1" applyBorder="1" applyAlignment="1">
      <alignment horizontal="center" vertical="center"/>
    </xf>
    <xf numFmtId="0" fontId="9" fillId="45" borderId="29" xfId="0" applyNumberFormat="1" applyFont="1" applyFill="1" applyBorder="1" applyAlignment="1">
      <alignment horizontal="right" vertical="center"/>
    </xf>
    <xf numFmtId="0" fontId="43" fillId="36" borderId="0" xfId="34" applyFont="1" applyFill="1" applyBorder="1" applyAlignment="1">
      <alignment horizontal="right" vertical="center"/>
    </xf>
    <xf numFmtId="0" fontId="9" fillId="36" borderId="25" xfId="0" applyFont="1" applyFill="1" applyBorder="1" applyAlignment="1" applyProtection="1">
      <alignment horizontal="right" vertical="center"/>
      <protection locked="0"/>
    </xf>
    <xf numFmtId="0" fontId="9" fillId="45" borderId="25" xfId="0" applyFont="1" applyFill="1" applyBorder="1" applyAlignment="1" applyProtection="1">
      <alignment horizontal="right" vertical="center"/>
      <protection locked="0"/>
    </xf>
    <xf numFmtId="0" fontId="9" fillId="3" borderId="29" xfId="0" applyNumberFormat="1" applyFont="1" applyFill="1" applyBorder="1" applyAlignment="1">
      <alignment horizontal="right" vertical="center"/>
    </xf>
    <xf numFmtId="0" fontId="9" fillId="40" borderId="34" xfId="0" applyFont="1" applyFill="1" applyBorder="1" applyAlignment="1" applyProtection="1">
      <alignment horizontal="right" vertical="center"/>
      <protection locked="0"/>
    </xf>
    <xf numFmtId="0" fontId="9" fillId="45" borderId="34" xfId="0" applyFont="1" applyFill="1" applyBorder="1" applyAlignment="1" applyProtection="1">
      <alignment horizontal="right" vertical="center"/>
      <protection locked="0"/>
    </xf>
    <xf numFmtId="0" fontId="9" fillId="3" borderId="29" xfId="0" applyFont="1" applyFill="1" applyBorder="1" applyAlignment="1">
      <alignment horizontal="right" vertical="center"/>
    </xf>
    <xf numFmtId="0" fontId="9" fillId="47" borderId="25" xfId="0" applyFont="1" applyFill="1" applyBorder="1" applyAlignment="1" applyProtection="1">
      <alignment horizontal="right" vertical="center"/>
      <protection locked="0"/>
    </xf>
    <xf numFmtId="0" fontId="9" fillId="47" borderId="35" xfId="0" applyFont="1" applyFill="1" applyBorder="1" applyAlignment="1" applyProtection="1">
      <alignment horizontal="right" vertical="center"/>
      <protection locked="0"/>
    </xf>
    <xf numFmtId="0" fontId="22" fillId="4" borderId="29" xfId="0" applyNumberFormat="1" applyFont="1" applyFill="1" applyBorder="1" applyAlignment="1">
      <alignment horizontal="right" vertical="center"/>
    </xf>
    <xf numFmtId="0" fontId="43" fillId="40" borderId="30" xfId="34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0" fillId="46" borderId="25" xfId="0" applyFont="1" applyFill="1" applyBorder="1" applyAlignment="1" applyProtection="1">
      <alignment horizontal="center" vertical="center"/>
      <protection locked="0"/>
    </xf>
    <xf numFmtId="0" fontId="10" fillId="40" borderId="25" xfId="0" applyFont="1" applyFill="1" applyBorder="1" applyAlignment="1" applyProtection="1">
      <alignment horizontal="center" vertical="center"/>
      <protection locked="0"/>
    </xf>
    <xf numFmtId="0" fontId="2" fillId="40" borderId="59" xfId="0" applyFont="1" applyFill="1" applyBorder="1"/>
    <xf numFmtId="0" fontId="9" fillId="36" borderId="6" xfId="0" applyNumberFormat="1" applyFont="1" applyFill="1" applyBorder="1" applyAlignment="1">
      <alignment horizontal="right" vertical="center" wrapText="1"/>
    </xf>
    <xf numFmtId="0" fontId="43" fillId="45" borderId="30" xfId="34" applyFont="1" applyFill="1" applyBorder="1" applyAlignment="1">
      <alignment horizontal="right" vertical="center"/>
    </xf>
    <xf numFmtId="0" fontId="9" fillId="45" borderId="34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10" fillId="40" borderId="32" xfId="0" applyFont="1" applyFill="1" applyBorder="1" applyAlignment="1" applyProtection="1">
      <alignment horizontal="center" vertical="center"/>
      <protection locked="0"/>
    </xf>
    <xf numFmtId="0" fontId="10" fillId="45" borderId="25" xfId="0" applyFont="1" applyFill="1" applyBorder="1" applyAlignment="1" applyProtection="1">
      <alignment horizontal="center" vertical="center"/>
      <protection locked="0"/>
    </xf>
    <xf numFmtId="0" fontId="2" fillId="45" borderId="59" xfId="0" applyFont="1" applyFill="1" applyBorder="1"/>
    <xf numFmtId="0" fontId="9" fillId="45" borderId="25" xfId="0" applyNumberFormat="1" applyFont="1" applyFill="1" applyBorder="1" applyAlignment="1">
      <alignment horizontal="right" vertical="center"/>
    </xf>
    <xf numFmtId="0" fontId="9" fillId="40" borderId="30" xfId="0" applyFont="1" applyFill="1" applyBorder="1" applyAlignment="1" applyProtection="1">
      <alignment horizontal="right" vertical="center"/>
      <protection locked="0"/>
    </xf>
    <xf numFmtId="0" fontId="9" fillId="46" borderId="0" xfId="0" applyFont="1" applyFill="1" applyBorder="1" applyAlignment="1">
      <alignment horizontal="right" vertical="center"/>
    </xf>
    <xf numFmtId="0" fontId="9" fillId="36" borderId="30" xfId="0" applyFont="1" applyFill="1" applyBorder="1" applyAlignment="1" applyProtection="1">
      <alignment horizontal="right" vertical="center"/>
      <protection locked="0"/>
    </xf>
    <xf numFmtId="0" fontId="9" fillId="45" borderId="0" xfId="0" applyFont="1" applyFill="1" applyBorder="1" applyAlignment="1">
      <alignment horizontal="right" vertical="center"/>
    </xf>
    <xf numFmtId="0" fontId="22" fillId="40" borderId="36" xfId="0" applyFont="1" applyFill="1" applyBorder="1" applyAlignment="1">
      <alignment horizontal="right" vertical="center"/>
    </xf>
    <xf numFmtId="0" fontId="16" fillId="0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7" borderId="56" xfId="0" applyFont="1" applyFill="1" applyBorder="1" applyAlignment="1">
      <alignment horizontal="center" vertical="center"/>
    </xf>
    <xf numFmtId="0" fontId="1" fillId="47" borderId="57" xfId="0" applyFont="1" applyFill="1" applyBorder="1" applyAlignment="1">
      <alignment horizontal="center" vertical="center"/>
    </xf>
    <xf numFmtId="0" fontId="0" fillId="58" borderId="17" xfId="0" applyFill="1" applyBorder="1" applyAlignment="1">
      <alignment horizontal="center" vertical="center"/>
    </xf>
    <xf numFmtId="0" fontId="1" fillId="58" borderId="11" xfId="0" applyFont="1" applyFill="1" applyBorder="1" applyAlignment="1">
      <alignment horizontal="center" vertical="center"/>
    </xf>
    <xf numFmtId="0" fontId="1" fillId="50" borderId="22" xfId="0" applyFont="1" applyFill="1" applyBorder="1" applyAlignment="1">
      <alignment horizontal="center" vertical="center"/>
    </xf>
    <xf numFmtId="0" fontId="1" fillId="50" borderId="12" xfId="0" applyFont="1" applyFill="1" applyBorder="1" applyAlignment="1">
      <alignment horizontal="center" vertical="center"/>
    </xf>
    <xf numFmtId="0" fontId="1" fillId="59" borderId="12" xfId="0" applyFont="1" applyFill="1" applyBorder="1" applyAlignment="1">
      <alignment horizontal="center" vertical="center"/>
    </xf>
    <xf numFmtId="0" fontId="0" fillId="57" borderId="57" xfId="0" applyFill="1" applyBorder="1" applyAlignment="1">
      <alignment horizontal="center" vertical="center"/>
    </xf>
    <xf numFmtId="0" fontId="1" fillId="47" borderId="43" xfId="0" applyFont="1" applyFill="1" applyBorder="1" applyAlignment="1">
      <alignment horizontal="center" vertical="center"/>
    </xf>
    <xf numFmtId="0" fontId="1" fillId="47" borderId="61" xfId="0" applyFont="1" applyFill="1" applyBorder="1" applyAlignment="1">
      <alignment horizontal="center" vertical="center"/>
    </xf>
    <xf numFmtId="0" fontId="0" fillId="58" borderId="22" xfId="0" applyFill="1" applyBorder="1" applyAlignment="1">
      <alignment horizontal="center" vertical="center"/>
    </xf>
    <xf numFmtId="0" fontId="1" fillId="57" borderId="57" xfId="0" applyFont="1" applyFill="1" applyBorder="1" applyAlignment="1">
      <alignment horizontal="center" vertical="center"/>
    </xf>
    <xf numFmtId="0" fontId="1" fillId="58" borderId="12" xfId="0" applyFont="1" applyFill="1" applyBorder="1" applyAlignment="1">
      <alignment horizontal="center" vertical="center"/>
    </xf>
    <xf numFmtId="0" fontId="0" fillId="57" borderId="22" xfId="0" applyFill="1" applyBorder="1" applyAlignment="1">
      <alignment horizontal="center" vertical="center"/>
    </xf>
    <xf numFmtId="0" fontId="1" fillId="57" borderId="12" xfId="0" applyFont="1" applyFill="1" applyBorder="1" applyAlignment="1">
      <alignment horizontal="center" vertical="center"/>
    </xf>
    <xf numFmtId="0" fontId="0" fillId="57" borderId="56" xfId="0" applyFill="1" applyBorder="1" applyAlignment="1">
      <alignment horizontal="center" vertical="center"/>
    </xf>
    <xf numFmtId="0" fontId="1" fillId="47" borderId="22" xfId="0" applyFont="1" applyFill="1" applyBorder="1" applyAlignment="1">
      <alignment horizontal="center" vertical="center"/>
    </xf>
    <xf numFmtId="0" fontId="1" fillId="47" borderId="12" xfId="0" applyFont="1" applyFill="1" applyBorder="1" applyAlignment="1">
      <alignment horizontal="center" vertical="center"/>
    </xf>
    <xf numFmtId="0" fontId="0" fillId="58" borderId="12" xfId="0" applyFill="1" applyBorder="1" applyAlignment="1">
      <alignment horizontal="center" vertical="center"/>
    </xf>
    <xf numFmtId="0" fontId="0" fillId="36" borderId="0" xfId="0" applyFill="1"/>
    <xf numFmtId="0" fontId="1" fillId="36" borderId="12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" fillId="36" borderId="61" xfId="0" applyFont="1" applyFill="1" applyBorder="1" applyAlignment="1">
      <alignment horizontal="center" vertical="center"/>
    </xf>
    <xf numFmtId="0" fontId="0" fillId="36" borderId="57" xfId="0" applyFill="1" applyBorder="1" applyAlignment="1">
      <alignment horizontal="center" vertical="center"/>
    </xf>
    <xf numFmtId="0" fontId="1" fillId="36" borderId="57" xfId="0" applyFont="1" applyFill="1" applyBorder="1" applyAlignment="1">
      <alignment horizontal="center" vertical="center"/>
    </xf>
    <xf numFmtId="0" fontId="1" fillId="36" borderId="56" xfId="0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1" fillId="36" borderId="60" xfId="0" applyFont="1" applyFill="1" applyBorder="1" applyAlignment="1">
      <alignment horizontal="center" vertical="center"/>
    </xf>
    <xf numFmtId="0" fontId="0" fillId="36" borderId="39" xfId="0" applyFill="1" applyBorder="1" applyAlignment="1">
      <alignment horizontal="center" vertical="center"/>
    </xf>
    <xf numFmtId="0" fontId="2" fillId="36" borderId="0" xfId="0" applyFont="1" applyFill="1" applyBorder="1"/>
    <xf numFmtId="0" fontId="2" fillId="36" borderId="57" xfId="0" applyFont="1" applyFill="1" applyBorder="1" applyAlignment="1">
      <alignment horizontal="center" vertical="center"/>
    </xf>
    <xf numFmtId="0" fontId="43" fillId="36" borderId="30" xfId="34" applyFont="1" applyFill="1" applyBorder="1" applyAlignment="1">
      <alignment horizontal="right" vertical="center"/>
    </xf>
    <xf numFmtId="0" fontId="9" fillId="53" borderId="29" xfId="0" applyFont="1" applyFill="1" applyBorder="1" applyAlignment="1">
      <alignment horizontal="right" vertical="center"/>
    </xf>
    <xf numFmtId="0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22" fillId="47" borderId="29" xfId="0" applyNumberFormat="1" applyFont="1" applyFill="1" applyBorder="1" applyAlignment="1">
      <alignment horizontal="right" vertical="center"/>
    </xf>
    <xf numFmtId="0" fontId="2" fillId="60" borderId="25" xfId="0" applyFont="1" applyFill="1" applyBorder="1"/>
    <xf numFmtId="0" fontId="2" fillId="60" borderId="59" xfId="0" applyFont="1" applyFill="1" applyBorder="1"/>
    <xf numFmtId="0" fontId="12" fillId="0" borderId="0" xfId="0" applyFont="1" applyFill="1" applyBorder="1" applyAlignment="1">
      <alignment horizontal="right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38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3" fillId="55" borderId="39" xfId="0" applyFont="1" applyFill="1" applyBorder="1" applyAlignment="1">
      <alignment horizontal="center" vertical="center"/>
    </xf>
    <xf numFmtId="2" fontId="16" fillId="0" borderId="24" xfId="0" applyNumberFormat="1" applyFont="1" applyFill="1" applyBorder="1" applyAlignment="1">
      <alignment horizontal="center" vertical="center"/>
    </xf>
    <xf numFmtId="2" fontId="16" fillId="0" borderId="62" xfId="0" applyNumberFormat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36" borderId="40" xfId="0" applyFont="1" applyFill="1" applyBorder="1" applyAlignment="1">
      <alignment horizontal="center" vertical="center"/>
    </xf>
    <xf numFmtId="0" fontId="1" fillId="36" borderId="41" xfId="0" applyFont="1" applyFill="1" applyBorder="1" applyAlignment="1">
      <alignment horizontal="center" vertical="center"/>
    </xf>
    <xf numFmtId="0" fontId="1" fillId="36" borderId="42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6" borderId="40" xfId="0" applyFont="1" applyFill="1" applyBorder="1" applyAlignment="1">
      <alignment horizontal="center"/>
    </xf>
    <xf numFmtId="0" fontId="1" fillId="36" borderId="41" xfId="0" applyFont="1" applyFill="1" applyBorder="1" applyAlignment="1">
      <alignment horizontal="center"/>
    </xf>
    <xf numFmtId="0" fontId="1" fillId="36" borderId="42" xfId="0" applyFont="1" applyFill="1" applyBorder="1" applyAlignment="1">
      <alignment horizontal="center"/>
    </xf>
    <xf numFmtId="0" fontId="1" fillId="0" borderId="44" xfId="0" applyFont="1" applyBorder="1" applyAlignment="1"/>
  </cellXfs>
  <cellStyles count="45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 2" xfId="28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Normal 2" xfId="32"/>
    <cellStyle name="Normal 3" xfId="33"/>
    <cellStyle name="Normal 5" xfId="34"/>
    <cellStyle name="Satisfaisant" xfId="35" builtinId="26" customBuiltin="1"/>
    <cellStyle name="Sortie" xfId="36" builtinId="21" customBuiltin="1"/>
    <cellStyle name="Texte explicatif" xfId="37" builtinId="53" customBuiltin="1"/>
    <cellStyle name="Titre" xfId="38" builtinId="15" customBuiltin="1"/>
    <cellStyle name="Titre 1" xfId="39" builtinId="16" customBuiltin="1"/>
    <cellStyle name="Titre 2" xfId="40" builtinId="17" customBuiltin="1"/>
    <cellStyle name="Titre 3" xfId="41" builtinId="18" customBuiltin="1"/>
    <cellStyle name="Titre 4" xfId="42" builtinId="19" customBuiltin="1"/>
    <cellStyle name="Total" xfId="43" builtinId="25" customBuiltin="1"/>
    <cellStyle name="Vérification" xfId="44" builtinId="23" customBuiltin="1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O687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683" sqref="Q683"/>
    </sheetView>
  </sheetViews>
  <sheetFormatPr baseColWidth="10" defaultRowHeight="12.75"/>
  <cols>
    <col min="1" max="1" width="4.7109375" style="42" customWidth="1"/>
    <col min="2" max="2" width="12.7109375" style="43" bestFit="1" customWidth="1"/>
    <col min="3" max="3" width="27.42578125" style="44" bestFit="1" customWidth="1"/>
    <col min="4" max="4" width="21.28515625" style="45" bestFit="1" customWidth="1"/>
    <col min="5" max="6" width="11.28515625" style="46" customWidth="1"/>
    <col min="7" max="7" width="5" style="41" customWidth="1"/>
    <col min="8" max="8" width="11.7109375" style="47" customWidth="1"/>
    <col min="9" max="9" width="11.7109375" style="41" customWidth="1"/>
    <col min="10" max="10" width="5" style="41" customWidth="1"/>
    <col min="11" max="11" width="11.28515625" style="47" customWidth="1"/>
    <col min="12" max="12" width="5" style="46" customWidth="1"/>
    <col min="13" max="13" width="11.7109375" style="48" customWidth="1"/>
    <col min="14" max="14" width="11.28515625" style="46" customWidth="1"/>
    <col min="15" max="15" width="8.7109375" style="46" customWidth="1"/>
    <col min="16" max="16" width="8.7109375" style="42" customWidth="1"/>
    <col min="17" max="17" width="5" style="46" customWidth="1"/>
    <col min="18" max="18" width="11.42578125" style="48" customWidth="1"/>
    <col min="19" max="19" width="5" style="41" customWidth="1"/>
    <col min="20" max="20" width="11.7109375" style="47" customWidth="1"/>
    <col min="21" max="21" width="11.28515625" style="41" customWidth="1"/>
    <col min="22" max="22" width="5" style="41" customWidth="1"/>
    <col min="23" max="23" width="11.28515625" style="41" customWidth="1"/>
    <col min="24" max="24" width="5" style="41" customWidth="1"/>
    <col min="25" max="25" width="11.28515625" style="47" customWidth="1"/>
    <col min="26" max="26" width="5" style="49" customWidth="1"/>
    <col min="27" max="27" width="11.7109375" style="47" customWidth="1"/>
    <col min="28" max="28" width="11.28515625" style="47" customWidth="1"/>
    <col min="29" max="29" width="5" style="50" customWidth="1"/>
    <col min="30" max="30" width="11.7109375" style="216" customWidth="1"/>
    <col min="31" max="31" width="15.7109375" style="217" customWidth="1"/>
    <col min="32" max="32" width="15.7109375" style="109" hidden="1" customWidth="1"/>
    <col min="34" max="34" width="15.7109375" style="110" customWidth="1"/>
    <col min="36" max="36" width="15.7109375" style="110" customWidth="1"/>
  </cols>
  <sheetData>
    <row r="1" spans="1:41" ht="45" customHeight="1">
      <c r="A1" s="314" t="s">
        <v>27</v>
      </c>
      <c r="B1" s="136" t="s">
        <v>1062</v>
      </c>
      <c r="C1" s="137"/>
      <c r="D1" s="137"/>
      <c r="E1" s="89" t="s">
        <v>3</v>
      </c>
      <c r="F1" s="90" t="s">
        <v>4</v>
      </c>
      <c r="G1" s="310" t="s">
        <v>0</v>
      </c>
      <c r="H1" s="91" t="s">
        <v>16</v>
      </c>
      <c r="I1" s="92" t="s">
        <v>1056</v>
      </c>
      <c r="J1" s="310" t="s">
        <v>0</v>
      </c>
      <c r="K1" s="92" t="s">
        <v>10</v>
      </c>
      <c r="L1" s="310" t="s">
        <v>0</v>
      </c>
      <c r="M1" s="91" t="s">
        <v>178</v>
      </c>
      <c r="N1" s="93" t="s">
        <v>180</v>
      </c>
      <c r="O1" s="94" t="s">
        <v>188</v>
      </c>
      <c r="P1" s="312" t="s">
        <v>189</v>
      </c>
      <c r="Q1" s="310" t="s">
        <v>176</v>
      </c>
      <c r="R1" s="93" t="s">
        <v>181</v>
      </c>
      <c r="S1" s="310" t="s">
        <v>176</v>
      </c>
      <c r="T1" s="91" t="s">
        <v>5</v>
      </c>
      <c r="U1" s="92" t="s">
        <v>19</v>
      </c>
      <c r="V1" s="310" t="s">
        <v>174</v>
      </c>
      <c r="W1" s="92" t="s">
        <v>23</v>
      </c>
      <c r="X1" s="310" t="s">
        <v>173</v>
      </c>
      <c r="Y1" s="92" t="s">
        <v>24</v>
      </c>
      <c r="Z1" s="310" t="s">
        <v>173</v>
      </c>
      <c r="AA1" s="91" t="s">
        <v>179</v>
      </c>
      <c r="AB1" s="92" t="s">
        <v>26</v>
      </c>
      <c r="AC1" s="310" t="s">
        <v>0</v>
      </c>
      <c r="AD1" s="104" t="s">
        <v>25</v>
      </c>
      <c r="AE1" s="106" t="s">
        <v>196</v>
      </c>
      <c r="AF1" s="143"/>
      <c r="AG1" s="308" t="s">
        <v>28</v>
      </c>
      <c r="AH1" s="106" t="s">
        <v>199</v>
      </c>
      <c r="AI1" s="308" t="s">
        <v>28</v>
      </c>
      <c r="AJ1" s="101" t="s">
        <v>200</v>
      </c>
      <c r="AK1" s="37"/>
    </row>
    <row r="2" spans="1:41" ht="16.5" customHeight="1" thickBot="1">
      <c r="A2" s="314"/>
      <c r="B2" s="88" t="s">
        <v>195</v>
      </c>
      <c r="C2" s="51" t="s">
        <v>1065</v>
      </c>
      <c r="D2" s="54" t="s">
        <v>177</v>
      </c>
      <c r="E2" s="95" t="s">
        <v>197</v>
      </c>
      <c r="F2" s="96" t="s">
        <v>198</v>
      </c>
      <c r="G2" s="311"/>
      <c r="H2" s="97" t="s">
        <v>0</v>
      </c>
      <c r="I2" s="98" t="s">
        <v>11</v>
      </c>
      <c r="J2" s="311"/>
      <c r="K2" s="98" t="s">
        <v>11</v>
      </c>
      <c r="L2" s="311"/>
      <c r="M2" s="97" t="s">
        <v>0</v>
      </c>
      <c r="N2" s="98" t="s">
        <v>6</v>
      </c>
      <c r="O2" s="99" t="s">
        <v>6</v>
      </c>
      <c r="P2" s="313"/>
      <c r="Q2" s="311"/>
      <c r="R2" s="98" t="s">
        <v>7</v>
      </c>
      <c r="S2" s="311"/>
      <c r="T2" s="97" t="s">
        <v>0</v>
      </c>
      <c r="U2" s="98" t="s">
        <v>11</v>
      </c>
      <c r="V2" s="311"/>
      <c r="W2" s="98" t="s">
        <v>7</v>
      </c>
      <c r="X2" s="311"/>
      <c r="Y2" s="98" t="s">
        <v>8</v>
      </c>
      <c r="Z2" s="311"/>
      <c r="AA2" s="97" t="s">
        <v>175</v>
      </c>
      <c r="AB2" s="98" t="s">
        <v>11</v>
      </c>
      <c r="AC2" s="311"/>
      <c r="AD2" s="105" t="s">
        <v>1</v>
      </c>
      <c r="AE2" s="107" t="s">
        <v>9</v>
      </c>
      <c r="AF2" s="144"/>
      <c r="AG2" s="309"/>
      <c r="AH2" s="107" t="s">
        <v>9</v>
      </c>
      <c r="AI2" s="309"/>
      <c r="AJ2" s="100" t="s">
        <v>9</v>
      </c>
      <c r="AK2" s="37"/>
    </row>
    <row r="3" spans="1:41" s="126" customFormat="1" ht="16.5" customHeight="1" thickBot="1">
      <c r="A3" s="257" t="s">
        <v>1057</v>
      </c>
      <c r="B3" s="127">
        <v>21815545</v>
      </c>
      <c r="C3" s="127" t="s">
        <v>201</v>
      </c>
      <c r="D3" s="127" t="s">
        <v>202</v>
      </c>
      <c r="E3" s="145" t="s">
        <v>1064</v>
      </c>
      <c r="F3" s="146" t="str">
        <f t="shared" ref="F3:F66" si="0">IF(E3="ABI","ABI",IF(E3="DISP","DISP",IF(E3="VAL","VAL",(VLOOKUP(E3,tpstest,2)))))</f>
        <v>ABI</v>
      </c>
      <c r="G3" s="147" t="str">
        <f t="shared" ref="G3:G66" si="1">IF(F3="ABI","ABI",IF(F3="DISP",0,IF(F3="VAL","VAL",(IF(A3="F",VLOOKUP(F3,endurfille,2),VLOOKUP(F3,endurgarçon,2))))))</f>
        <v>ABI</v>
      </c>
      <c r="H3" s="148" t="str">
        <f t="shared" ref="H3:H66" si="2">IF(G3="VAL","VALIDÉ",G3)</f>
        <v>ABI</v>
      </c>
      <c r="I3" s="210" t="s">
        <v>1064</v>
      </c>
      <c r="J3" s="147" t="str">
        <f t="shared" ref="J3:J66" si="3">IF(I3="ABI","ABI",IF(I3="DISP",0,IF(I3="VAL","VAL",(IF(A3="F",VLOOKUP(I3,VIT20MF,2),VLOOKUP(I3,Vit20MG,2))))))</f>
        <v>ABI</v>
      </c>
      <c r="K3" s="149" t="s">
        <v>1064</v>
      </c>
      <c r="L3" s="147" t="str">
        <f t="shared" ref="L3:L66" si="4">IF(K3="ABI","ABI",IF(K3="DISP",0,IF(K3="VAL","VAL",(IF(A3="F",VLOOKUP(K3,vit50mf,2),VLOOKUP(K3,vit50mg,2))))))</f>
        <v>ABI</v>
      </c>
      <c r="M3" s="148" t="str">
        <f t="shared" ref="M3:M66" si="5">IF(OR(J3="ABI",L3="ABI"),"ABI",IF(L3="VAL","VALIDÉ",(J3+L3)/2))</f>
        <v>ABI</v>
      </c>
      <c r="N3" s="150" t="s">
        <v>1064</v>
      </c>
      <c r="O3" s="187"/>
      <c r="P3" s="188">
        <f t="shared" ref="P3:P66" si="6">IF(OR(N3="DISP",N3="ABI",N3="VAL"),0,N3/O3)</f>
        <v>0</v>
      </c>
      <c r="Q3" s="147" t="str">
        <f t="shared" ref="Q3:Q66" si="7">IF(N3="ABI","ABI",IF(N3="DISP",0,IF(N3="VAL","VAL",IF(A3="F",VLOOKUP(P3,forcefille,2),VLOOKUP(P3,forcegarçon,2)))))</f>
        <v>ABI</v>
      </c>
      <c r="R3" s="150" t="s">
        <v>1064</v>
      </c>
      <c r="S3" s="147" t="str">
        <f t="shared" ref="S3:S66" si="8">IF(R3="ABI","ABI",IF(R3="DISP",0,IF(R3="VAL","VAL",IF(A3="F",VLOOKUP(R3,détfille,2),VLOOKUP(R3,détgarçon,2)))))</f>
        <v>ABI</v>
      </c>
      <c r="T3" s="148" t="str">
        <f t="shared" ref="T3:T66" si="9">IF(OR(Q3="ABI",S3="ABI"),"ABI",IF(OR(Q3="VAL",S3="VAL"),"VALIDÉ",(Q3+S3)))</f>
        <v>ABI</v>
      </c>
      <c r="U3" s="150" t="s">
        <v>1064</v>
      </c>
      <c r="V3" s="147" t="str">
        <f t="shared" ref="V3:V66" si="10">IF(U3="ABI","ABI",IF(U3="DISP",0,IF(U3="VAL","VAL",IF(A3="F",VLOOKUP(U3,coorfille,2),VLOOKUP(U3,coorgarçon,2)))))</f>
        <v>ABI</v>
      </c>
      <c r="W3" s="189" t="s">
        <v>1064</v>
      </c>
      <c r="X3" s="147" t="str">
        <f t="shared" ref="X3:X66" si="11">IF(W3="ABI","ABI",IF(W3="DISP",0,IF(W3="VAL","VAL",IF(A3="F",VLOOKUP(W3,SouplesseFille,2),VLOOKUP(W3,SouplesseGarçon,2)))))</f>
        <v>ABI</v>
      </c>
      <c r="Y3" s="265" t="s">
        <v>1064</v>
      </c>
      <c r="Z3" s="147" t="str">
        <f t="shared" ref="Z3:Z66" si="12">IF(Y3="ABI","ABI",IF(Y3="DISP",0,IF(Y3="VAL","VAL",IF(A3="F",VLOOKUP(Y3,eqfille,2),VLOOKUP(Y3,eqgarçon,2)))))</f>
        <v>ABI</v>
      </c>
      <c r="AA3" s="148" t="str">
        <f t="shared" ref="AA3:AA66" si="13">IF(OR(V3="ABI",X3="ABI",Z3="ABI"),"ABI",IF(Z3="VAL","VALIDÉ",V3+X3+Z3))</f>
        <v>ABI</v>
      </c>
      <c r="AB3" s="149" t="s">
        <v>1064</v>
      </c>
      <c r="AC3" s="147" t="str">
        <f t="shared" ref="AC3:AC66" si="14">IF(AB3="ABI","ABI",IF(OR(AB3="DNF",AB3="DISP"),0,IF(AB3="VAL","VAL",(IF(A3="F",VLOOKUP(AB3,nagefille,2),VLOOKUP(AB3,nagegarçon,2))))))</f>
        <v>ABI</v>
      </c>
      <c r="AD3" s="151" t="str">
        <f t="shared" ref="AD3:AD66" si="15">IF(AC3="VAL","VALIDÉ",AC3)</f>
        <v>ABI</v>
      </c>
      <c r="AE3" s="152" t="str">
        <f t="shared" ref="AE3:AE66" si="16">IF(OR(H3="VALIDÉ",H3="VALIDÉ",M3="VALIDÉ",M3="VALIDÉ",T3="VALIDÉ",T3="VALIDÉ",AA3="VALIDÉ",AA3="VALIDÉ",AD3="VALIDÉ",AD3="VALIDÉ"),"VALIDÉ",IF(OR(H3="ABS",H3="ABI",M3="ABS",M3="ABI",T3="ABS",T3="ABI",AA3="ABS",AA3="ABI",AD3="ABS",AD3="ABI"),"DEF",SUM(H3+M3+T3+AA3+AD3)/5))</f>
        <v>DEF</v>
      </c>
      <c r="AF3" s="153">
        <f t="shared" ref="AF3:AF66" si="17">IF(OR(AE3="DEF",AE3="VALIDÉ"),0,AE3)</f>
        <v>0</v>
      </c>
      <c r="AG3" s="233">
        <f t="shared" ref="AG3:AG66" si="18">RANK(AF3,$AF$3:$AF$680,0)</f>
        <v>520</v>
      </c>
      <c r="AH3" s="108">
        <f>VLOOKUP(B3,'Notes Ecrit'!$A$2:$B$572,2)</f>
        <v>8</v>
      </c>
      <c r="AI3" s="234">
        <f t="shared" ref="AI3:AI66" si="19">RANK(AH3,$AH$3:$AH$680,0)</f>
        <v>339</v>
      </c>
      <c r="AJ3" s="125" t="e">
        <f t="shared" ref="AJ3:AJ66" si="20">(AE3*0.5+AH3*0.5)</f>
        <v>#VALUE!</v>
      </c>
      <c r="AK3"/>
      <c r="AL3"/>
      <c r="AM3"/>
      <c r="AN3"/>
      <c r="AO3"/>
    </row>
    <row r="4" spans="1:41" ht="16.5" customHeight="1" thickBot="1">
      <c r="A4" s="39" t="s">
        <v>1057</v>
      </c>
      <c r="B4" s="132">
        <v>21817022</v>
      </c>
      <c r="C4" s="132" t="s">
        <v>203</v>
      </c>
      <c r="D4" s="132" t="s">
        <v>204</v>
      </c>
      <c r="E4" s="154">
        <v>23</v>
      </c>
      <c r="F4" s="146">
        <f t="shared" si="0"/>
        <v>21</v>
      </c>
      <c r="G4" s="147">
        <f t="shared" si="1"/>
        <v>20</v>
      </c>
      <c r="H4" s="148">
        <f t="shared" si="2"/>
        <v>20</v>
      </c>
      <c r="I4" s="211">
        <v>3.39</v>
      </c>
      <c r="J4" s="147">
        <f t="shared" si="3"/>
        <v>14</v>
      </c>
      <c r="K4" s="155">
        <v>6.59</v>
      </c>
      <c r="L4" s="147">
        <f t="shared" si="4"/>
        <v>13</v>
      </c>
      <c r="M4" s="148">
        <f t="shared" si="5"/>
        <v>13.5</v>
      </c>
      <c r="N4" s="156">
        <v>62</v>
      </c>
      <c r="O4" s="190">
        <v>72</v>
      </c>
      <c r="P4" s="191">
        <f t="shared" si="6"/>
        <v>0.86111111111111116</v>
      </c>
      <c r="Q4" s="147">
        <f t="shared" si="7"/>
        <v>4</v>
      </c>
      <c r="R4" s="157">
        <v>43</v>
      </c>
      <c r="S4" s="147">
        <f t="shared" si="8"/>
        <v>4</v>
      </c>
      <c r="T4" s="148">
        <f t="shared" si="9"/>
        <v>8</v>
      </c>
      <c r="U4" s="156">
        <v>28.6</v>
      </c>
      <c r="V4" s="147">
        <f t="shared" si="10"/>
        <v>3.5</v>
      </c>
      <c r="W4" s="192">
        <v>-19</v>
      </c>
      <c r="X4" s="147">
        <f t="shared" si="11"/>
        <v>0.25</v>
      </c>
      <c r="Y4" s="158">
        <v>5</v>
      </c>
      <c r="Z4" s="147">
        <f t="shared" si="12"/>
        <v>2.5</v>
      </c>
      <c r="AA4" s="148">
        <f t="shared" si="13"/>
        <v>6.25</v>
      </c>
      <c r="AB4" s="159">
        <v>66.63</v>
      </c>
      <c r="AC4" s="147">
        <f t="shared" si="14"/>
        <v>1</v>
      </c>
      <c r="AD4" s="151">
        <f t="shared" si="15"/>
        <v>1</v>
      </c>
      <c r="AE4" s="152">
        <f t="shared" si="16"/>
        <v>9.75</v>
      </c>
      <c r="AF4" s="153">
        <f t="shared" si="17"/>
        <v>9.75</v>
      </c>
      <c r="AG4" s="233">
        <f t="shared" si="18"/>
        <v>311</v>
      </c>
      <c r="AH4" s="108">
        <f>VLOOKUP(B4,'Notes Ecrit'!$A$2:$B$572,2)</f>
        <v>9</v>
      </c>
      <c r="AI4" s="234">
        <f t="shared" si="19"/>
        <v>208</v>
      </c>
      <c r="AJ4" s="125">
        <f t="shared" si="20"/>
        <v>9.375</v>
      </c>
    </row>
    <row r="5" spans="1:41" ht="16.5" customHeight="1" thickBot="1">
      <c r="A5" s="39" t="s">
        <v>1057</v>
      </c>
      <c r="B5" s="132">
        <v>21816642</v>
      </c>
      <c r="C5" s="132" t="s">
        <v>205</v>
      </c>
      <c r="D5" s="132" t="s">
        <v>206</v>
      </c>
      <c r="E5" s="154">
        <v>10</v>
      </c>
      <c r="F5" s="146">
        <f t="shared" si="0"/>
        <v>14.5</v>
      </c>
      <c r="G5" s="147">
        <f t="shared" si="1"/>
        <v>7</v>
      </c>
      <c r="H5" s="148">
        <f t="shared" si="2"/>
        <v>7</v>
      </c>
      <c r="I5" s="211">
        <v>3.98</v>
      </c>
      <c r="J5" s="147">
        <f t="shared" si="3"/>
        <v>4</v>
      </c>
      <c r="K5" s="155">
        <v>7.32</v>
      </c>
      <c r="L5" s="147">
        <f t="shared" si="4"/>
        <v>7</v>
      </c>
      <c r="M5" s="148">
        <f t="shared" si="5"/>
        <v>5.5</v>
      </c>
      <c r="N5" s="156">
        <v>34</v>
      </c>
      <c r="O5" s="190">
        <v>50</v>
      </c>
      <c r="P5" s="191">
        <f t="shared" si="6"/>
        <v>0.68</v>
      </c>
      <c r="Q5" s="147">
        <f t="shared" si="7"/>
        <v>3</v>
      </c>
      <c r="R5" s="157">
        <v>37.1</v>
      </c>
      <c r="S5" s="147">
        <f t="shared" si="8"/>
        <v>2.5</v>
      </c>
      <c r="T5" s="148">
        <f t="shared" si="9"/>
        <v>5.5</v>
      </c>
      <c r="U5" s="156">
        <v>30.1</v>
      </c>
      <c r="V5" s="147">
        <f t="shared" si="10"/>
        <v>2.75</v>
      </c>
      <c r="W5" s="192">
        <v>6</v>
      </c>
      <c r="X5" s="147">
        <f t="shared" si="11"/>
        <v>3.5</v>
      </c>
      <c r="Y5" s="158">
        <v>4</v>
      </c>
      <c r="Z5" s="147">
        <f t="shared" si="12"/>
        <v>3</v>
      </c>
      <c r="AA5" s="148">
        <f t="shared" si="13"/>
        <v>9.25</v>
      </c>
      <c r="AB5" s="159">
        <v>41.07</v>
      </c>
      <c r="AC5" s="147">
        <f t="shared" si="14"/>
        <v>10</v>
      </c>
      <c r="AD5" s="151">
        <f t="shared" si="15"/>
        <v>10</v>
      </c>
      <c r="AE5" s="152">
        <f t="shared" si="16"/>
        <v>7.45</v>
      </c>
      <c r="AF5" s="153">
        <f t="shared" si="17"/>
        <v>7.45</v>
      </c>
      <c r="AG5" s="233">
        <f t="shared" si="18"/>
        <v>466</v>
      </c>
      <c r="AH5" s="108">
        <f>VLOOKUP(B5,'Notes Ecrit'!$A$2:$B$572,2)</f>
        <v>8</v>
      </c>
      <c r="AI5" s="234">
        <f t="shared" si="19"/>
        <v>339</v>
      </c>
      <c r="AJ5" s="125">
        <f t="shared" si="20"/>
        <v>7.7249999999999996</v>
      </c>
      <c r="AK5" s="126"/>
      <c r="AL5" s="126"/>
      <c r="AM5" s="126"/>
      <c r="AN5" s="126"/>
      <c r="AO5" s="126"/>
    </row>
    <row r="6" spans="1:41" ht="16.5" customHeight="1" thickBot="1">
      <c r="A6" s="39" t="s">
        <v>1057</v>
      </c>
      <c r="B6" s="132">
        <v>21805710</v>
      </c>
      <c r="C6" s="132" t="s">
        <v>207</v>
      </c>
      <c r="D6" s="132" t="s">
        <v>209</v>
      </c>
      <c r="E6" s="154">
        <v>18</v>
      </c>
      <c r="F6" s="146">
        <f t="shared" si="0"/>
        <v>18.5</v>
      </c>
      <c r="G6" s="147">
        <f t="shared" si="1"/>
        <v>15</v>
      </c>
      <c r="H6" s="148">
        <f t="shared" si="2"/>
        <v>15</v>
      </c>
      <c r="I6" s="211">
        <v>3.53</v>
      </c>
      <c r="J6" s="147">
        <f t="shared" si="3"/>
        <v>11</v>
      </c>
      <c r="K6" s="155">
        <v>6.69</v>
      </c>
      <c r="L6" s="147">
        <f t="shared" si="4"/>
        <v>12</v>
      </c>
      <c r="M6" s="148">
        <f t="shared" si="5"/>
        <v>11.5</v>
      </c>
      <c r="N6" s="156">
        <v>58</v>
      </c>
      <c r="O6" s="190">
        <v>63</v>
      </c>
      <c r="P6" s="191">
        <f t="shared" si="6"/>
        <v>0.92063492063492058</v>
      </c>
      <c r="Q6" s="147">
        <f t="shared" si="7"/>
        <v>4.5</v>
      </c>
      <c r="R6" s="157">
        <v>41</v>
      </c>
      <c r="S6" s="147">
        <f t="shared" si="8"/>
        <v>3.5</v>
      </c>
      <c r="T6" s="148">
        <f t="shared" si="9"/>
        <v>8</v>
      </c>
      <c r="U6" s="156">
        <v>29.8</v>
      </c>
      <c r="V6" s="147">
        <f t="shared" si="10"/>
        <v>3</v>
      </c>
      <c r="W6" s="192">
        <v>-2</v>
      </c>
      <c r="X6" s="147">
        <f t="shared" si="11"/>
        <v>2</v>
      </c>
      <c r="Y6" s="158">
        <v>10</v>
      </c>
      <c r="Z6" s="147">
        <f t="shared" si="12"/>
        <v>0</v>
      </c>
      <c r="AA6" s="148">
        <f t="shared" si="13"/>
        <v>5</v>
      </c>
      <c r="AB6" s="159">
        <v>46.36</v>
      </c>
      <c r="AC6" s="147">
        <f t="shared" si="14"/>
        <v>7</v>
      </c>
      <c r="AD6" s="151">
        <f t="shared" si="15"/>
        <v>7</v>
      </c>
      <c r="AE6" s="152">
        <f t="shared" si="16"/>
        <v>9.3000000000000007</v>
      </c>
      <c r="AF6" s="153">
        <f t="shared" si="17"/>
        <v>9.3000000000000007</v>
      </c>
      <c r="AG6" s="233">
        <f t="shared" si="18"/>
        <v>357</v>
      </c>
      <c r="AH6" s="108">
        <f>VLOOKUP(B6,'Notes Ecrit'!$A$2:$B$572,2)</f>
        <v>10.5</v>
      </c>
      <c r="AI6" s="234">
        <f t="shared" si="19"/>
        <v>94</v>
      </c>
      <c r="AJ6" s="125">
        <f t="shared" si="20"/>
        <v>9.9</v>
      </c>
    </row>
    <row r="7" spans="1:41" ht="16.5" customHeight="1" thickBot="1">
      <c r="A7" s="39" t="s">
        <v>1057</v>
      </c>
      <c r="B7" s="132">
        <v>21813145</v>
      </c>
      <c r="C7" s="132" t="s">
        <v>207</v>
      </c>
      <c r="D7" s="132" t="s">
        <v>208</v>
      </c>
      <c r="E7" s="154">
        <v>13</v>
      </c>
      <c r="F7" s="146">
        <f t="shared" si="0"/>
        <v>16</v>
      </c>
      <c r="G7" s="147">
        <f t="shared" si="1"/>
        <v>10</v>
      </c>
      <c r="H7" s="148">
        <f t="shared" si="2"/>
        <v>10</v>
      </c>
      <c r="I7" s="211">
        <v>4.32</v>
      </c>
      <c r="J7" s="147">
        <f t="shared" si="3"/>
        <v>1</v>
      </c>
      <c r="K7" s="155">
        <v>7.9</v>
      </c>
      <c r="L7" s="147">
        <f t="shared" si="4"/>
        <v>3</v>
      </c>
      <c r="M7" s="148">
        <f t="shared" si="5"/>
        <v>2</v>
      </c>
      <c r="N7" s="156">
        <v>44</v>
      </c>
      <c r="O7" s="190">
        <v>72</v>
      </c>
      <c r="P7" s="191">
        <f t="shared" si="6"/>
        <v>0.61111111111111116</v>
      </c>
      <c r="Q7" s="147">
        <f t="shared" si="7"/>
        <v>3</v>
      </c>
      <c r="R7" s="157">
        <v>24.3</v>
      </c>
      <c r="S7" s="147">
        <f t="shared" si="8"/>
        <v>0</v>
      </c>
      <c r="T7" s="148">
        <f t="shared" si="9"/>
        <v>3</v>
      </c>
      <c r="U7" s="156">
        <v>29.1</v>
      </c>
      <c r="V7" s="147">
        <f t="shared" si="10"/>
        <v>3.25</v>
      </c>
      <c r="W7" s="192">
        <v>-32</v>
      </c>
      <c r="X7" s="147">
        <f t="shared" si="11"/>
        <v>0</v>
      </c>
      <c r="Y7" s="158">
        <v>10</v>
      </c>
      <c r="Z7" s="147">
        <f t="shared" si="12"/>
        <v>0</v>
      </c>
      <c r="AA7" s="148">
        <f t="shared" si="13"/>
        <v>3.25</v>
      </c>
      <c r="AB7" s="159">
        <v>52.03</v>
      </c>
      <c r="AC7" s="147">
        <f t="shared" si="14"/>
        <v>4</v>
      </c>
      <c r="AD7" s="151">
        <f t="shared" si="15"/>
        <v>4</v>
      </c>
      <c r="AE7" s="152">
        <f t="shared" si="16"/>
        <v>4.45</v>
      </c>
      <c r="AF7" s="153">
        <f t="shared" si="17"/>
        <v>4.45</v>
      </c>
      <c r="AG7" s="233">
        <f t="shared" si="18"/>
        <v>514</v>
      </c>
      <c r="AH7" s="108">
        <f>VLOOKUP(B7,'Notes Ecrit'!$A$2:$B$572,2)</f>
        <v>11</v>
      </c>
      <c r="AI7" s="234">
        <f t="shared" si="19"/>
        <v>71</v>
      </c>
      <c r="AJ7" s="125">
        <f t="shared" si="20"/>
        <v>7.7249999999999996</v>
      </c>
    </row>
    <row r="8" spans="1:41" ht="16.5" customHeight="1" thickBot="1">
      <c r="A8" s="39" t="s">
        <v>1057</v>
      </c>
      <c r="B8" s="132">
        <v>21713435</v>
      </c>
      <c r="C8" s="132" t="s">
        <v>210</v>
      </c>
      <c r="D8" s="132" t="s">
        <v>211</v>
      </c>
      <c r="E8" s="154">
        <v>15</v>
      </c>
      <c r="F8" s="146">
        <f t="shared" si="0"/>
        <v>17</v>
      </c>
      <c r="G8" s="147">
        <f t="shared" si="1"/>
        <v>12</v>
      </c>
      <c r="H8" s="148">
        <f t="shared" si="2"/>
        <v>12</v>
      </c>
      <c r="I8" s="211">
        <v>3.95</v>
      </c>
      <c r="J8" s="147">
        <f t="shared" si="3"/>
        <v>5</v>
      </c>
      <c r="K8" s="155">
        <v>7.2</v>
      </c>
      <c r="L8" s="147">
        <f t="shared" si="4"/>
        <v>8</v>
      </c>
      <c r="M8" s="148">
        <f t="shared" si="5"/>
        <v>6.5</v>
      </c>
      <c r="N8" s="156">
        <v>75.5</v>
      </c>
      <c r="O8" s="190">
        <v>64</v>
      </c>
      <c r="P8" s="191">
        <f t="shared" si="6"/>
        <v>1.1796875</v>
      </c>
      <c r="Q8" s="147">
        <f t="shared" si="7"/>
        <v>5.5</v>
      </c>
      <c r="R8" s="157">
        <v>36.1</v>
      </c>
      <c r="S8" s="147">
        <f t="shared" si="8"/>
        <v>2</v>
      </c>
      <c r="T8" s="148">
        <f t="shared" si="9"/>
        <v>7.5</v>
      </c>
      <c r="U8" s="156">
        <v>29.4</v>
      </c>
      <c r="V8" s="147">
        <f t="shared" si="10"/>
        <v>3.25</v>
      </c>
      <c r="W8" s="192">
        <v>1</v>
      </c>
      <c r="X8" s="147">
        <f t="shared" si="11"/>
        <v>2.75</v>
      </c>
      <c r="Y8" s="158">
        <v>10</v>
      </c>
      <c r="Z8" s="147">
        <f t="shared" si="12"/>
        <v>0</v>
      </c>
      <c r="AA8" s="148">
        <f t="shared" si="13"/>
        <v>6</v>
      </c>
      <c r="AB8" s="159">
        <v>52.84</v>
      </c>
      <c r="AC8" s="147">
        <f t="shared" si="14"/>
        <v>4</v>
      </c>
      <c r="AD8" s="151">
        <f t="shared" si="15"/>
        <v>4</v>
      </c>
      <c r="AE8" s="152">
        <f t="shared" si="16"/>
        <v>7.2</v>
      </c>
      <c r="AF8" s="153">
        <f t="shared" si="17"/>
        <v>7.2</v>
      </c>
      <c r="AG8" s="233">
        <f t="shared" si="18"/>
        <v>476</v>
      </c>
      <c r="AH8" s="108">
        <f>VLOOKUP(B8,'Notes Ecrit'!$A$2:$B$572,2)</f>
        <v>13.5</v>
      </c>
      <c r="AI8" s="234">
        <f t="shared" si="19"/>
        <v>5</v>
      </c>
      <c r="AJ8" s="125">
        <f t="shared" si="20"/>
        <v>10.35</v>
      </c>
    </row>
    <row r="9" spans="1:41" s="122" customFormat="1" ht="16.5" customHeight="1" thickBot="1">
      <c r="A9" s="121" t="s">
        <v>1057</v>
      </c>
      <c r="B9" s="129">
        <v>21808085</v>
      </c>
      <c r="C9" s="129" t="s">
        <v>212</v>
      </c>
      <c r="D9" s="129" t="s">
        <v>213</v>
      </c>
      <c r="E9" s="160" t="s">
        <v>1060</v>
      </c>
      <c r="F9" s="146" t="str">
        <f t="shared" si="0"/>
        <v>DISP</v>
      </c>
      <c r="G9" s="147">
        <f t="shared" si="1"/>
        <v>0</v>
      </c>
      <c r="H9" s="148">
        <f t="shared" si="2"/>
        <v>0</v>
      </c>
      <c r="I9" s="212" t="s">
        <v>1060</v>
      </c>
      <c r="J9" s="147">
        <f t="shared" si="3"/>
        <v>0</v>
      </c>
      <c r="K9" s="161" t="s">
        <v>1060</v>
      </c>
      <c r="L9" s="147">
        <f t="shared" si="4"/>
        <v>0</v>
      </c>
      <c r="M9" s="148">
        <f t="shared" si="5"/>
        <v>0</v>
      </c>
      <c r="N9" s="162" t="s">
        <v>1060</v>
      </c>
      <c r="O9" s="193">
        <v>68</v>
      </c>
      <c r="P9" s="191">
        <f t="shared" si="6"/>
        <v>0</v>
      </c>
      <c r="Q9" s="147">
        <f t="shared" si="7"/>
        <v>0</v>
      </c>
      <c r="R9" s="163" t="s">
        <v>1060</v>
      </c>
      <c r="S9" s="147">
        <f t="shared" si="8"/>
        <v>0</v>
      </c>
      <c r="T9" s="148">
        <f t="shared" si="9"/>
        <v>0</v>
      </c>
      <c r="U9" s="162" t="s">
        <v>1060</v>
      </c>
      <c r="V9" s="147">
        <f t="shared" si="10"/>
        <v>0</v>
      </c>
      <c r="W9" s="162" t="s">
        <v>1060</v>
      </c>
      <c r="X9" s="147">
        <f t="shared" si="11"/>
        <v>0</v>
      </c>
      <c r="Y9" s="162" t="s">
        <v>1060</v>
      </c>
      <c r="Z9" s="147">
        <f t="shared" si="12"/>
        <v>0</v>
      </c>
      <c r="AA9" s="148">
        <f t="shared" si="13"/>
        <v>0</v>
      </c>
      <c r="AB9" s="161" t="s">
        <v>1060</v>
      </c>
      <c r="AC9" s="147">
        <f t="shared" si="14"/>
        <v>0</v>
      </c>
      <c r="AD9" s="151">
        <f t="shared" si="15"/>
        <v>0</v>
      </c>
      <c r="AE9" s="152">
        <f t="shared" si="16"/>
        <v>0</v>
      </c>
      <c r="AF9" s="153">
        <f t="shared" si="17"/>
        <v>0</v>
      </c>
      <c r="AG9" s="233">
        <f t="shared" si="18"/>
        <v>520</v>
      </c>
      <c r="AH9" s="108">
        <f>VLOOKUP(B9,'Notes Ecrit'!$A$2:$B$572,2)</f>
        <v>5.5</v>
      </c>
      <c r="AI9" s="234">
        <f t="shared" si="19"/>
        <v>586</v>
      </c>
      <c r="AJ9" s="125">
        <f t="shared" si="20"/>
        <v>2.75</v>
      </c>
      <c r="AK9"/>
      <c r="AL9"/>
      <c r="AM9"/>
      <c r="AN9"/>
      <c r="AO9"/>
    </row>
    <row r="10" spans="1:41" ht="16.5" customHeight="1" thickBot="1">
      <c r="A10" s="39" t="s">
        <v>1057</v>
      </c>
      <c r="B10" s="132">
        <v>21702431</v>
      </c>
      <c r="C10" s="132" t="s">
        <v>214</v>
      </c>
      <c r="D10" s="132" t="s">
        <v>215</v>
      </c>
      <c r="E10" s="164">
        <v>15</v>
      </c>
      <c r="F10" s="146">
        <f t="shared" si="0"/>
        <v>17</v>
      </c>
      <c r="G10" s="147">
        <f t="shared" si="1"/>
        <v>12</v>
      </c>
      <c r="H10" s="148">
        <f t="shared" si="2"/>
        <v>12</v>
      </c>
      <c r="I10" s="211">
        <v>3.47</v>
      </c>
      <c r="J10" s="147">
        <f t="shared" si="3"/>
        <v>13</v>
      </c>
      <c r="K10" s="155">
        <v>6.53</v>
      </c>
      <c r="L10" s="147">
        <f t="shared" si="4"/>
        <v>13</v>
      </c>
      <c r="M10" s="148">
        <f t="shared" si="5"/>
        <v>13</v>
      </c>
      <c r="N10" s="156">
        <v>50</v>
      </c>
      <c r="O10" s="190">
        <v>67</v>
      </c>
      <c r="P10" s="191">
        <f t="shared" si="6"/>
        <v>0.74626865671641796</v>
      </c>
      <c r="Q10" s="147">
        <f t="shared" si="7"/>
        <v>3.5</v>
      </c>
      <c r="R10" s="157">
        <v>47.1</v>
      </c>
      <c r="S10" s="147">
        <f t="shared" si="8"/>
        <v>5</v>
      </c>
      <c r="T10" s="148">
        <f t="shared" si="9"/>
        <v>8.5</v>
      </c>
      <c r="U10" s="156">
        <v>25.9</v>
      </c>
      <c r="V10" s="147">
        <f t="shared" si="10"/>
        <v>5</v>
      </c>
      <c r="W10" s="192">
        <v>-15</v>
      </c>
      <c r="X10" s="147">
        <f t="shared" si="11"/>
        <v>0.5</v>
      </c>
      <c r="Y10" s="158">
        <v>10</v>
      </c>
      <c r="Z10" s="147">
        <f t="shared" si="12"/>
        <v>0</v>
      </c>
      <c r="AA10" s="148">
        <f t="shared" si="13"/>
        <v>5.5</v>
      </c>
      <c r="AB10" s="159">
        <v>42.5</v>
      </c>
      <c r="AC10" s="147">
        <f t="shared" si="14"/>
        <v>9</v>
      </c>
      <c r="AD10" s="151">
        <f t="shared" si="15"/>
        <v>9</v>
      </c>
      <c r="AE10" s="152">
        <f t="shared" si="16"/>
        <v>9.6</v>
      </c>
      <c r="AF10" s="153">
        <f t="shared" si="17"/>
        <v>9.6</v>
      </c>
      <c r="AG10" s="233">
        <f t="shared" si="18"/>
        <v>328</v>
      </c>
      <c r="AH10" s="108">
        <f>VLOOKUP(B10,'Notes Ecrit'!$A$2:$B$572,2)</f>
        <v>7</v>
      </c>
      <c r="AI10" s="234">
        <f t="shared" si="19"/>
        <v>440</v>
      </c>
      <c r="AJ10" s="125">
        <f t="shared" si="20"/>
        <v>8.3000000000000007</v>
      </c>
    </row>
    <row r="11" spans="1:41" ht="16.5" customHeight="1" thickBot="1">
      <c r="A11" s="39" t="s">
        <v>1057</v>
      </c>
      <c r="B11" s="132">
        <v>21714581</v>
      </c>
      <c r="C11" s="132" t="s">
        <v>49</v>
      </c>
      <c r="D11" s="132" t="s">
        <v>216</v>
      </c>
      <c r="E11" s="164">
        <v>12</v>
      </c>
      <c r="F11" s="146">
        <f t="shared" si="0"/>
        <v>15.5</v>
      </c>
      <c r="G11" s="147">
        <f t="shared" si="1"/>
        <v>9</v>
      </c>
      <c r="H11" s="148">
        <f t="shared" si="2"/>
        <v>9</v>
      </c>
      <c r="I11" s="210" t="s">
        <v>1064</v>
      </c>
      <c r="J11" s="147" t="str">
        <f t="shared" si="3"/>
        <v>ABI</v>
      </c>
      <c r="K11" s="149" t="s">
        <v>1064</v>
      </c>
      <c r="L11" s="147" t="str">
        <f t="shared" si="4"/>
        <v>ABI</v>
      </c>
      <c r="M11" s="148" t="str">
        <f t="shared" si="5"/>
        <v>ABI</v>
      </c>
      <c r="N11" s="156">
        <v>87</v>
      </c>
      <c r="O11" s="190">
        <v>74</v>
      </c>
      <c r="P11" s="191">
        <f t="shared" si="6"/>
        <v>1.1756756756756757</v>
      </c>
      <c r="Q11" s="147">
        <f t="shared" si="7"/>
        <v>5.5</v>
      </c>
      <c r="R11" s="157">
        <v>42.7</v>
      </c>
      <c r="S11" s="147">
        <f t="shared" si="8"/>
        <v>3.5</v>
      </c>
      <c r="T11" s="148">
        <f t="shared" si="9"/>
        <v>9</v>
      </c>
      <c r="U11" s="156">
        <v>24.7</v>
      </c>
      <c r="V11" s="147">
        <f t="shared" si="10"/>
        <v>5.5</v>
      </c>
      <c r="W11" s="194">
        <v>2</v>
      </c>
      <c r="X11" s="147">
        <f t="shared" si="11"/>
        <v>3</v>
      </c>
      <c r="Y11" s="165">
        <v>3</v>
      </c>
      <c r="Z11" s="147">
        <f t="shared" si="12"/>
        <v>3.5</v>
      </c>
      <c r="AA11" s="148">
        <f t="shared" si="13"/>
        <v>12</v>
      </c>
      <c r="AB11" s="159">
        <v>43.25</v>
      </c>
      <c r="AC11" s="147">
        <f t="shared" si="14"/>
        <v>8</v>
      </c>
      <c r="AD11" s="151">
        <f t="shared" si="15"/>
        <v>8</v>
      </c>
      <c r="AE11" s="152" t="str">
        <f t="shared" si="16"/>
        <v>DEF</v>
      </c>
      <c r="AF11" s="153">
        <f t="shared" si="17"/>
        <v>0</v>
      </c>
      <c r="AG11" s="233">
        <f t="shared" si="18"/>
        <v>520</v>
      </c>
      <c r="AH11" s="108">
        <f>VLOOKUP(B11,'Notes Ecrit'!$A$2:$B$572,2)</f>
        <v>6</v>
      </c>
      <c r="AI11" s="234">
        <f t="shared" si="19"/>
        <v>539</v>
      </c>
      <c r="AJ11" s="125" t="e">
        <f t="shared" si="20"/>
        <v>#VALUE!</v>
      </c>
      <c r="AK11" s="126"/>
      <c r="AL11" s="126"/>
      <c r="AM11" s="126"/>
      <c r="AN11" s="126"/>
      <c r="AO11" s="126"/>
    </row>
    <row r="12" spans="1:41" ht="16.5" customHeight="1" thickBot="1">
      <c r="A12" s="39" t="s">
        <v>1057</v>
      </c>
      <c r="B12" s="132">
        <v>21815006</v>
      </c>
      <c r="C12" s="132" t="s">
        <v>217</v>
      </c>
      <c r="D12" s="132" t="s">
        <v>218</v>
      </c>
      <c r="E12" s="154">
        <v>13</v>
      </c>
      <c r="F12" s="146">
        <f t="shared" si="0"/>
        <v>16</v>
      </c>
      <c r="G12" s="147">
        <f t="shared" si="1"/>
        <v>10</v>
      </c>
      <c r="H12" s="148">
        <f t="shared" si="2"/>
        <v>10</v>
      </c>
      <c r="I12" s="211">
        <v>3.76</v>
      </c>
      <c r="J12" s="147">
        <f t="shared" si="3"/>
        <v>8</v>
      </c>
      <c r="K12" s="155">
        <v>6.86</v>
      </c>
      <c r="L12" s="147">
        <f t="shared" si="4"/>
        <v>11</v>
      </c>
      <c r="M12" s="148">
        <f t="shared" si="5"/>
        <v>9.5</v>
      </c>
      <c r="N12" s="156">
        <v>76</v>
      </c>
      <c r="O12" s="190">
        <v>78</v>
      </c>
      <c r="P12" s="191">
        <f t="shared" si="6"/>
        <v>0.97435897435897434</v>
      </c>
      <c r="Q12" s="147">
        <f t="shared" si="7"/>
        <v>4.5</v>
      </c>
      <c r="R12" s="157">
        <v>40</v>
      </c>
      <c r="S12" s="147">
        <f t="shared" si="8"/>
        <v>3</v>
      </c>
      <c r="T12" s="148">
        <f t="shared" si="9"/>
        <v>7.5</v>
      </c>
      <c r="U12" s="156">
        <v>28.8</v>
      </c>
      <c r="V12" s="147">
        <f t="shared" si="10"/>
        <v>3.5</v>
      </c>
      <c r="W12" s="192">
        <v>-7</v>
      </c>
      <c r="X12" s="147">
        <f t="shared" si="11"/>
        <v>1.25</v>
      </c>
      <c r="Y12" s="158">
        <v>7</v>
      </c>
      <c r="Z12" s="147">
        <f t="shared" si="12"/>
        <v>1.5</v>
      </c>
      <c r="AA12" s="148">
        <f t="shared" si="13"/>
        <v>6.25</v>
      </c>
      <c r="AB12" s="159">
        <v>60.08</v>
      </c>
      <c r="AC12" s="147">
        <f t="shared" si="14"/>
        <v>1</v>
      </c>
      <c r="AD12" s="151">
        <f t="shared" si="15"/>
        <v>1</v>
      </c>
      <c r="AE12" s="152">
        <f t="shared" si="16"/>
        <v>6.85</v>
      </c>
      <c r="AF12" s="153">
        <f t="shared" si="17"/>
        <v>6.85</v>
      </c>
      <c r="AG12" s="233">
        <f t="shared" si="18"/>
        <v>482</v>
      </c>
      <c r="AH12" s="108">
        <f>VLOOKUP(B12,'Notes Ecrit'!$A$2:$B$572,2)</f>
        <v>3.5</v>
      </c>
      <c r="AI12" s="234">
        <f t="shared" si="19"/>
        <v>665</v>
      </c>
      <c r="AJ12" s="125">
        <f t="shared" si="20"/>
        <v>5.1749999999999998</v>
      </c>
    </row>
    <row r="13" spans="1:41" ht="16.5" customHeight="1" thickBot="1">
      <c r="A13" s="39" t="s">
        <v>1057</v>
      </c>
      <c r="B13" s="132">
        <v>21814491</v>
      </c>
      <c r="C13" s="132" t="s">
        <v>219</v>
      </c>
      <c r="D13" s="132" t="s">
        <v>220</v>
      </c>
      <c r="E13" s="154">
        <v>7</v>
      </c>
      <c r="F13" s="146">
        <f t="shared" si="0"/>
        <v>13</v>
      </c>
      <c r="G13" s="147">
        <f t="shared" si="1"/>
        <v>4</v>
      </c>
      <c r="H13" s="148">
        <f t="shared" si="2"/>
        <v>4</v>
      </c>
      <c r="I13" s="211">
        <v>3.72</v>
      </c>
      <c r="J13" s="147">
        <f t="shared" si="3"/>
        <v>8</v>
      </c>
      <c r="K13" s="155">
        <v>6.93</v>
      </c>
      <c r="L13" s="147">
        <f t="shared" si="4"/>
        <v>10</v>
      </c>
      <c r="M13" s="148">
        <f t="shared" si="5"/>
        <v>9</v>
      </c>
      <c r="N13" s="156">
        <v>67</v>
      </c>
      <c r="O13" s="190">
        <v>97</v>
      </c>
      <c r="P13" s="191">
        <f t="shared" si="6"/>
        <v>0.69072164948453607</v>
      </c>
      <c r="Q13" s="147">
        <f t="shared" si="7"/>
        <v>3</v>
      </c>
      <c r="R13" s="157">
        <v>43</v>
      </c>
      <c r="S13" s="147">
        <f t="shared" si="8"/>
        <v>4</v>
      </c>
      <c r="T13" s="148">
        <f t="shared" si="9"/>
        <v>7</v>
      </c>
      <c r="U13" s="156">
        <v>25.8</v>
      </c>
      <c r="V13" s="147">
        <f t="shared" si="10"/>
        <v>5</v>
      </c>
      <c r="W13" s="192">
        <v>-16</v>
      </c>
      <c r="X13" s="147">
        <f t="shared" si="11"/>
        <v>0.5</v>
      </c>
      <c r="Y13" s="158">
        <v>7</v>
      </c>
      <c r="Z13" s="147">
        <f t="shared" si="12"/>
        <v>1.5</v>
      </c>
      <c r="AA13" s="148">
        <f t="shared" si="13"/>
        <v>7</v>
      </c>
      <c r="AB13" s="159">
        <v>36.68</v>
      </c>
      <c r="AC13" s="147">
        <f t="shared" si="14"/>
        <v>12</v>
      </c>
      <c r="AD13" s="151">
        <f t="shared" si="15"/>
        <v>12</v>
      </c>
      <c r="AE13" s="152">
        <f t="shared" si="16"/>
        <v>7.8</v>
      </c>
      <c r="AF13" s="153">
        <f t="shared" si="17"/>
        <v>7.8</v>
      </c>
      <c r="AG13" s="233">
        <f t="shared" si="18"/>
        <v>448</v>
      </c>
      <c r="AH13" s="108">
        <f>VLOOKUP(B13,'Notes Ecrit'!$A$2:$B$572,2)</f>
        <v>6.5</v>
      </c>
      <c r="AI13" s="234">
        <f t="shared" si="19"/>
        <v>497</v>
      </c>
      <c r="AJ13" s="125">
        <f t="shared" si="20"/>
        <v>7.15</v>
      </c>
      <c r="AK13" s="111"/>
      <c r="AL13" s="111"/>
      <c r="AM13" s="111"/>
      <c r="AN13" s="111"/>
      <c r="AO13" s="111"/>
    </row>
    <row r="14" spans="1:41" ht="16.5" customHeight="1" thickBot="1">
      <c r="A14" s="39" t="s">
        <v>1057</v>
      </c>
      <c r="B14" s="132">
        <v>21616412</v>
      </c>
      <c r="C14" s="132" t="s">
        <v>50</v>
      </c>
      <c r="D14" s="132" t="s">
        <v>221</v>
      </c>
      <c r="E14" s="164">
        <v>15</v>
      </c>
      <c r="F14" s="146">
        <f t="shared" si="0"/>
        <v>17</v>
      </c>
      <c r="G14" s="147">
        <f t="shared" si="1"/>
        <v>12</v>
      </c>
      <c r="H14" s="148">
        <f t="shared" si="2"/>
        <v>12</v>
      </c>
      <c r="I14" s="211">
        <v>3.91</v>
      </c>
      <c r="J14" s="147">
        <f t="shared" si="3"/>
        <v>5</v>
      </c>
      <c r="K14" s="155">
        <v>7.22</v>
      </c>
      <c r="L14" s="147">
        <f t="shared" si="4"/>
        <v>8</v>
      </c>
      <c r="M14" s="148">
        <f t="shared" si="5"/>
        <v>6.5</v>
      </c>
      <c r="N14" s="156">
        <v>82</v>
      </c>
      <c r="O14" s="190">
        <v>76</v>
      </c>
      <c r="P14" s="191">
        <f t="shared" si="6"/>
        <v>1.0789473684210527</v>
      </c>
      <c r="Q14" s="147">
        <f t="shared" si="7"/>
        <v>5</v>
      </c>
      <c r="R14" s="157">
        <v>39.799999999999997</v>
      </c>
      <c r="S14" s="147">
        <f t="shared" si="8"/>
        <v>3</v>
      </c>
      <c r="T14" s="148">
        <f t="shared" si="9"/>
        <v>8</v>
      </c>
      <c r="U14" s="156">
        <v>31.8</v>
      </c>
      <c r="V14" s="147">
        <f t="shared" si="10"/>
        <v>2</v>
      </c>
      <c r="W14" s="192">
        <v>0</v>
      </c>
      <c r="X14" s="147">
        <f t="shared" si="11"/>
        <v>2.5</v>
      </c>
      <c r="Y14" s="158">
        <v>5</v>
      </c>
      <c r="Z14" s="147">
        <f t="shared" si="12"/>
        <v>2.5</v>
      </c>
      <c r="AA14" s="148">
        <f t="shared" si="13"/>
        <v>7</v>
      </c>
      <c r="AB14" s="159">
        <v>44.13</v>
      </c>
      <c r="AC14" s="147">
        <f t="shared" si="14"/>
        <v>8</v>
      </c>
      <c r="AD14" s="151">
        <f t="shared" si="15"/>
        <v>8</v>
      </c>
      <c r="AE14" s="152">
        <f t="shared" si="16"/>
        <v>8.3000000000000007</v>
      </c>
      <c r="AF14" s="153">
        <f t="shared" si="17"/>
        <v>8.3000000000000007</v>
      </c>
      <c r="AG14" s="233">
        <f t="shared" si="18"/>
        <v>426</v>
      </c>
      <c r="AH14" s="108">
        <f>VLOOKUP(B14,'Notes Ecrit'!$A$2:$B$572,2)</f>
        <v>5</v>
      </c>
      <c r="AI14" s="234">
        <f t="shared" si="19"/>
        <v>617</v>
      </c>
      <c r="AJ14" s="125">
        <f t="shared" si="20"/>
        <v>6.65</v>
      </c>
    </row>
    <row r="15" spans="1:41" ht="16.5" customHeight="1" thickBot="1">
      <c r="A15" s="39" t="s">
        <v>1057</v>
      </c>
      <c r="B15" s="132">
        <v>21805474</v>
      </c>
      <c r="C15" s="132" t="s">
        <v>222</v>
      </c>
      <c r="D15" s="132" t="s">
        <v>34</v>
      </c>
      <c r="E15" s="164">
        <v>16</v>
      </c>
      <c r="F15" s="146">
        <f t="shared" si="0"/>
        <v>17.5</v>
      </c>
      <c r="G15" s="147">
        <f t="shared" si="1"/>
        <v>13</v>
      </c>
      <c r="H15" s="148">
        <f t="shared" si="2"/>
        <v>13</v>
      </c>
      <c r="I15" s="211">
        <v>3.65</v>
      </c>
      <c r="J15" s="147">
        <f t="shared" si="3"/>
        <v>10</v>
      </c>
      <c r="K15" s="155">
        <v>6.77</v>
      </c>
      <c r="L15" s="147">
        <f t="shared" si="4"/>
        <v>11</v>
      </c>
      <c r="M15" s="148">
        <f t="shared" si="5"/>
        <v>10.5</v>
      </c>
      <c r="N15" s="156">
        <v>46</v>
      </c>
      <c r="O15" s="190">
        <v>54</v>
      </c>
      <c r="P15" s="191">
        <f t="shared" si="6"/>
        <v>0.85185185185185186</v>
      </c>
      <c r="Q15" s="147">
        <f t="shared" si="7"/>
        <v>4</v>
      </c>
      <c r="R15" s="157">
        <v>44.4</v>
      </c>
      <c r="S15" s="147">
        <f t="shared" si="8"/>
        <v>4</v>
      </c>
      <c r="T15" s="148">
        <f t="shared" si="9"/>
        <v>8</v>
      </c>
      <c r="U15" s="156">
        <v>24.6</v>
      </c>
      <c r="V15" s="147">
        <f t="shared" si="10"/>
        <v>5.5</v>
      </c>
      <c r="W15" s="192">
        <v>-13</v>
      </c>
      <c r="X15" s="147">
        <f t="shared" si="11"/>
        <v>0.75</v>
      </c>
      <c r="Y15" s="158">
        <v>3</v>
      </c>
      <c r="Z15" s="147">
        <f t="shared" si="12"/>
        <v>3.5</v>
      </c>
      <c r="AA15" s="148">
        <f t="shared" si="13"/>
        <v>9.75</v>
      </c>
      <c r="AB15" s="159">
        <v>31.87</v>
      </c>
      <c r="AC15" s="147">
        <f t="shared" si="14"/>
        <v>15</v>
      </c>
      <c r="AD15" s="151">
        <f t="shared" si="15"/>
        <v>15</v>
      </c>
      <c r="AE15" s="152">
        <f t="shared" si="16"/>
        <v>11.25</v>
      </c>
      <c r="AF15" s="153">
        <f t="shared" si="17"/>
        <v>11.25</v>
      </c>
      <c r="AG15" s="233">
        <f t="shared" si="18"/>
        <v>170</v>
      </c>
      <c r="AH15" s="108">
        <f>VLOOKUP(B15,'Notes Ecrit'!$A$2:$B$572,2)</f>
        <v>8</v>
      </c>
      <c r="AI15" s="234">
        <f t="shared" si="19"/>
        <v>339</v>
      </c>
      <c r="AJ15" s="125">
        <f t="shared" si="20"/>
        <v>9.625</v>
      </c>
      <c r="AK15" s="122"/>
      <c r="AL15" s="122"/>
      <c r="AM15" s="122"/>
      <c r="AN15" s="122"/>
      <c r="AO15" s="122"/>
    </row>
    <row r="16" spans="1:41" ht="16.5" customHeight="1" thickBot="1">
      <c r="A16" s="39" t="s">
        <v>1057</v>
      </c>
      <c r="B16" s="132">
        <v>21802446</v>
      </c>
      <c r="C16" s="132" t="s">
        <v>223</v>
      </c>
      <c r="D16" s="132" t="s">
        <v>224</v>
      </c>
      <c r="E16" s="154">
        <v>18</v>
      </c>
      <c r="F16" s="146">
        <f t="shared" si="0"/>
        <v>18.5</v>
      </c>
      <c r="G16" s="147">
        <f t="shared" si="1"/>
        <v>15</v>
      </c>
      <c r="H16" s="148">
        <f t="shared" si="2"/>
        <v>15</v>
      </c>
      <c r="I16" s="210" t="s">
        <v>1064</v>
      </c>
      <c r="J16" s="147" t="str">
        <f t="shared" si="3"/>
        <v>ABI</v>
      </c>
      <c r="K16" s="149" t="s">
        <v>1064</v>
      </c>
      <c r="L16" s="147" t="str">
        <f t="shared" si="4"/>
        <v>ABI</v>
      </c>
      <c r="M16" s="148" t="str">
        <f t="shared" si="5"/>
        <v>ABI</v>
      </c>
      <c r="N16" s="156">
        <v>51</v>
      </c>
      <c r="O16" s="190">
        <v>63</v>
      </c>
      <c r="P16" s="191">
        <f t="shared" si="6"/>
        <v>0.80952380952380953</v>
      </c>
      <c r="Q16" s="147">
        <f t="shared" si="7"/>
        <v>4</v>
      </c>
      <c r="R16" s="157">
        <v>43.1</v>
      </c>
      <c r="S16" s="147">
        <f t="shared" si="8"/>
        <v>4</v>
      </c>
      <c r="T16" s="148">
        <f t="shared" si="9"/>
        <v>8</v>
      </c>
      <c r="U16" s="156">
        <v>25.5</v>
      </c>
      <c r="V16" s="147">
        <f t="shared" si="10"/>
        <v>5</v>
      </c>
      <c r="W16" s="194">
        <v>-12</v>
      </c>
      <c r="X16" s="147">
        <f t="shared" si="11"/>
        <v>0.75</v>
      </c>
      <c r="Y16" s="158">
        <v>6</v>
      </c>
      <c r="Z16" s="147">
        <f t="shared" si="12"/>
        <v>2</v>
      </c>
      <c r="AA16" s="148">
        <f t="shared" si="13"/>
        <v>7.75</v>
      </c>
      <c r="AB16" s="159">
        <v>42.13</v>
      </c>
      <c r="AC16" s="147">
        <f t="shared" si="14"/>
        <v>9</v>
      </c>
      <c r="AD16" s="151">
        <f t="shared" si="15"/>
        <v>9</v>
      </c>
      <c r="AE16" s="152" t="str">
        <f t="shared" si="16"/>
        <v>DEF</v>
      </c>
      <c r="AF16" s="153">
        <f t="shared" si="17"/>
        <v>0</v>
      </c>
      <c r="AG16" s="233">
        <f t="shared" si="18"/>
        <v>520</v>
      </c>
      <c r="AH16" s="108">
        <f>VLOOKUP(B16,'Notes Ecrit'!$A$2:$B$572,2)</f>
        <v>8.5</v>
      </c>
      <c r="AI16" s="234">
        <f t="shared" si="19"/>
        <v>278</v>
      </c>
      <c r="AJ16" s="125" t="e">
        <f t="shared" si="20"/>
        <v>#VALUE!</v>
      </c>
    </row>
    <row r="17" spans="1:41" ht="16.5" customHeight="1" thickBot="1">
      <c r="A17" s="39" t="s">
        <v>1057</v>
      </c>
      <c r="B17" s="132">
        <v>21804798</v>
      </c>
      <c r="C17" s="132" t="s">
        <v>225</v>
      </c>
      <c r="D17" s="132" t="s">
        <v>226</v>
      </c>
      <c r="E17" s="154">
        <v>19</v>
      </c>
      <c r="F17" s="146">
        <f t="shared" si="0"/>
        <v>19</v>
      </c>
      <c r="G17" s="147">
        <f t="shared" si="1"/>
        <v>16</v>
      </c>
      <c r="H17" s="148">
        <f t="shared" si="2"/>
        <v>16</v>
      </c>
      <c r="I17" s="211">
        <v>3.41</v>
      </c>
      <c r="J17" s="147">
        <f t="shared" si="3"/>
        <v>14</v>
      </c>
      <c r="K17" s="155">
        <v>6.47</v>
      </c>
      <c r="L17" s="147">
        <f t="shared" si="4"/>
        <v>14</v>
      </c>
      <c r="M17" s="148">
        <f t="shared" si="5"/>
        <v>14</v>
      </c>
      <c r="N17" s="156">
        <v>105</v>
      </c>
      <c r="O17" s="190">
        <v>69</v>
      </c>
      <c r="P17" s="191">
        <f t="shared" si="6"/>
        <v>1.5217391304347827</v>
      </c>
      <c r="Q17" s="147">
        <f t="shared" si="7"/>
        <v>7.5</v>
      </c>
      <c r="R17" s="157">
        <v>56</v>
      </c>
      <c r="S17" s="147">
        <f t="shared" si="8"/>
        <v>7</v>
      </c>
      <c r="T17" s="148">
        <f t="shared" si="9"/>
        <v>14.5</v>
      </c>
      <c r="U17" s="156">
        <v>24.8</v>
      </c>
      <c r="V17" s="147">
        <f t="shared" si="10"/>
        <v>5.5</v>
      </c>
      <c r="W17" s="192">
        <v>-5.5</v>
      </c>
      <c r="X17" s="147">
        <f t="shared" si="11"/>
        <v>1.25</v>
      </c>
      <c r="Y17" s="158">
        <v>6</v>
      </c>
      <c r="Z17" s="147">
        <f t="shared" si="12"/>
        <v>2</v>
      </c>
      <c r="AA17" s="148">
        <f t="shared" si="13"/>
        <v>8.75</v>
      </c>
      <c r="AB17" s="159">
        <v>28.89</v>
      </c>
      <c r="AC17" s="147">
        <f t="shared" si="14"/>
        <v>17</v>
      </c>
      <c r="AD17" s="151">
        <f t="shared" si="15"/>
        <v>17</v>
      </c>
      <c r="AE17" s="152">
        <f t="shared" si="16"/>
        <v>14.05</v>
      </c>
      <c r="AF17" s="153">
        <f t="shared" si="17"/>
        <v>14.05</v>
      </c>
      <c r="AG17" s="233">
        <f t="shared" si="18"/>
        <v>11</v>
      </c>
      <c r="AH17" s="108">
        <f>VLOOKUP(B17,'Notes Ecrit'!$A$2:$B$572,2)</f>
        <v>10</v>
      </c>
      <c r="AI17" s="234">
        <f t="shared" si="19"/>
        <v>125</v>
      </c>
      <c r="AJ17" s="125">
        <f t="shared" si="20"/>
        <v>12.025</v>
      </c>
    </row>
    <row r="18" spans="1:41" ht="16.5" customHeight="1" thickBot="1">
      <c r="A18" s="39" t="s">
        <v>186</v>
      </c>
      <c r="B18" s="132">
        <v>21804356</v>
      </c>
      <c r="C18" s="132" t="s">
        <v>227</v>
      </c>
      <c r="D18" s="132" t="s">
        <v>228</v>
      </c>
      <c r="E18" s="154">
        <v>10</v>
      </c>
      <c r="F18" s="146">
        <f t="shared" si="0"/>
        <v>14.5</v>
      </c>
      <c r="G18" s="147">
        <f t="shared" si="1"/>
        <v>10</v>
      </c>
      <c r="H18" s="148">
        <f t="shared" si="2"/>
        <v>10</v>
      </c>
      <c r="I18" s="211">
        <v>4.17</v>
      </c>
      <c r="J18" s="147">
        <f t="shared" si="3"/>
        <v>6</v>
      </c>
      <c r="K18" s="155">
        <v>7.71</v>
      </c>
      <c r="L18" s="147">
        <f t="shared" si="4"/>
        <v>11</v>
      </c>
      <c r="M18" s="148">
        <f t="shared" si="5"/>
        <v>8.5</v>
      </c>
      <c r="N18" s="156">
        <v>39.5</v>
      </c>
      <c r="O18" s="190">
        <v>62</v>
      </c>
      <c r="P18" s="191">
        <f t="shared" si="6"/>
        <v>0.63709677419354838</v>
      </c>
      <c r="Q18" s="147">
        <f t="shared" si="7"/>
        <v>4.5</v>
      </c>
      <c r="R18" s="157">
        <v>34.799999999999997</v>
      </c>
      <c r="S18" s="147">
        <f t="shared" si="8"/>
        <v>6</v>
      </c>
      <c r="T18" s="148">
        <f t="shared" si="9"/>
        <v>10.5</v>
      </c>
      <c r="U18" s="156">
        <v>29.5</v>
      </c>
      <c r="V18" s="147">
        <f t="shared" si="10"/>
        <v>4</v>
      </c>
      <c r="W18" s="192">
        <v>-15</v>
      </c>
      <c r="X18" s="147">
        <f t="shared" si="11"/>
        <v>0.5</v>
      </c>
      <c r="Y18" s="158">
        <v>8</v>
      </c>
      <c r="Z18" s="147">
        <f t="shared" si="12"/>
        <v>1</v>
      </c>
      <c r="AA18" s="148">
        <f t="shared" si="13"/>
        <v>5.5</v>
      </c>
      <c r="AB18" s="159">
        <v>40.08</v>
      </c>
      <c r="AC18" s="147">
        <f t="shared" si="14"/>
        <v>14</v>
      </c>
      <c r="AD18" s="151">
        <f t="shared" si="15"/>
        <v>14</v>
      </c>
      <c r="AE18" s="152">
        <f t="shared" si="16"/>
        <v>9.6999999999999993</v>
      </c>
      <c r="AF18" s="153">
        <f t="shared" si="17"/>
        <v>9.6999999999999993</v>
      </c>
      <c r="AG18" s="233">
        <f t="shared" si="18"/>
        <v>317</v>
      </c>
      <c r="AH18" s="108">
        <f>VLOOKUP(B18,'Notes Ecrit'!$A$2:$B$572,2)</f>
        <v>9</v>
      </c>
      <c r="AI18" s="234">
        <f t="shared" si="19"/>
        <v>208</v>
      </c>
      <c r="AJ18" s="125">
        <f t="shared" si="20"/>
        <v>9.35</v>
      </c>
      <c r="AK18" s="111"/>
      <c r="AL18" s="111"/>
      <c r="AM18" s="111"/>
      <c r="AN18" s="111"/>
      <c r="AO18" s="111"/>
    </row>
    <row r="19" spans="1:41" ht="16.5" customHeight="1" thickBot="1">
      <c r="A19" s="39" t="s">
        <v>186</v>
      </c>
      <c r="B19" s="132">
        <v>21807303</v>
      </c>
      <c r="C19" s="132" t="s">
        <v>229</v>
      </c>
      <c r="D19" s="132" t="s">
        <v>230</v>
      </c>
      <c r="E19" s="154">
        <v>10</v>
      </c>
      <c r="F19" s="146">
        <f t="shared" si="0"/>
        <v>14.5</v>
      </c>
      <c r="G19" s="147">
        <f t="shared" si="1"/>
        <v>10</v>
      </c>
      <c r="H19" s="148">
        <f t="shared" si="2"/>
        <v>10</v>
      </c>
      <c r="I19" s="211">
        <v>4.75</v>
      </c>
      <c r="J19" s="147">
        <f t="shared" si="3"/>
        <v>1</v>
      </c>
      <c r="K19" s="155">
        <v>8.6199999999999992</v>
      </c>
      <c r="L19" s="147">
        <f t="shared" si="4"/>
        <v>4</v>
      </c>
      <c r="M19" s="148">
        <f t="shared" si="5"/>
        <v>2.5</v>
      </c>
      <c r="N19" s="156">
        <v>26.5</v>
      </c>
      <c r="O19" s="190">
        <v>53</v>
      </c>
      <c r="P19" s="191">
        <f t="shared" si="6"/>
        <v>0.5</v>
      </c>
      <c r="Q19" s="147">
        <f t="shared" si="7"/>
        <v>4</v>
      </c>
      <c r="R19" s="157">
        <v>28.2</v>
      </c>
      <c r="S19" s="147">
        <f t="shared" si="8"/>
        <v>4.5</v>
      </c>
      <c r="T19" s="148">
        <f t="shared" si="9"/>
        <v>8.5</v>
      </c>
      <c r="U19" s="156">
        <v>30.1</v>
      </c>
      <c r="V19" s="147">
        <f t="shared" si="10"/>
        <v>3.75</v>
      </c>
      <c r="W19" s="192">
        <v>2</v>
      </c>
      <c r="X19" s="147">
        <f t="shared" si="11"/>
        <v>3</v>
      </c>
      <c r="Y19" s="158">
        <v>10</v>
      </c>
      <c r="Z19" s="147">
        <f t="shared" si="12"/>
        <v>0</v>
      </c>
      <c r="AA19" s="148">
        <f t="shared" si="13"/>
        <v>6.75</v>
      </c>
      <c r="AB19" s="159">
        <v>63.59</v>
      </c>
      <c r="AC19" s="147">
        <f t="shared" si="14"/>
        <v>3</v>
      </c>
      <c r="AD19" s="151">
        <f t="shared" si="15"/>
        <v>3</v>
      </c>
      <c r="AE19" s="152">
        <f t="shared" si="16"/>
        <v>6.15</v>
      </c>
      <c r="AF19" s="153">
        <f t="shared" si="17"/>
        <v>6.15</v>
      </c>
      <c r="AG19" s="233">
        <f t="shared" si="18"/>
        <v>494</v>
      </c>
      <c r="AH19" s="108">
        <f>VLOOKUP(B19,'Notes Ecrit'!$A$2:$B$572,2)</f>
        <v>12</v>
      </c>
      <c r="AI19" s="234">
        <f t="shared" si="19"/>
        <v>38</v>
      </c>
      <c r="AJ19" s="125">
        <f t="shared" si="20"/>
        <v>9.0749999999999993</v>
      </c>
      <c r="AK19" s="111"/>
      <c r="AL19" s="111"/>
      <c r="AM19" s="111"/>
      <c r="AN19" s="111"/>
      <c r="AO19" s="111"/>
    </row>
    <row r="20" spans="1:41" s="126" customFormat="1" ht="16.5" customHeight="1" thickBot="1">
      <c r="A20" s="123" t="s">
        <v>186</v>
      </c>
      <c r="B20" s="127">
        <v>21812802</v>
      </c>
      <c r="C20" s="127" t="s">
        <v>231</v>
      </c>
      <c r="D20" s="127" t="s">
        <v>232</v>
      </c>
      <c r="E20" s="145" t="s">
        <v>1064</v>
      </c>
      <c r="F20" s="146" t="str">
        <f t="shared" si="0"/>
        <v>ABI</v>
      </c>
      <c r="G20" s="147" t="str">
        <f t="shared" si="1"/>
        <v>ABI</v>
      </c>
      <c r="H20" s="148" t="str">
        <f t="shared" si="2"/>
        <v>ABI</v>
      </c>
      <c r="I20" s="210" t="s">
        <v>1064</v>
      </c>
      <c r="J20" s="147" t="str">
        <f t="shared" si="3"/>
        <v>ABI</v>
      </c>
      <c r="K20" s="149" t="s">
        <v>1064</v>
      </c>
      <c r="L20" s="147" t="str">
        <f t="shared" si="4"/>
        <v>ABI</v>
      </c>
      <c r="M20" s="148" t="str">
        <f t="shared" si="5"/>
        <v>ABI</v>
      </c>
      <c r="N20" s="150" t="s">
        <v>1064</v>
      </c>
      <c r="O20" s="187"/>
      <c r="P20" s="191">
        <f t="shared" si="6"/>
        <v>0</v>
      </c>
      <c r="Q20" s="147" t="str">
        <f t="shared" si="7"/>
        <v>ABI</v>
      </c>
      <c r="R20" s="150" t="s">
        <v>1064</v>
      </c>
      <c r="S20" s="147" t="str">
        <f t="shared" si="8"/>
        <v>ABI</v>
      </c>
      <c r="T20" s="148" t="str">
        <f t="shared" si="9"/>
        <v>ABI</v>
      </c>
      <c r="U20" s="150" t="s">
        <v>1064</v>
      </c>
      <c r="V20" s="147" t="str">
        <f t="shared" si="10"/>
        <v>ABI</v>
      </c>
      <c r="W20" s="189" t="s">
        <v>1064</v>
      </c>
      <c r="X20" s="147" t="str">
        <f t="shared" si="11"/>
        <v>ABI</v>
      </c>
      <c r="Y20" s="166" t="s">
        <v>1064</v>
      </c>
      <c r="Z20" s="147" t="str">
        <f t="shared" si="12"/>
        <v>ABI</v>
      </c>
      <c r="AA20" s="148" t="str">
        <f t="shared" si="13"/>
        <v>ABI</v>
      </c>
      <c r="AB20" s="149" t="s">
        <v>1064</v>
      </c>
      <c r="AC20" s="147" t="str">
        <f t="shared" si="14"/>
        <v>ABI</v>
      </c>
      <c r="AD20" s="151" t="str">
        <f t="shared" si="15"/>
        <v>ABI</v>
      </c>
      <c r="AE20" s="152" t="str">
        <f t="shared" si="16"/>
        <v>DEF</v>
      </c>
      <c r="AF20" s="153">
        <f t="shared" si="17"/>
        <v>0</v>
      </c>
      <c r="AG20" s="233">
        <f t="shared" si="18"/>
        <v>520</v>
      </c>
      <c r="AH20" s="108">
        <f>VLOOKUP(B20,'Notes Ecrit'!$A$2:$B$572,2)</f>
        <v>7.5</v>
      </c>
      <c r="AI20" s="234">
        <f t="shared" si="19"/>
        <v>397</v>
      </c>
      <c r="AJ20" s="125" t="e">
        <f t="shared" si="20"/>
        <v>#VALUE!</v>
      </c>
      <c r="AK20"/>
      <c r="AL20"/>
      <c r="AM20"/>
      <c r="AN20"/>
      <c r="AO20"/>
    </row>
    <row r="21" spans="1:41" s="126" customFormat="1" ht="16.5" customHeight="1" thickBot="1">
      <c r="A21" s="123" t="s">
        <v>186</v>
      </c>
      <c r="B21" s="127">
        <v>21800189</v>
      </c>
      <c r="C21" s="127" t="s">
        <v>233</v>
      </c>
      <c r="D21" s="127" t="s">
        <v>234</v>
      </c>
      <c r="E21" s="145" t="s">
        <v>1064</v>
      </c>
      <c r="F21" s="146" t="str">
        <f t="shared" si="0"/>
        <v>ABI</v>
      </c>
      <c r="G21" s="147" t="str">
        <f t="shared" si="1"/>
        <v>ABI</v>
      </c>
      <c r="H21" s="148" t="str">
        <f t="shared" si="2"/>
        <v>ABI</v>
      </c>
      <c r="I21" s="210" t="s">
        <v>1064</v>
      </c>
      <c r="J21" s="147" t="str">
        <f t="shared" si="3"/>
        <v>ABI</v>
      </c>
      <c r="K21" s="149" t="s">
        <v>1064</v>
      </c>
      <c r="L21" s="147" t="str">
        <f t="shared" si="4"/>
        <v>ABI</v>
      </c>
      <c r="M21" s="148" t="str">
        <f t="shared" si="5"/>
        <v>ABI</v>
      </c>
      <c r="N21" s="150" t="s">
        <v>1064</v>
      </c>
      <c r="O21" s="187"/>
      <c r="P21" s="191">
        <f t="shared" si="6"/>
        <v>0</v>
      </c>
      <c r="Q21" s="147" t="str">
        <f t="shared" si="7"/>
        <v>ABI</v>
      </c>
      <c r="R21" s="150" t="s">
        <v>1064</v>
      </c>
      <c r="S21" s="147" t="str">
        <f t="shared" si="8"/>
        <v>ABI</v>
      </c>
      <c r="T21" s="148" t="str">
        <f t="shared" si="9"/>
        <v>ABI</v>
      </c>
      <c r="U21" s="150" t="s">
        <v>1064</v>
      </c>
      <c r="V21" s="147" t="str">
        <f t="shared" si="10"/>
        <v>ABI</v>
      </c>
      <c r="W21" s="189" t="s">
        <v>1064</v>
      </c>
      <c r="X21" s="147" t="str">
        <f t="shared" si="11"/>
        <v>ABI</v>
      </c>
      <c r="Y21" s="166" t="s">
        <v>1064</v>
      </c>
      <c r="Z21" s="147" t="str">
        <f t="shared" si="12"/>
        <v>ABI</v>
      </c>
      <c r="AA21" s="148" t="str">
        <f t="shared" si="13"/>
        <v>ABI</v>
      </c>
      <c r="AB21" s="149" t="s">
        <v>1064</v>
      </c>
      <c r="AC21" s="147" t="str">
        <f t="shared" si="14"/>
        <v>ABI</v>
      </c>
      <c r="AD21" s="151" t="str">
        <f t="shared" si="15"/>
        <v>ABI</v>
      </c>
      <c r="AE21" s="152" t="str">
        <f t="shared" si="16"/>
        <v>DEF</v>
      </c>
      <c r="AF21" s="153">
        <f t="shared" si="17"/>
        <v>0</v>
      </c>
      <c r="AG21" s="233">
        <f t="shared" si="18"/>
        <v>520</v>
      </c>
      <c r="AH21" s="108">
        <f>VLOOKUP(B21,'Notes Ecrit'!$A$2:$B$572,2)</f>
        <v>12.5</v>
      </c>
      <c r="AI21" s="234">
        <f t="shared" si="19"/>
        <v>23</v>
      </c>
      <c r="AJ21" s="125" t="e">
        <f t="shared" si="20"/>
        <v>#VALUE!</v>
      </c>
      <c r="AK21"/>
      <c r="AL21"/>
      <c r="AM21"/>
      <c r="AN21"/>
      <c r="AO21"/>
    </row>
    <row r="22" spans="1:41" ht="16.5" customHeight="1" thickBot="1">
      <c r="A22" s="39" t="s">
        <v>1057</v>
      </c>
      <c r="B22" s="132">
        <v>21814764</v>
      </c>
      <c r="C22" s="132" t="s">
        <v>235</v>
      </c>
      <c r="D22" s="132" t="s">
        <v>236</v>
      </c>
      <c r="E22" s="154">
        <v>19</v>
      </c>
      <c r="F22" s="146">
        <f t="shared" si="0"/>
        <v>19</v>
      </c>
      <c r="G22" s="147">
        <f t="shared" si="1"/>
        <v>16</v>
      </c>
      <c r="H22" s="148">
        <f t="shared" si="2"/>
        <v>16</v>
      </c>
      <c r="I22" s="211">
        <v>3.26</v>
      </c>
      <c r="J22" s="147">
        <f t="shared" si="3"/>
        <v>16</v>
      </c>
      <c r="K22" s="155">
        <v>6.42</v>
      </c>
      <c r="L22" s="147">
        <f t="shared" si="4"/>
        <v>14</v>
      </c>
      <c r="M22" s="148">
        <f t="shared" si="5"/>
        <v>15</v>
      </c>
      <c r="N22" s="156">
        <v>70</v>
      </c>
      <c r="O22" s="190">
        <v>71</v>
      </c>
      <c r="P22" s="191">
        <f t="shared" si="6"/>
        <v>0.9859154929577465</v>
      </c>
      <c r="Q22" s="147">
        <f t="shared" si="7"/>
        <v>4.5</v>
      </c>
      <c r="R22" s="157">
        <v>53.9</v>
      </c>
      <c r="S22" s="147">
        <f t="shared" si="8"/>
        <v>6.5</v>
      </c>
      <c r="T22" s="148">
        <f t="shared" si="9"/>
        <v>11</v>
      </c>
      <c r="U22" s="156">
        <v>27.7</v>
      </c>
      <c r="V22" s="147">
        <f t="shared" si="10"/>
        <v>4</v>
      </c>
      <c r="W22" s="192">
        <v>-13</v>
      </c>
      <c r="X22" s="147">
        <f t="shared" si="11"/>
        <v>0.75</v>
      </c>
      <c r="Y22" s="158">
        <v>6</v>
      </c>
      <c r="Z22" s="147">
        <f t="shared" si="12"/>
        <v>2</v>
      </c>
      <c r="AA22" s="148">
        <f t="shared" si="13"/>
        <v>6.75</v>
      </c>
      <c r="AB22" s="159">
        <v>45.32</v>
      </c>
      <c r="AC22" s="147">
        <f t="shared" si="14"/>
        <v>7</v>
      </c>
      <c r="AD22" s="151">
        <f t="shared" si="15"/>
        <v>7</v>
      </c>
      <c r="AE22" s="152">
        <f t="shared" si="16"/>
        <v>11.15</v>
      </c>
      <c r="AF22" s="153">
        <f t="shared" si="17"/>
        <v>11.15</v>
      </c>
      <c r="AG22" s="233">
        <f t="shared" si="18"/>
        <v>180</v>
      </c>
      <c r="AH22" s="108">
        <f>VLOOKUP(B22,'Notes Ecrit'!$A$2:$B$572,2)</f>
        <v>8.5</v>
      </c>
      <c r="AI22" s="234">
        <f t="shared" si="19"/>
        <v>278</v>
      </c>
      <c r="AJ22" s="125">
        <f t="shared" si="20"/>
        <v>9.8249999999999993</v>
      </c>
    </row>
    <row r="23" spans="1:41" s="122" customFormat="1" ht="16.5" customHeight="1" thickBot="1">
      <c r="A23" s="121" t="s">
        <v>1057</v>
      </c>
      <c r="B23" s="129">
        <v>21616934</v>
      </c>
      <c r="C23" s="129" t="s">
        <v>172</v>
      </c>
      <c r="D23" s="129" t="s">
        <v>237</v>
      </c>
      <c r="E23" s="167">
        <v>15</v>
      </c>
      <c r="F23" s="146">
        <f t="shared" si="0"/>
        <v>17</v>
      </c>
      <c r="G23" s="147">
        <f t="shared" si="1"/>
        <v>12</v>
      </c>
      <c r="H23" s="148">
        <f t="shared" si="2"/>
        <v>12</v>
      </c>
      <c r="I23" s="212">
        <v>3.62</v>
      </c>
      <c r="J23" s="147">
        <f t="shared" si="3"/>
        <v>10</v>
      </c>
      <c r="K23" s="161">
        <v>6.72</v>
      </c>
      <c r="L23" s="147">
        <f t="shared" si="4"/>
        <v>12</v>
      </c>
      <c r="M23" s="148">
        <f t="shared" si="5"/>
        <v>11</v>
      </c>
      <c r="N23" s="162">
        <v>58</v>
      </c>
      <c r="O23" s="193">
        <v>52</v>
      </c>
      <c r="P23" s="191">
        <f t="shared" si="6"/>
        <v>1.1153846153846154</v>
      </c>
      <c r="Q23" s="147">
        <f t="shared" si="7"/>
        <v>5.5</v>
      </c>
      <c r="R23" s="163">
        <v>39.1</v>
      </c>
      <c r="S23" s="147">
        <f t="shared" si="8"/>
        <v>3</v>
      </c>
      <c r="T23" s="148">
        <f t="shared" si="9"/>
        <v>8.5</v>
      </c>
      <c r="U23" s="162">
        <v>24.9</v>
      </c>
      <c r="V23" s="147">
        <f t="shared" si="10"/>
        <v>5.5</v>
      </c>
      <c r="W23" s="195">
        <v>-6</v>
      </c>
      <c r="X23" s="147">
        <f t="shared" si="11"/>
        <v>1.25</v>
      </c>
      <c r="Y23" s="168">
        <v>7</v>
      </c>
      <c r="Z23" s="147">
        <f t="shared" si="12"/>
        <v>1.5</v>
      </c>
      <c r="AA23" s="148">
        <f t="shared" si="13"/>
        <v>8.25</v>
      </c>
      <c r="AB23" s="161" t="s">
        <v>1060</v>
      </c>
      <c r="AC23" s="147">
        <f t="shared" si="14"/>
        <v>0</v>
      </c>
      <c r="AD23" s="151">
        <f t="shared" si="15"/>
        <v>0</v>
      </c>
      <c r="AE23" s="152">
        <f t="shared" si="16"/>
        <v>7.95</v>
      </c>
      <c r="AF23" s="153">
        <f t="shared" si="17"/>
        <v>7.95</v>
      </c>
      <c r="AG23" s="233">
        <f t="shared" si="18"/>
        <v>444</v>
      </c>
      <c r="AH23" s="108">
        <f>VLOOKUP(B23,'Notes Ecrit'!$A$2:$B$572,2)</f>
        <v>5.5</v>
      </c>
      <c r="AI23" s="234">
        <f t="shared" si="19"/>
        <v>586</v>
      </c>
      <c r="AJ23" s="125">
        <f t="shared" si="20"/>
        <v>6.7249999999999996</v>
      </c>
      <c r="AK23" s="118"/>
      <c r="AL23" s="118"/>
      <c r="AM23" s="118"/>
      <c r="AN23" s="118"/>
      <c r="AO23" s="118"/>
    </row>
    <row r="24" spans="1:41" ht="16.5" customHeight="1" thickBot="1">
      <c r="A24" s="39" t="s">
        <v>186</v>
      </c>
      <c r="B24" s="132">
        <v>21801437</v>
      </c>
      <c r="C24" s="132" t="s">
        <v>238</v>
      </c>
      <c r="D24" s="305" t="s">
        <v>239</v>
      </c>
      <c r="E24" s="154">
        <v>13</v>
      </c>
      <c r="F24" s="146">
        <f t="shared" si="0"/>
        <v>16</v>
      </c>
      <c r="G24" s="147">
        <f t="shared" si="1"/>
        <v>13</v>
      </c>
      <c r="H24" s="148">
        <f t="shared" si="2"/>
        <v>13</v>
      </c>
      <c r="I24" s="211">
        <v>3.76</v>
      </c>
      <c r="J24" s="147">
        <f t="shared" si="3"/>
        <v>13</v>
      </c>
      <c r="K24" s="155">
        <v>6.99</v>
      </c>
      <c r="L24" s="147">
        <f t="shared" si="4"/>
        <v>16</v>
      </c>
      <c r="M24" s="148">
        <f t="shared" si="5"/>
        <v>14.5</v>
      </c>
      <c r="N24" s="156">
        <v>46</v>
      </c>
      <c r="O24" s="190">
        <v>57</v>
      </c>
      <c r="P24" s="191">
        <f t="shared" si="6"/>
        <v>0.80701754385964908</v>
      </c>
      <c r="Q24" s="147">
        <f t="shared" si="7"/>
        <v>5.5</v>
      </c>
      <c r="R24" s="157">
        <v>42.8</v>
      </c>
      <c r="S24" s="147">
        <f t="shared" si="8"/>
        <v>8</v>
      </c>
      <c r="T24" s="148">
        <f t="shared" si="9"/>
        <v>13.5</v>
      </c>
      <c r="U24" s="156">
        <v>24.8</v>
      </c>
      <c r="V24" s="147">
        <f t="shared" si="10"/>
        <v>6.5</v>
      </c>
      <c r="W24" s="192">
        <v>3</v>
      </c>
      <c r="X24" s="147">
        <f t="shared" si="11"/>
        <v>3.25</v>
      </c>
      <c r="Y24" s="158">
        <v>0</v>
      </c>
      <c r="Z24" s="147">
        <f t="shared" si="12"/>
        <v>5</v>
      </c>
      <c r="AA24" s="148">
        <f t="shared" si="13"/>
        <v>14.75</v>
      </c>
      <c r="AB24" s="159">
        <v>45.6</v>
      </c>
      <c r="AC24" s="147">
        <f t="shared" si="14"/>
        <v>11</v>
      </c>
      <c r="AD24" s="151">
        <f t="shared" si="15"/>
        <v>11</v>
      </c>
      <c r="AE24" s="152">
        <f t="shared" si="16"/>
        <v>13.35</v>
      </c>
      <c r="AF24" s="153">
        <f t="shared" si="17"/>
        <v>13.35</v>
      </c>
      <c r="AG24" s="233">
        <f t="shared" si="18"/>
        <v>26</v>
      </c>
      <c r="AH24" s="108">
        <f>VLOOKUP(B24,'Notes Ecrit'!$A$2:$B$572,2)</f>
        <v>9.5</v>
      </c>
      <c r="AI24" s="234">
        <f t="shared" si="19"/>
        <v>173</v>
      </c>
      <c r="AJ24" s="125">
        <f t="shared" si="20"/>
        <v>11.425000000000001</v>
      </c>
    </row>
    <row r="25" spans="1:41" s="122" customFormat="1" ht="16.5" customHeight="1" thickBot="1">
      <c r="A25" s="121" t="s">
        <v>186</v>
      </c>
      <c r="B25" s="129">
        <v>21712130</v>
      </c>
      <c r="C25" s="129" t="s">
        <v>29</v>
      </c>
      <c r="D25" s="129" t="s">
        <v>240</v>
      </c>
      <c r="E25" s="160" t="s">
        <v>1060</v>
      </c>
      <c r="F25" s="146" t="str">
        <f t="shared" si="0"/>
        <v>DISP</v>
      </c>
      <c r="G25" s="147">
        <f t="shared" si="1"/>
        <v>0</v>
      </c>
      <c r="H25" s="148">
        <f t="shared" si="2"/>
        <v>0</v>
      </c>
      <c r="I25" s="212" t="s">
        <v>1060</v>
      </c>
      <c r="J25" s="147">
        <f t="shared" si="3"/>
        <v>0</v>
      </c>
      <c r="K25" s="161" t="s">
        <v>1060</v>
      </c>
      <c r="L25" s="147">
        <f t="shared" si="4"/>
        <v>0</v>
      </c>
      <c r="M25" s="148">
        <f t="shared" si="5"/>
        <v>0</v>
      </c>
      <c r="N25" s="162" t="s">
        <v>1060</v>
      </c>
      <c r="O25" s="193">
        <v>53</v>
      </c>
      <c r="P25" s="191">
        <f t="shared" si="6"/>
        <v>0</v>
      </c>
      <c r="Q25" s="147">
        <f t="shared" si="7"/>
        <v>0</v>
      </c>
      <c r="R25" s="163" t="s">
        <v>1060</v>
      </c>
      <c r="S25" s="147">
        <f t="shared" si="8"/>
        <v>0</v>
      </c>
      <c r="T25" s="148">
        <f t="shared" si="9"/>
        <v>0</v>
      </c>
      <c r="U25" s="162" t="s">
        <v>1060</v>
      </c>
      <c r="V25" s="147">
        <f t="shared" si="10"/>
        <v>0</v>
      </c>
      <c r="W25" s="162" t="s">
        <v>1060</v>
      </c>
      <c r="X25" s="147">
        <f t="shared" si="11"/>
        <v>0</v>
      </c>
      <c r="Y25" s="162" t="s">
        <v>1060</v>
      </c>
      <c r="Z25" s="147">
        <f t="shared" si="12"/>
        <v>0</v>
      </c>
      <c r="AA25" s="148">
        <f t="shared" si="13"/>
        <v>0</v>
      </c>
      <c r="AB25" s="161" t="s">
        <v>1060</v>
      </c>
      <c r="AC25" s="147">
        <f t="shared" si="14"/>
        <v>0</v>
      </c>
      <c r="AD25" s="151">
        <f t="shared" si="15"/>
        <v>0</v>
      </c>
      <c r="AE25" s="152">
        <f t="shared" si="16"/>
        <v>0</v>
      </c>
      <c r="AF25" s="153">
        <f t="shared" si="17"/>
        <v>0</v>
      </c>
      <c r="AG25" s="233">
        <f t="shared" si="18"/>
        <v>520</v>
      </c>
      <c r="AH25" s="108">
        <f>VLOOKUP(B25,'Notes Ecrit'!$A$2:$B$572,2)</f>
        <v>7.5</v>
      </c>
      <c r="AI25" s="234">
        <f t="shared" si="19"/>
        <v>397</v>
      </c>
      <c r="AJ25" s="125">
        <f t="shared" si="20"/>
        <v>3.75</v>
      </c>
      <c r="AK25"/>
      <c r="AL25"/>
      <c r="AM25"/>
      <c r="AN25"/>
      <c r="AO25"/>
    </row>
    <row r="26" spans="1:41" ht="16.5" customHeight="1" thickBot="1">
      <c r="A26" s="39" t="s">
        <v>1057</v>
      </c>
      <c r="B26" s="132">
        <v>21814009</v>
      </c>
      <c r="C26" s="132" t="s">
        <v>241</v>
      </c>
      <c r="D26" s="132" t="s">
        <v>141</v>
      </c>
      <c r="E26" s="154">
        <v>14</v>
      </c>
      <c r="F26" s="146">
        <f t="shared" si="0"/>
        <v>16.5</v>
      </c>
      <c r="G26" s="147">
        <f t="shared" si="1"/>
        <v>11</v>
      </c>
      <c r="H26" s="148">
        <f t="shared" si="2"/>
        <v>11</v>
      </c>
      <c r="I26" s="211">
        <v>3.87</v>
      </c>
      <c r="J26" s="147">
        <f t="shared" si="3"/>
        <v>6</v>
      </c>
      <c r="K26" s="155">
        <v>7.09</v>
      </c>
      <c r="L26" s="147">
        <f t="shared" si="4"/>
        <v>9</v>
      </c>
      <c r="M26" s="148">
        <f t="shared" si="5"/>
        <v>7.5</v>
      </c>
      <c r="N26" s="156">
        <v>67</v>
      </c>
      <c r="O26" s="190">
        <v>66</v>
      </c>
      <c r="P26" s="191">
        <f t="shared" si="6"/>
        <v>1.0151515151515151</v>
      </c>
      <c r="Q26" s="147">
        <f t="shared" si="7"/>
        <v>5</v>
      </c>
      <c r="R26" s="157">
        <v>36.5</v>
      </c>
      <c r="S26" s="147">
        <f t="shared" si="8"/>
        <v>2</v>
      </c>
      <c r="T26" s="148">
        <f t="shared" si="9"/>
        <v>7</v>
      </c>
      <c r="U26" s="156">
        <v>27</v>
      </c>
      <c r="V26" s="147">
        <f t="shared" si="10"/>
        <v>4.25</v>
      </c>
      <c r="W26" s="192">
        <v>-4</v>
      </c>
      <c r="X26" s="147">
        <f t="shared" si="11"/>
        <v>1.5</v>
      </c>
      <c r="Y26" s="158">
        <v>10</v>
      </c>
      <c r="Z26" s="147">
        <f t="shared" si="12"/>
        <v>0</v>
      </c>
      <c r="AA26" s="148">
        <f t="shared" si="13"/>
        <v>5.75</v>
      </c>
      <c r="AB26" s="159">
        <v>57.93</v>
      </c>
      <c r="AC26" s="147">
        <f t="shared" si="14"/>
        <v>2</v>
      </c>
      <c r="AD26" s="151">
        <f t="shared" si="15"/>
        <v>2</v>
      </c>
      <c r="AE26" s="152">
        <f t="shared" si="16"/>
        <v>6.65</v>
      </c>
      <c r="AF26" s="153">
        <f t="shared" si="17"/>
        <v>6.65</v>
      </c>
      <c r="AG26" s="233">
        <f t="shared" si="18"/>
        <v>486</v>
      </c>
      <c r="AH26" s="108">
        <f>VLOOKUP(B26,'Notes Ecrit'!$A$2:$B$572,2)</f>
        <v>10</v>
      </c>
      <c r="AI26" s="234">
        <f t="shared" si="19"/>
        <v>125</v>
      </c>
      <c r="AJ26" s="125">
        <f t="shared" si="20"/>
        <v>8.3249999999999993</v>
      </c>
    </row>
    <row r="27" spans="1:41" ht="16.5" customHeight="1" thickBot="1">
      <c r="A27" s="39" t="s">
        <v>1057</v>
      </c>
      <c r="B27" s="132">
        <v>21702420</v>
      </c>
      <c r="C27" s="132" t="s">
        <v>242</v>
      </c>
      <c r="D27" s="132" t="s">
        <v>243</v>
      </c>
      <c r="E27" s="154">
        <v>18</v>
      </c>
      <c r="F27" s="146">
        <f t="shared" si="0"/>
        <v>18.5</v>
      </c>
      <c r="G27" s="147">
        <f t="shared" si="1"/>
        <v>15</v>
      </c>
      <c r="H27" s="148">
        <f t="shared" si="2"/>
        <v>15</v>
      </c>
      <c r="I27" s="211">
        <v>3.54</v>
      </c>
      <c r="J27" s="147">
        <f t="shared" si="3"/>
        <v>11</v>
      </c>
      <c r="K27" s="155">
        <v>6.72</v>
      </c>
      <c r="L27" s="147">
        <f t="shared" si="4"/>
        <v>12</v>
      </c>
      <c r="M27" s="148">
        <f t="shared" si="5"/>
        <v>11.5</v>
      </c>
      <c r="N27" s="156">
        <v>48</v>
      </c>
      <c r="O27" s="190">
        <v>59</v>
      </c>
      <c r="P27" s="191">
        <f t="shared" si="6"/>
        <v>0.81355932203389836</v>
      </c>
      <c r="Q27" s="147">
        <f t="shared" si="7"/>
        <v>4</v>
      </c>
      <c r="R27" s="157">
        <v>46.1</v>
      </c>
      <c r="S27" s="147">
        <f t="shared" si="8"/>
        <v>4.5</v>
      </c>
      <c r="T27" s="148">
        <f t="shared" si="9"/>
        <v>8.5</v>
      </c>
      <c r="U27" s="156">
        <v>28.4</v>
      </c>
      <c r="V27" s="147">
        <f t="shared" si="10"/>
        <v>3.75</v>
      </c>
      <c r="W27" s="192">
        <v>8.5</v>
      </c>
      <c r="X27" s="147">
        <f t="shared" si="11"/>
        <v>4</v>
      </c>
      <c r="Y27" s="158">
        <v>10</v>
      </c>
      <c r="Z27" s="147">
        <f t="shared" si="12"/>
        <v>0</v>
      </c>
      <c r="AA27" s="148">
        <f t="shared" si="13"/>
        <v>7.75</v>
      </c>
      <c r="AB27" s="159">
        <v>42.1</v>
      </c>
      <c r="AC27" s="147">
        <f t="shared" si="14"/>
        <v>9</v>
      </c>
      <c r="AD27" s="151">
        <f t="shared" si="15"/>
        <v>9</v>
      </c>
      <c r="AE27" s="152">
        <f t="shared" si="16"/>
        <v>10.35</v>
      </c>
      <c r="AF27" s="153">
        <f t="shared" si="17"/>
        <v>10.35</v>
      </c>
      <c r="AG27" s="233">
        <f t="shared" si="18"/>
        <v>247</v>
      </c>
      <c r="AH27" s="108">
        <f>VLOOKUP(B27,'Notes Ecrit'!$A$2:$B$572,2)</f>
        <v>8.5</v>
      </c>
      <c r="AI27" s="234">
        <f t="shared" si="19"/>
        <v>278</v>
      </c>
      <c r="AJ27" s="125">
        <f t="shared" si="20"/>
        <v>9.4250000000000007</v>
      </c>
    </row>
    <row r="28" spans="1:41" ht="16.5" customHeight="1" thickBot="1">
      <c r="A28" s="39" t="s">
        <v>1057</v>
      </c>
      <c r="B28" s="132">
        <v>21712977</v>
      </c>
      <c r="C28" s="132" t="s">
        <v>51</v>
      </c>
      <c r="D28" s="132" t="s">
        <v>244</v>
      </c>
      <c r="E28" s="154">
        <v>20</v>
      </c>
      <c r="F28" s="146">
        <f t="shared" si="0"/>
        <v>19.5</v>
      </c>
      <c r="G28" s="147">
        <f t="shared" si="1"/>
        <v>17</v>
      </c>
      <c r="H28" s="148">
        <f t="shared" si="2"/>
        <v>17</v>
      </c>
      <c r="I28" s="211">
        <v>3.72</v>
      </c>
      <c r="J28" s="147">
        <f t="shared" si="3"/>
        <v>8</v>
      </c>
      <c r="K28" s="155">
        <v>6.73</v>
      </c>
      <c r="L28" s="147">
        <f t="shared" si="4"/>
        <v>12</v>
      </c>
      <c r="M28" s="148">
        <f t="shared" si="5"/>
        <v>10</v>
      </c>
      <c r="N28" s="156">
        <v>55</v>
      </c>
      <c r="O28" s="190">
        <v>65</v>
      </c>
      <c r="P28" s="191">
        <f t="shared" si="6"/>
        <v>0.84615384615384615</v>
      </c>
      <c r="Q28" s="147">
        <f t="shared" si="7"/>
        <v>4</v>
      </c>
      <c r="R28" s="157">
        <v>36.5</v>
      </c>
      <c r="S28" s="147">
        <f t="shared" si="8"/>
        <v>2</v>
      </c>
      <c r="T28" s="148">
        <f t="shared" si="9"/>
        <v>6</v>
      </c>
      <c r="U28" s="156">
        <v>26.4</v>
      </c>
      <c r="V28" s="147">
        <f t="shared" si="10"/>
        <v>4.75</v>
      </c>
      <c r="W28" s="192">
        <v>-3</v>
      </c>
      <c r="X28" s="147">
        <f t="shared" si="11"/>
        <v>1.75</v>
      </c>
      <c r="Y28" s="158">
        <v>10</v>
      </c>
      <c r="Z28" s="147">
        <f t="shared" si="12"/>
        <v>0</v>
      </c>
      <c r="AA28" s="148">
        <f t="shared" si="13"/>
        <v>6.5</v>
      </c>
      <c r="AB28" s="159">
        <v>65.39</v>
      </c>
      <c r="AC28" s="147">
        <f t="shared" si="14"/>
        <v>1</v>
      </c>
      <c r="AD28" s="151">
        <f t="shared" si="15"/>
        <v>1</v>
      </c>
      <c r="AE28" s="152">
        <f t="shared" si="16"/>
        <v>8.1</v>
      </c>
      <c r="AF28" s="153">
        <f t="shared" si="17"/>
        <v>8.1</v>
      </c>
      <c r="AG28" s="233">
        <f t="shared" si="18"/>
        <v>439</v>
      </c>
      <c r="AH28" s="108">
        <f>VLOOKUP(B28,'Notes Ecrit'!$A$2:$B$572,2)</f>
        <v>10</v>
      </c>
      <c r="AI28" s="234">
        <f t="shared" si="19"/>
        <v>125</v>
      </c>
      <c r="AJ28" s="125">
        <f t="shared" si="20"/>
        <v>9.0500000000000007</v>
      </c>
    </row>
    <row r="29" spans="1:41" s="122" customFormat="1" ht="16.5" customHeight="1" thickBot="1">
      <c r="A29" s="121" t="s">
        <v>1057</v>
      </c>
      <c r="B29" s="129">
        <v>21815258</v>
      </c>
      <c r="C29" s="129" t="s">
        <v>245</v>
      </c>
      <c r="D29" s="129" t="s">
        <v>246</v>
      </c>
      <c r="E29" s="160" t="s">
        <v>1060</v>
      </c>
      <c r="F29" s="146" t="str">
        <f t="shared" si="0"/>
        <v>DISP</v>
      </c>
      <c r="G29" s="147">
        <f t="shared" si="1"/>
        <v>0</v>
      </c>
      <c r="H29" s="148">
        <f t="shared" si="2"/>
        <v>0</v>
      </c>
      <c r="I29" s="212" t="s">
        <v>1060</v>
      </c>
      <c r="J29" s="147">
        <f t="shared" si="3"/>
        <v>0</v>
      </c>
      <c r="K29" s="161" t="s">
        <v>1060</v>
      </c>
      <c r="L29" s="147">
        <f t="shared" si="4"/>
        <v>0</v>
      </c>
      <c r="M29" s="148">
        <f t="shared" si="5"/>
        <v>0</v>
      </c>
      <c r="N29" s="162" t="s">
        <v>1060</v>
      </c>
      <c r="O29" s="193"/>
      <c r="P29" s="191">
        <f t="shared" si="6"/>
        <v>0</v>
      </c>
      <c r="Q29" s="147">
        <f t="shared" si="7"/>
        <v>0</v>
      </c>
      <c r="R29" s="162" t="s">
        <v>1060</v>
      </c>
      <c r="S29" s="147">
        <f t="shared" si="8"/>
        <v>0</v>
      </c>
      <c r="T29" s="148">
        <f t="shared" si="9"/>
        <v>0</v>
      </c>
      <c r="U29" s="162" t="s">
        <v>1060</v>
      </c>
      <c r="V29" s="147">
        <f t="shared" si="10"/>
        <v>0</v>
      </c>
      <c r="W29" s="162" t="s">
        <v>1060</v>
      </c>
      <c r="X29" s="147">
        <f t="shared" si="11"/>
        <v>0</v>
      </c>
      <c r="Y29" s="162" t="s">
        <v>1060</v>
      </c>
      <c r="Z29" s="147">
        <f t="shared" si="12"/>
        <v>0</v>
      </c>
      <c r="AA29" s="148">
        <f t="shared" si="13"/>
        <v>0</v>
      </c>
      <c r="AB29" s="161" t="s">
        <v>1060</v>
      </c>
      <c r="AC29" s="147">
        <f t="shared" si="14"/>
        <v>0</v>
      </c>
      <c r="AD29" s="151">
        <f t="shared" si="15"/>
        <v>0</v>
      </c>
      <c r="AE29" s="152">
        <f t="shared" si="16"/>
        <v>0</v>
      </c>
      <c r="AF29" s="153">
        <f t="shared" si="17"/>
        <v>0</v>
      </c>
      <c r="AG29" s="233">
        <f t="shared" si="18"/>
        <v>520</v>
      </c>
      <c r="AH29" s="108">
        <f>VLOOKUP(B29,'Notes Ecrit'!$A$2:$B$572,2)</f>
        <v>10.5</v>
      </c>
      <c r="AI29" s="234">
        <f t="shared" si="19"/>
        <v>94</v>
      </c>
      <c r="AJ29" s="125">
        <f t="shared" si="20"/>
        <v>5.25</v>
      </c>
      <c r="AK29"/>
      <c r="AL29"/>
      <c r="AM29"/>
      <c r="AN29"/>
      <c r="AO29"/>
    </row>
    <row r="30" spans="1:41" s="118" customFormat="1" ht="16.5" customHeight="1" thickBot="1">
      <c r="A30" s="117" t="s">
        <v>1057</v>
      </c>
      <c r="B30" s="142">
        <v>21706494</v>
      </c>
      <c r="C30" s="142" t="s">
        <v>52</v>
      </c>
      <c r="D30" s="142" t="s">
        <v>247</v>
      </c>
      <c r="E30" s="169" t="s">
        <v>1061</v>
      </c>
      <c r="F30" s="146" t="str">
        <f t="shared" si="0"/>
        <v>VAL</v>
      </c>
      <c r="G30" s="147" t="str">
        <f t="shared" si="1"/>
        <v>VAL</v>
      </c>
      <c r="H30" s="148" t="str">
        <f t="shared" si="2"/>
        <v>VALIDÉ</v>
      </c>
      <c r="I30" s="213" t="s">
        <v>1061</v>
      </c>
      <c r="J30" s="147" t="str">
        <f t="shared" si="3"/>
        <v>VAL</v>
      </c>
      <c r="K30" s="170" t="s">
        <v>1061</v>
      </c>
      <c r="L30" s="147" t="str">
        <f t="shared" si="4"/>
        <v>VAL</v>
      </c>
      <c r="M30" s="148" t="str">
        <f t="shared" si="5"/>
        <v>VALIDÉ</v>
      </c>
      <c r="N30" s="171" t="s">
        <v>1061</v>
      </c>
      <c r="O30" s="196"/>
      <c r="P30" s="191">
        <f t="shared" si="6"/>
        <v>0</v>
      </c>
      <c r="Q30" s="147" t="str">
        <f t="shared" si="7"/>
        <v>VAL</v>
      </c>
      <c r="R30" s="171" t="s">
        <v>1061</v>
      </c>
      <c r="S30" s="147" t="str">
        <f t="shared" si="8"/>
        <v>VAL</v>
      </c>
      <c r="T30" s="148" t="str">
        <f t="shared" si="9"/>
        <v>VALIDÉ</v>
      </c>
      <c r="U30" s="171" t="s">
        <v>1061</v>
      </c>
      <c r="V30" s="147" t="str">
        <f t="shared" si="10"/>
        <v>VAL</v>
      </c>
      <c r="W30" s="197" t="s">
        <v>1061</v>
      </c>
      <c r="X30" s="147" t="str">
        <f t="shared" si="11"/>
        <v>VAL</v>
      </c>
      <c r="Y30" s="172" t="s">
        <v>1061</v>
      </c>
      <c r="Z30" s="147" t="str">
        <f t="shared" si="12"/>
        <v>VAL</v>
      </c>
      <c r="AA30" s="148" t="str">
        <f t="shared" si="13"/>
        <v>VALIDÉ</v>
      </c>
      <c r="AB30" s="170" t="s">
        <v>1061</v>
      </c>
      <c r="AC30" s="147" t="str">
        <f t="shared" si="14"/>
        <v>VAL</v>
      </c>
      <c r="AD30" s="151" t="str">
        <f t="shared" si="15"/>
        <v>VALIDÉ</v>
      </c>
      <c r="AE30" s="152" t="str">
        <f t="shared" si="16"/>
        <v>VALIDÉ</v>
      </c>
      <c r="AF30" s="153">
        <f t="shared" si="17"/>
        <v>0</v>
      </c>
      <c r="AG30" s="233">
        <f t="shared" si="18"/>
        <v>520</v>
      </c>
      <c r="AH30" s="108">
        <f>VLOOKUP(B30,'Notes Ecrit'!$A$2:$B$572,2)</f>
        <v>9</v>
      </c>
      <c r="AI30" s="234">
        <f t="shared" si="19"/>
        <v>208</v>
      </c>
      <c r="AJ30" s="125" t="e">
        <f t="shared" si="20"/>
        <v>#VALUE!</v>
      </c>
      <c r="AK30" s="126"/>
      <c r="AL30" s="126"/>
      <c r="AM30" s="126"/>
      <c r="AN30" s="126"/>
      <c r="AO30" s="126"/>
    </row>
    <row r="31" spans="1:41" s="126" customFormat="1" ht="16.5" customHeight="1" thickBot="1">
      <c r="A31" s="123" t="s">
        <v>1057</v>
      </c>
      <c r="B31" s="127">
        <v>21504116</v>
      </c>
      <c r="C31" s="127" t="s">
        <v>53</v>
      </c>
      <c r="D31" s="127" t="s">
        <v>248</v>
      </c>
      <c r="E31" s="145" t="s">
        <v>1064</v>
      </c>
      <c r="F31" s="146" t="str">
        <f t="shared" si="0"/>
        <v>ABI</v>
      </c>
      <c r="G31" s="147" t="str">
        <f t="shared" si="1"/>
        <v>ABI</v>
      </c>
      <c r="H31" s="148" t="str">
        <f t="shared" si="2"/>
        <v>ABI</v>
      </c>
      <c r="I31" s="210" t="s">
        <v>1064</v>
      </c>
      <c r="J31" s="147" t="str">
        <f t="shared" si="3"/>
        <v>ABI</v>
      </c>
      <c r="K31" s="149" t="s">
        <v>1064</v>
      </c>
      <c r="L31" s="147" t="str">
        <f t="shared" si="4"/>
        <v>ABI</v>
      </c>
      <c r="M31" s="148" t="str">
        <f t="shared" si="5"/>
        <v>ABI</v>
      </c>
      <c r="N31" s="150" t="s">
        <v>1064</v>
      </c>
      <c r="O31" s="187"/>
      <c r="P31" s="191">
        <f t="shared" si="6"/>
        <v>0</v>
      </c>
      <c r="Q31" s="147" t="str">
        <f t="shared" si="7"/>
        <v>ABI</v>
      </c>
      <c r="R31" s="150" t="s">
        <v>1064</v>
      </c>
      <c r="S31" s="147" t="str">
        <f t="shared" si="8"/>
        <v>ABI</v>
      </c>
      <c r="T31" s="148" t="str">
        <f t="shared" si="9"/>
        <v>ABI</v>
      </c>
      <c r="U31" s="150" t="s">
        <v>1064</v>
      </c>
      <c r="V31" s="147" t="str">
        <f t="shared" si="10"/>
        <v>ABI</v>
      </c>
      <c r="W31" s="189" t="s">
        <v>1064</v>
      </c>
      <c r="X31" s="147" t="str">
        <f t="shared" si="11"/>
        <v>ABI</v>
      </c>
      <c r="Y31" s="166" t="s">
        <v>1064</v>
      </c>
      <c r="Z31" s="147" t="str">
        <f t="shared" si="12"/>
        <v>ABI</v>
      </c>
      <c r="AA31" s="148" t="str">
        <f t="shared" si="13"/>
        <v>ABI</v>
      </c>
      <c r="AB31" s="149" t="s">
        <v>1064</v>
      </c>
      <c r="AC31" s="147" t="str">
        <f t="shared" si="14"/>
        <v>ABI</v>
      </c>
      <c r="AD31" s="151" t="str">
        <f t="shared" si="15"/>
        <v>ABI</v>
      </c>
      <c r="AE31" s="152" t="str">
        <f t="shared" si="16"/>
        <v>DEF</v>
      </c>
      <c r="AF31" s="153">
        <f t="shared" si="17"/>
        <v>0</v>
      </c>
      <c r="AG31" s="233">
        <f t="shared" si="18"/>
        <v>520</v>
      </c>
      <c r="AH31" s="108">
        <f>VLOOKUP(B31,'Notes Ecrit'!$A$2:$B$572,2)</f>
        <v>7</v>
      </c>
      <c r="AI31" s="234">
        <f t="shared" si="19"/>
        <v>440</v>
      </c>
      <c r="AJ31" s="125" t="e">
        <f t="shared" si="20"/>
        <v>#VALUE!</v>
      </c>
      <c r="AK31"/>
      <c r="AL31"/>
      <c r="AM31"/>
      <c r="AN31"/>
      <c r="AO31"/>
    </row>
    <row r="32" spans="1:41" s="126" customFormat="1" ht="16.5" customHeight="1" thickBot="1">
      <c r="A32" s="123" t="s">
        <v>1057</v>
      </c>
      <c r="B32" s="127">
        <v>21514770</v>
      </c>
      <c r="C32" s="127" t="s">
        <v>54</v>
      </c>
      <c r="D32" s="127" t="s">
        <v>249</v>
      </c>
      <c r="E32" s="145" t="s">
        <v>1064</v>
      </c>
      <c r="F32" s="146" t="str">
        <f t="shared" si="0"/>
        <v>ABI</v>
      </c>
      <c r="G32" s="147" t="str">
        <f t="shared" si="1"/>
        <v>ABI</v>
      </c>
      <c r="H32" s="148" t="str">
        <f t="shared" si="2"/>
        <v>ABI</v>
      </c>
      <c r="I32" s="210" t="s">
        <v>1064</v>
      </c>
      <c r="J32" s="147" t="str">
        <f t="shared" si="3"/>
        <v>ABI</v>
      </c>
      <c r="K32" s="149" t="s">
        <v>1064</v>
      </c>
      <c r="L32" s="147" t="str">
        <f t="shared" si="4"/>
        <v>ABI</v>
      </c>
      <c r="M32" s="148" t="str">
        <f t="shared" si="5"/>
        <v>ABI</v>
      </c>
      <c r="N32" s="150" t="s">
        <v>1064</v>
      </c>
      <c r="O32" s="187"/>
      <c r="P32" s="191">
        <f t="shared" si="6"/>
        <v>0</v>
      </c>
      <c r="Q32" s="147" t="str">
        <f t="shared" si="7"/>
        <v>ABI</v>
      </c>
      <c r="R32" s="150" t="s">
        <v>1064</v>
      </c>
      <c r="S32" s="147" t="str">
        <f t="shared" si="8"/>
        <v>ABI</v>
      </c>
      <c r="T32" s="148" t="str">
        <f t="shared" si="9"/>
        <v>ABI</v>
      </c>
      <c r="U32" s="150" t="s">
        <v>1064</v>
      </c>
      <c r="V32" s="147" t="str">
        <f t="shared" si="10"/>
        <v>ABI</v>
      </c>
      <c r="W32" s="189" t="s">
        <v>1064</v>
      </c>
      <c r="X32" s="147" t="str">
        <f t="shared" si="11"/>
        <v>ABI</v>
      </c>
      <c r="Y32" s="166" t="s">
        <v>1064</v>
      </c>
      <c r="Z32" s="147" t="str">
        <f t="shared" si="12"/>
        <v>ABI</v>
      </c>
      <c r="AA32" s="148" t="str">
        <f t="shared" si="13"/>
        <v>ABI</v>
      </c>
      <c r="AB32" s="149" t="s">
        <v>1064</v>
      </c>
      <c r="AC32" s="147" t="str">
        <f t="shared" si="14"/>
        <v>ABI</v>
      </c>
      <c r="AD32" s="151" t="str">
        <f t="shared" si="15"/>
        <v>ABI</v>
      </c>
      <c r="AE32" s="152" t="str">
        <f t="shared" si="16"/>
        <v>DEF</v>
      </c>
      <c r="AF32" s="153">
        <f t="shared" si="17"/>
        <v>0</v>
      </c>
      <c r="AG32" s="233">
        <f t="shared" si="18"/>
        <v>520</v>
      </c>
      <c r="AH32" s="108">
        <f>VLOOKUP(B32,'Notes Ecrit'!$A$2:$B$572,2)</f>
        <v>12</v>
      </c>
      <c r="AI32" s="234">
        <f t="shared" si="19"/>
        <v>38</v>
      </c>
      <c r="AJ32" s="125" t="e">
        <f t="shared" si="20"/>
        <v>#VALUE!</v>
      </c>
      <c r="AK32"/>
      <c r="AL32"/>
      <c r="AM32"/>
      <c r="AN32"/>
      <c r="AO32"/>
    </row>
    <row r="33" spans="1:41" ht="16.5" customHeight="1" thickBot="1">
      <c r="A33" s="39" t="s">
        <v>186</v>
      </c>
      <c r="B33" s="132">
        <v>21801187</v>
      </c>
      <c r="C33" s="132" t="s">
        <v>250</v>
      </c>
      <c r="D33" s="132" t="s">
        <v>251</v>
      </c>
      <c r="E33" s="154">
        <v>12</v>
      </c>
      <c r="F33" s="146">
        <f t="shared" si="0"/>
        <v>15.5</v>
      </c>
      <c r="G33" s="147">
        <f t="shared" si="1"/>
        <v>12</v>
      </c>
      <c r="H33" s="148">
        <f t="shared" si="2"/>
        <v>12</v>
      </c>
      <c r="I33" s="211">
        <v>4.53</v>
      </c>
      <c r="J33" s="147">
        <f t="shared" si="3"/>
        <v>1</v>
      </c>
      <c r="K33" s="155">
        <v>8.1199999999999992</v>
      </c>
      <c r="L33" s="147">
        <f t="shared" si="4"/>
        <v>8</v>
      </c>
      <c r="M33" s="148">
        <f t="shared" si="5"/>
        <v>4.5</v>
      </c>
      <c r="N33" s="156">
        <v>16.5</v>
      </c>
      <c r="O33" s="190">
        <v>47</v>
      </c>
      <c r="P33" s="191">
        <f t="shared" si="6"/>
        <v>0.35106382978723405</v>
      </c>
      <c r="Q33" s="147">
        <f t="shared" si="7"/>
        <v>2.5</v>
      </c>
      <c r="R33" s="157">
        <v>20.399999999999999</v>
      </c>
      <c r="S33" s="147">
        <f t="shared" si="8"/>
        <v>2.5</v>
      </c>
      <c r="T33" s="148">
        <f t="shared" si="9"/>
        <v>5</v>
      </c>
      <c r="U33" s="156">
        <v>28.3</v>
      </c>
      <c r="V33" s="147">
        <f t="shared" si="10"/>
        <v>4.75</v>
      </c>
      <c r="W33" s="192">
        <v>-2</v>
      </c>
      <c r="X33" s="147">
        <f t="shared" si="11"/>
        <v>2</v>
      </c>
      <c r="Y33" s="158">
        <v>3</v>
      </c>
      <c r="Z33" s="147">
        <f t="shared" si="12"/>
        <v>3.5</v>
      </c>
      <c r="AA33" s="148">
        <f t="shared" si="13"/>
        <v>10.25</v>
      </c>
      <c r="AB33" s="159" t="s">
        <v>1060</v>
      </c>
      <c r="AC33" s="147">
        <f t="shared" si="14"/>
        <v>0</v>
      </c>
      <c r="AD33" s="151">
        <f t="shared" si="15"/>
        <v>0</v>
      </c>
      <c r="AE33" s="152">
        <f t="shared" si="16"/>
        <v>6.35</v>
      </c>
      <c r="AF33" s="153">
        <f t="shared" si="17"/>
        <v>6.35</v>
      </c>
      <c r="AG33" s="233">
        <f t="shared" si="18"/>
        <v>491</v>
      </c>
      <c r="AH33" s="108">
        <f>VLOOKUP(B33,'Notes Ecrit'!$A$2:$B$572,2)</f>
        <v>7</v>
      </c>
      <c r="AI33" s="234">
        <f t="shared" si="19"/>
        <v>440</v>
      </c>
      <c r="AJ33" s="125">
        <f t="shared" si="20"/>
        <v>6.6749999999999998</v>
      </c>
    </row>
    <row r="34" spans="1:41" ht="16.5" customHeight="1" thickBot="1">
      <c r="A34" s="39" t="s">
        <v>1057</v>
      </c>
      <c r="B34" s="132">
        <v>21814329</v>
      </c>
      <c r="C34" s="132" t="s">
        <v>252</v>
      </c>
      <c r="D34" s="132" t="s">
        <v>253</v>
      </c>
      <c r="E34" s="154">
        <v>16</v>
      </c>
      <c r="F34" s="146">
        <f t="shared" si="0"/>
        <v>17.5</v>
      </c>
      <c r="G34" s="147">
        <f t="shared" si="1"/>
        <v>13</v>
      </c>
      <c r="H34" s="148">
        <f t="shared" si="2"/>
        <v>13</v>
      </c>
      <c r="I34" s="211">
        <v>3.62</v>
      </c>
      <c r="J34" s="147">
        <f t="shared" si="3"/>
        <v>10</v>
      </c>
      <c r="K34" s="155">
        <v>6.93</v>
      </c>
      <c r="L34" s="147">
        <f t="shared" si="4"/>
        <v>10</v>
      </c>
      <c r="M34" s="148">
        <f t="shared" si="5"/>
        <v>10</v>
      </c>
      <c r="N34" s="156">
        <v>64</v>
      </c>
      <c r="O34" s="190">
        <v>60</v>
      </c>
      <c r="P34" s="191">
        <f t="shared" si="6"/>
        <v>1.0666666666666667</v>
      </c>
      <c r="Q34" s="147">
        <f t="shared" si="7"/>
        <v>5</v>
      </c>
      <c r="R34" s="157">
        <v>47.3</v>
      </c>
      <c r="S34" s="147">
        <f t="shared" si="8"/>
        <v>5</v>
      </c>
      <c r="T34" s="148">
        <f t="shared" si="9"/>
        <v>10</v>
      </c>
      <c r="U34" s="156">
        <v>24.3</v>
      </c>
      <c r="V34" s="147">
        <f t="shared" si="10"/>
        <v>5.75</v>
      </c>
      <c r="W34" s="192">
        <v>-10</v>
      </c>
      <c r="X34" s="147">
        <f t="shared" si="11"/>
        <v>1</v>
      </c>
      <c r="Y34" s="158">
        <v>6</v>
      </c>
      <c r="Z34" s="147">
        <f t="shared" si="12"/>
        <v>2</v>
      </c>
      <c r="AA34" s="148">
        <f t="shared" si="13"/>
        <v>8.75</v>
      </c>
      <c r="AB34" s="159" t="s">
        <v>1063</v>
      </c>
      <c r="AC34" s="147">
        <f t="shared" si="14"/>
        <v>0</v>
      </c>
      <c r="AD34" s="151">
        <f t="shared" si="15"/>
        <v>0</v>
      </c>
      <c r="AE34" s="152">
        <f t="shared" si="16"/>
        <v>8.35</v>
      </c>
      <c r="AF34" s="153">
        <f t="shared" si="17"/>
        <v>8.35</v>
      </c>
      <c r="AG34" s="233">
        <f t="shared" si="18"/>
        <v>422</v>
      </c>
      <c r="AH34" s="108">
        <f>VLOOKUP(B34,'Notes Ecrit'!$A$2:$B$572,2)</f>
        <v>8</v>
      </c>
      <c r="AI34" s="234">
        <f t="shared" si="19"/>
        <v>339</v>
      </c>
      <c r="AJ34" s="125">
        <f t="shared" si="20"/>
        <v>8.1750000000000007</v>
      </c>
    </row>
    <row r="35" spans="1:41" ht="16.5" customHeight="1" thickBot="1">
      <c r="A35" s="39" t="s">
        <v>1057</v>
      </c>
      <c r="B35" s="132">
        <v>21814558</v>
      </c>
      <c r="C35" s="132" t="s">
        <v>254</v>
      </c>
      <c r="D35" s="132" t="s">
        <v>255</v>
      </c>
      <c r="E35" s="154">
        <v>18</v>
      </c>
      <c r="F35" s="146">
        <f t="shared" si="0"/>
        <v>18.5</v>
      </c>
      <c r="G35" s="147">
        <f t="shared" si="1"/>
        <v>15</v>
      </c>
      <c r="H35" s="148">
        <f t="shared" si="2"/>
        <v>15</v>
      </c>
      <c r="I35" s="210" t="s">
        <v>1064</v>
      </c>
      <c r="J35" s="147" t="str">
        <f t="shared" si="3"/>
        <v>ABI</v>
      </c>
      <c r="K35" s="149" t="s">
        <v>1064</v>
      </c>
      <c r="L35" s="147" t="str">
        <f t="shared" si="4"/>
        <v>ABI</v>
      </c>
      <c r="M35" s="148" t="str">
        <f t="shared" si="5"/>
        <v>ABI</v>
      </c>
      <c r="N35" s="156">
        <v>55</v>
      </c>
      <c r="O35" s="190">
        <v>66</v>
      </c>
      <c r="P35" s="191">
        <f t="shared" si="6"/>
        <v>0.83333333333333337</v>
      </c>
      <c r="Q35" s="147">
        <f t="shared" si="7"/>
        <v>4</v>
      </c>
      <c r="R35" s="157">
        <v>39.4</v>
      </c>
      <c r="S35" s="147">
        <f t="shared" si="8"/>
        <v>3</v>
      </c>
      <c r="T35" s="148">
        <f t="shared" si="9"/>
        <v>7</v>
      </c>
      <c r="U35" s="156">
        <v>28.4</v>
      </c>
      <c r="V35" s="147">
        <f t="shared" si="10"/>
        <v>3.75</v>
      </c>
      <c r="W35" s="194">
        <v>-6</v>
      </c>
      <c r="X35" s="147">
        <f t="shared" si="11"/>
        <v>1.25</v>
      </c>
      <c r="Y35" s="158">
        <v>5</v>
      </c>
      <c r="Z35" s="147">
        <f t="shared" si="12"/>
        <v>2.5</v>
      </c>
      <c r="AA35" s="148">
        <f t="shared" si="13"/>
        <v>7.5</v>
      </c>
      <c r="AB35" s="159">
        <v>43.44</v>
      </c>
      <c r="AC35" s="147">
        <f t="shared" si="14"/>
        <v>8</v>
      </c>
      <c r="AD35" s="151">
        <f t="shared" si="15"/>
        <v>8</v>
      </c>
      <c r="AE35" s="152" t="str">
        <f t="shared" si="16"/>
        <v>DEF</v>
      </c>
      <c r="AF35" s="153">
        <f t="shared" si="17"/>
        <v>0</v>
      </c>
      <c r="AG35" s="233">
        <f t="shared" si="18"/>
        <v>520</v>
      </c>
      <c r="AH35" s="108">
        <f>VLOOKUP(B35,'Notes Ecrit'!$A$2:$B$572,2)</f>
        <v>6</v>
      </c>
      <c r="AI35" s="234">
        <f t="shared" si="19"/>
        <v>539</v>
      </c>
      <c r="AJ35" s="125" t="e">
        <f t="shared" si="20"/>
        <v>#VALUE!</v>
      </c>
    </row>
    <row r="36" spans="1:41" ht="16.5" customHeight="1" thickBot="1">
      <c r="A36" s="39" t="s">
        <v>186</v>
      </c>
      <c r="B36" s="132">
        <v>21807537</v>
      </c>
      <c r="C36" s="132" t="s">
        <v>256</v>
      </c>
      <c r="D36" s="132" t="s">
        <v>257</v>
      </c>
      <c r="E36" s="154">
        <v>12</v>
      </c>
      <c r="F36" s="146">
        <f t="shared" si="0"/>
        <v>15.5</v>
      </c>
      <c r="G36" s="147">
        <f t="shared" si="1"/>
        <v>12</v>
      </c>
      <c r="H36" s="148">
        <f t="shared" si="2"/>
        <v>12</v>
      </c>
      <c r="I36" s="211">
        <v>3.89</v>
      </c>
      <c r="J36" s="147">
        <f t="shared" si="3"/>
        <v>11</v>
      </c>
      <c r="K36" s="155">
        <v>7.17</v>
      </c>
      <c r="L36" s="147">
        <f t="shared" si="4"/>
        <v>15</v>
      </c>
      <c r="M36" s="148">
        <f t="shared" si="5"/>
        <v>13</v>
      </c>
      <c r="N36" s="156">
        <v>29</v>
      </c>
      <c r="O36" s="190">
        <v>52</v>
      </c>
      <c r="P36" s="191">
        <f t="shared" si="6"/>
        <v>0.55769230769230771</v>
      </c>
      <c r="Q36" s="147">
        <f t="shared" si="7"/>
        <v>4</v>
      </c>
      <c r="R36" s="157">
        <v>33.5</v>
      </c>
      <c r="S36" s="147">
        <f t="shared" si="8"/>
        <v>5.5</v>
      </c>
      <c r="T36" s="148">
        <f t="shared" si="9"/>
        <v>9.5</v>
      </c>
      <c r="U36" s="156">
        <v>29.1</v>
      </c>
      <c r="V36" s="147">
        <f t="shared" si="10"/>
        <v>4.25</v>
      </c>
      <c r="W36" s="192">
        <v>-1</v>
      </c>
      <c r="X36" s="147">
        <f t="shared" si="11"/>
        <v>2.25</v>
      </c>
      <c r="Y36" s="158">
        <v>2</v>
      </c>
      <c r="Z36" s="147">
        <f t="shared" si="12"/>
        <v>4</v>
      </c>
      <c r="AA36" s="148">
        <f t="shared" si="13"/>
        <v>10.5</v>
      </c>
      <c r="AB36" s="159">
        <v>40.97</v>
      </c>
      <c r="AC36" s="147">
        <f t="shared" si="14"/>
        <v>13</v>
      </c>
      <c r="AD36" s="151">
        <f t="shared" si="15"/>
        <v>13</v>
      </c>
      <c r="AE36" s="152">
        <f t="shared" si="16"/>
        <v>11.6</v>
      </c>
      <c r="AF36" s="153">
        <f t="shared" si="17"/>
        <v>11.6</v>
      </c>
      <c r="AG36" s="233">
        <f t="shared" si="18"/>
        <v>133</v>
      </c>
      <c r="AH36" s="108">
        <f>VLOOKUP(B36,'Notes Ecrit'!$A$2:$B$572,2)</f>
        <v>8.5</v>
      </c>
      <c r="AI36" s="234">
        <f t="shared" si="19"/>
        <v>278</v>
      </c>
      <c r="AJ36" s="125">
        <f t="shared" si="20"/>
        <v>10.050000000000001</v>
      </c>
    </row>
    <row r="37" spans="1:41" ht="16.5" customHeight="1" thickBot="1">
      <c r="A37" s="39" t="s">
        <v>186</v>
      </c>
      <c r="B37" s="132">
        <v>21808640</v>
      </c>
      <c r="C37" s="132" t="s">
        <v>258</v>
      </c>
      <c r="D37" s="132" t="s">
        <v>257</v>
      </c>
      <c r="E37" s="154">
        <v>8</v>
      </c>
      <c r="F37" s="146">
        <f t="shared" si="0"/>
        <v>13.5</v>
      </c>
      <c r="G37" s="147">
        <f t="shared" si="1"/>
        <v>8</v>
      </c>
      <c r="H37" s="148">
        <f t="shared" si="2"/>
        <v>8</v>
      </c>
      <c r="I37" s="211">
        <v>3.59</v>
      </c>
      <c r="J37" s="147">
        <f t="shared" si="3"/>
        <v>16</v>
      </c>
      <c r="K37" s="155">
        <v>8.0299999999999994</v>
      </c>
      <c r="L37" s="147">
        <f t="shared" si="4"/>
        <v>9</v>
      </c>
      <c r="M37" s="148">
        <f t="shared" si="5"/>
        <v>12.5</v>
      </c>
      <c r="N37" s="156">
        <v>40</v>
      </c>
      <c r="O37" s="190">
        <v>63</v>
      </c>
      <c r="P37" s="191">
        <f t="shared" si="6"/>
        <v>0.63492063492063489</v>
      </c>
      <c r="Q37" s="147">
        <f t="shared" si="7"/>
        <v>4.5</v>
      </c>
      <c r="R37" s="157">
        <v>27.7</v>
      </c>
      <c r="S37" s="147">
        <f t="shared" si="8"/>
        <v>4</v>
      </c>
      <c r="T37" s="148">
        <f t="shared" si="9"/>
        <v>8.5</v>
      </c>
      <c r="U37" s="156">
        <v>29.6</v>
      </c>
      <c r="V37" s="147">
        <f t="shared" si="10"/>
        <v>4</v>
      </c>
      <c r="W37" s="192">
        <v>-12</v>
      </c>
      <c r="X37" s="147">
        <f t="shared" si="11"/>
        <v>0.75</v>
      </c>
      <c r="Y37" s="158">
        <v>8</v>
      </c>
      <c r="Z37" s="147">
        <f t="shared" si="12"/>
        <v>1</v>
      </c>
      <c r="AA37" s="148">
        <f t="shared" si="13"/>
        <v>5.75</v>
      </c>
      <c r="AB37" s="159">
        <v>48.67</v>
      </c>
      <c r="AC37" s="147">
        <f t="shared" si="14"/>
        <v>9</v>
      </c>
      <c r="AD37" s="151">
        <f t="shared" si="15"/>
        <v>9</v>
      </c>
      <c r="AE37" s="152">
        <f t="shared" si="16"/>
        <v>8.75</v>
      </c>
      <c r="AF37" s="153">
        <f t="shared" si="17"/>
        <v>8.75</v>
      </c>
      <c r="AG37" s="233">
        <f t="shared" si="18"/>
        <v>396</v>
      </c>
      <c r="AH37" s="108">
        <f>VLOOKUP(B37,'Notes Ecrit'!$A$2:$B$572,2)</f>
        <v>7.5</v>
      </c>
      <c r="AI37" s="234">
        <f t="shared" si="19"/>
        <v>397</v>
      </c>
      <c r="AJ37" s="125">
        <f t="shared" si="20"/>
        <v>8.125</v>
      </c>
      <c r="AK37" s="111"/>
      <c r="AL37" s="111"/>
      <c r="AM37" s="111"/>
      <c r="AN37" s="111"/>
      <c r="AO37" s="111"/>
    </row>
    <row r="38" spans="1:41" ht="16.5" customHeight="1" thickBot="1">
      <c r="A38" s="39" t="s">
        <v>1057</v>
      </c>
      <c r="B38" s="132">
        <v>21802982</v>
      </c>
      <c r="C38" s="132" t="s">
        <v>259</v>
      </c>
      <c r="D38" s="132" t="s">
        <v>260</v>
      </c>
      <c r="E38" s="154">
        <v>12</v>
      </c>
      <c r="F38" s="146">
        <f t="shared" si="0"/>
        <v>15.5</v>
      </c>
      <c r="G38" s="147">
        <f t="shared" si="1"/>
        <v>9</v>
      </c>
      <c r="H38" s="148">
        <f t="shared" si="2"/>
        <v>9</v>
      </c>
      <c r="I38" s="211">
        <v>3.08</v>
      </c>
      <c r="J38" s="147">
        <f t="shared" si="3"/>
        <v>19</v>
      </c>
      <c r="K38" s="155">
        <v>6.74</v>
      </c>
      <c r="L38" s="147">
        <f t="shared" si="4"/>
        <v>12</v>
      </c>
      <c r="M38" s="148">
        <f t="shared" si="5"/>
        <v>15.5</v>
      </c>
      <c r="N38" s="156">
        <v>55</v>
      </c>
      <c r="O38" s="190">
        <v>64</v>
      </c>
      <c r="P38" s="191">
        <f t="shared" si="6"/>
        <v>0.859375</v>
      </c>
      <c r="Q38" s="147">
        <f t="shared" si="7"/>
        <v>4</v>
      </c>
      <c r="R38" s="157">
        <v>35.9</v>
      </c>
      <c r="S38" s="147">
        <f t="shared" si="8"/>
        <v>2</v>
      </c>
      <c r="T38" s="148">
        <f t="shared" si="9"/>
        <v>6</v>
      </c>
      <c r="U38" s="156">
        <v>25.9</v>
      </c>
      <c r="V38" s="147">
        <f t="shared" si="10"/>
        <v>5</v>
      </c>
      <c r="W38" s="192">
        <v>-5</v>
      </c>
      <c r="X38" s="147">
        <f t="shared" si="11"/>
        <v>1.5</v>
      </c>
      <c r="Y38" s="158">
        <v>5</v>
      </c>
      <c r="Z38" s="147">
        <f t="shared" si="12"/>
        <v>2.5</v>
      </c>
      <c r="AA38" s="148">
        <f t="shared" si="13"/>
        <v>9</v>
      </c>
      <c r="AB38" s="159">
        <v>57.41</v>
      </c>
      <c r="AC38" s="147">
        <f t="shared" si="14"/>
        <v>2</v>
      </c>
      <c r="AD38" s="151">
        <f t="shared" si="15"/>
        <v>2</v>
      </c>
      <c r="AE38" s="152">
        <f t="shared" si="16"/>
        <v>8.3000000000000007</v>
      </c>
      <c r="AF38" s="153">
        <f t="shared" si="17"/>
        <v>8.3000000000000007</v>
      </c>
      <c r="AG38" s="233">
        <f t="shared" si="18"/>
        <v>426</v>
      </c>
      <c r="AH38" s="108">
        <f>VLOOKUP(B38,'Notes Ecrit'!$A$2:$B$572,2)</f>
        <v>5.5</v>
      </c>
      <c r="AI38" s="234">
        <f t="shared" si="19"/>
        <v>586</v>
      </c>
      <c r="AJ38" s="125">
        <f t="shared" si="20"/>
        <v>6.9</v>
      </c>
    </row>
    <row r="39" spans="1:41" ht="16.5" customHeight="1" thickBot="1">
      <c r="A39" s="39" t="s">
        <v>1057</v>
      </c>
      <c r="B39" s="132">
        <v>21817899</v>
      </c>
      <c r="C39" s="132" t="s">
        <v>261</v>
      </c>
      <c r="D39" s="132" t="s">
        <v>262</v>
      </c>
      <c r="E39" s="154">
        <v>20</v>
      </c>
      <c r="F39" s="146">
        <f t="shared" si="0"/>
        <v>19.5</v>
      </c>
      <c r="G39" s="147">
        <f t="shared" si="1"/>
        <v>17</v>
      </c>
      <c r="H39" s="148">
        <f t="shared" si="2"/>
        <v>17</v>
      </c>
      <c r="I39" s="211">
        <v>3.22</v>
      </c>
      <c r="J39" s="147">
        <f t="shared" si="3"/>
        <v>17</v>
      </c>
      <c r="K39" s="155">
        <v>6.83</v>
      </c>
      <c r="L39" s="147">
        <f t="shared" si="4"/>
        <v>11</v>
      </c>
      <c r="M39" s="148">
        <f t="shared" si="5"/>
        <v>14</v>
      </c>
      <c r="N39" s="156">
        <v>44</v>
      </c>
      <c r="O39" s="190">
        <v>57</v>
      </c>
      <c r="P39" s="191">
        <f t="shared" si="6"/>
        <v>0.77192982456140347</v>
      </c>
      <c r="Q39" s="147">
        <f t="shared" si="7"/>
        <v>3.5</v>
      </c>
      <c r="R39" s="157">
        <v>46.1</v>
      </c>
      <c r="S39" s="147">
        <f t="shared" si="8"/>
        <v>4.5</v>
      </c>
      <c r="T39" s="148">
        <f t="shared" si="9"/>
        <v>8</v>
      </c>
      <c r="U39" s="156">
        <v>26.7</v>
      </c>
      <c r="V39" s="147">
        <f t="shared" si="10"/>
        <v>4.5</v>
      </c>
      <c r="W39" s="192">
        <v>-5</v>
      </c>
      <c r="X39" s="147">
        <f t="shared" si="11"/>
        <v>1.5</v>
      </c>
      <c r="Y39" s="158">
        <v>7</v>
      </c>
      <c r="Z39" s="147">
        <f t="shared" si="12"/>
        <v>1.5</v>
      </c>
      <c r="AA39" s="148">
        <f t="shared" si="13"/>
        <v>7.5</v>
      </c>
      <c r="AB39" s="159">
        <v>41.66</v>
      </c>
      <c r="AC39" s="147">
        <f t="shared" si="14"/>
        <v>9</v>
      </c>
      <c r="AD39" s="151">
        <f t="shared" si="15"/>
        <v>9</v>
      </c>
      <c r="AE39" s="152">
        <f t="shared" si="16"/>
        <v>11.1</v>
      </c>
      <c r="AF39" s="153">
        <f t="shared" si="17"/>
        <v>11.1</v>
      </c>
      <c r="AG39" s="233">
        <f t="shared" si="18"/>
        <v>186</v>
      </c>
      <c r="AH39" s="108">
        <f>VLOOKUP(B39,'Notes Ecrit'!$A$2:$B$572,2)</f>
        <v>8</v>
      </c>
      <c r="AI39" s="234">
        <f t="shared" si="19"/>
        <v>339</v>
      </c>
      <c r="AJ39" s="125">
        <f t="shared" si="20"/>
        <v>9.5500000000000007</v>
      </c>
      <c r="AK39" s="126"/>
      <c r="AL39" s="126"/>
      <c r="AM39" s="126"/>
      <c r="AN39" s="126"/>
      <c r="AO39" s="126"/>
    </row>
    <row r="40" spans="1:41" ht="16.5" customHeight="1" thickBot="1">
      <c r="A40" s="39" t="s">
        <v>1057</v>
      </c>
      <c r="B40" s="132">
        <v>21815336</v>
      </c>
      <c r="C40" s="132" t="s">
        <v>263</v>
      </c>
      <c r="D40" s="132" t="s">
        <v>264</v>
      </c>
      <c r="E40" s="154">
        <v>12</v>
      </c>
      <c r="F40" s="146">
        <f t="shared" si="0"/>
        <v>15.5</v>
      </c>
      <c r="G40" s="147">
        <f t="shared" si="1"/>
        <v>9</v>
      </c>
      <c r="H40" s="148">
        <f t="shared" si="2"/>
        <v>9</v>
      </c>
      <c r="I40" s="211">
        <v>3.39</v>
      </c>
      <c r="J40" s="147">
        <f t="shared" si="3"/>
        <v>14</v>
      </c>
      <c r="K40" s="155">
        <v>7.42</v>
      </c>
      <c r="L40" s="147">
        <f t="shared" si="4"/>
        <v>7</v>
      </c>
      <c r="M40" s="148">
        <f t="shared" si="5"/>
        <v>10.5</v>
      </c>
      <c r="N40" s="156">
        <v>53</v>
      </c>
      <c r="O40" s="190">
        <v>100</v>
      </c>
      <c r="P40" s="191">
        <f t="shared" si="6"/>
        <v>0.53</v>
      </c>
      <c r="Q40" s="147">
        <f t="shared" si="7"/>
        <v>2.5</v>
      </c>
      <c r="R40" s="157">
        <v>36</v>
      </c>
      <c r="S40" s="147">
        <f t="shared" si="8"/>
        <v>2</v>
      </c>
      <c r="T40" s="148">
        <f t="shared" si="9"/>
        <v>4.5</v>
      </c>
      <c r="U40" s="156">
        <v>27.8</v>
      </c>
      <c r="V40" s="147">
        <f t="shared" si="10"/>
        <v>4</v>
      </c>
      <c r="W40" s="192">
        <v>-17</v>
      </c>
      <c r="X40" s="147">
        <f t="shared" si="11"/>
        <v>0.25</v>
      </c>
      <c r="Y40" s="158">
        <v>10</v>
      </c>
      <c r="Z40" s="147">
        <f t="shared" si="12"/>
        <v>0</v>
      </c>
      <c r="AA40" s="148">
        <f t="shared" si="13"/>
        <v>4.25</v>
      </c>
      <c r="AB40" s="159">
        <v>41.57</v>
      </c>
      <c r="AC40" s="147">
        <f t="shared" si="14"/>
        <v>9</v>
      </c>
      <c r="AD40" s="151">
        <f t="shared" si="15"/>
        <v>9</v>
      </c>
      <c r="AE40" s="152">
        <f t="shared" si="16"/>
        <v>7.45</v>
      </c>
      <c r="AF40" s="153">
        <f t="shared" si="17"/>
        <v>7.45</v>
      </c>
      <c r="AG40" s="233">
        <f t="shared" si="18"/>
        <v>466</v>
      </c>
      <c r="AH40" s="108">
        <f>VLOOKUP(B40,'Notes Ecrit'!$A$2:$B$572,2)</f>
        <v>11</v>
      </c>
      <c r="AI40" s="234">
        <f t="shared" si="19"/>
        <v>71</v>
      </c>
      <c r="AJ40" s="125">
        <f t="shared" si="20"/>
        <v>9.2249999999999996</v>
      </c>
    </row>
    <row r="41" spans="1:41" ht="16.5" customHeight="1" thickBot="1">
      <c r="A41" s="39" t="s">
        <v>186</v>
      </c>
      <c r="B41" s="132">
        <v>21801075</v>
      </c>
      <c r="C41" s="132" t="s">
        <v>265</v>
      </c>
      <c r="D41" s="132" t="s">
        <v>266</v>
      </c>
      <c r="E41" s="154">
        <v>15</v>
      </c>
      <c r="F41" s="146">
        <f t="shared" si="0"/>
        <v>17</v>
      </c>
      <c r="G41" s="147">
        <f t="shared" si="1"/>
        <v>15</v>
      </c>
      <c r="H41" s="148">
        <f t="shared" si="2"/>
        <v>15</v>
      </c>
      <c r="I41" s="211">
        <v>3.41</v>
      </c>
      <c r="J41" s="147">
        <f t="shared" si="3"/>
        <v>19</v>
      </c>
      <c r="K41" s="155">
        <v>7.18</v>
      </c>
      <c r="L41" s="147">
        <f t="shared" si="4"/>
        <v>15</v>
      </c>
      <c r="M41" s="148">
        <f t="shared" si="5"/>
        <v>17</v>
      </c>
      <c r="N41" s="156">
        <v>51</v>
      </c>
      <c r="O41" s="190">
        <v>57</v>
      </c>
      <c r="P41" s="191">
        <f t="shared" si="6"/>
        <v>0.89473684210526316</v>
      </c>
      <c r="Q41" s="147">
        <f t="shared" si="7"/>
        <v>5.5</v>
      </c>
      <c r="R41" s="157">
        <v>43.4</v>
      </c>
      <c r="S41" s="147">
        <f t="shared" si="8"/>
        <v>8</v>
      </c>
      <c r="T41" s="148">
        <f t="shared" si="9"/>
        <v>13.5</v>
      </c>
      <c r="U41" s="156">
        <v>25.8</v>
      </c>
      <c r="V41" s="147">
        <f t="shared" si="10"/>
        <v>6</v>
      </c>
      <c r="W41" s="192">
        <v>7</v>
      </c>
      <c r="X41" s="147">
        <f t="shared" si="11"/>
        <v>3.75</v>
      </c>
      <c r="Y41" s="158">
        <v>0</v>
      </c>
      <c r="Z41" s="147">
        <f t="shared" si="12"/>
        <v>5</v>
      </c>
      <c r="AA41" s="148">
        <f t="shared" si="13"/>
        <v>14.75</v>
      </c>
      <c r="AB41" s="159">
        <v>45.98</v>
      </c>
      <c r="AC41" s="147">
        <f t="shared" si="14"/>
        <v>10</v>
      </c>
      <c r="AD41" s="151">
        <f t="shared" si="15"/>
        <v>10</v>
      </c>
      <c r="AE41" s="152">
        <f t="shared" si="16"/>
        <v>14.05</v>
      </c>
      <c r="AF41" s="153">
        <f t="shared" si="17"/>
        <v>14.05</v>
      </c>
      <c r="AG41" s="233">
        <f t="shared" si="18"/>
        <v>11</v>
      </c>
      <c r="AH41" s="108">
        <f>VLOOKUP(B41,'Notes Ecrit'!$A$2:$B$572,2)</f>
        <v>14.5</v>
      </c>
      <c r="AI41" s="234">
        <f t="shared" si="19"/>
        <v>2</v>
      </c>
      <c r="AJ41" s="125">
        <f t="shared" si="20"/>
        <v>14.275</v>
      </c>
    </row>
    <row r="42" spans="1:41" s="111" customFormat="1" ht="16.5" customHeight="1" thickBot="1">
      <c r="A42" s="39" t="s">
        <v>186</v>
      </c>
      <c r="B42" s="132">
        <v>21504493</v>
      </c>
      <c r="C42" s="132" t="s">
        <v>267</v>
      </c>
      <c r="D42" s="132" t="s">
        <v>268</v>
      </c>
      <c r="E42" s="154">
        <v>8</v>
      </c>
      <c r="F42" s="146">
        <f t="shared" si="0"/>
        <v>13.5</v>
      </c>
      <c r="G42" s="147">
        <f t="shared" si="1"/>
        <v>8</v>
      </c>
      <c r="H42" s="148">
        <f t="shared" si="2"/>
        <v>8</v>
      </c>
      <c r="I42" s="211">
        <v>3.43</v>
      </c>
      <c r="J42" s="147">
        <f t="shared" si="3"/>
        <v>19</v>
      </c>
      <c r="K42" s="155">
        <v>7.5</v>
      </c>
      <c r="L42" s="147">
        <f t="shared" si="4"/>
        <v>12</v>
      </c>
      <c r="M42" s="148">
        <f t="shared" si="5"/>
        <v>15.5</v>
      </c>
      <c r="N42" s="156">
        <v>35</v>
      </c>
      <c r="O42" s="190">
        <v>72</v>
      </c>
      <c r="P42" s="191">
        <f t="shared" si="6"/>
        <v>0.4861111111111111</v>
      </c>
      <c r="Q42" s="147">
        <f t="shared" si="7"/>
        <v>3.5</v>
      </c>
      <c r="R42" s="157">
        <v>33.9</v>
      </c>
      <c r="S42" s="147">
        <f t="shared" si="8"/>
        <v>5.5</v>
      </c>
      <c r="T42" s="148">
        <f t="shared" si="9"/>
        <v>9</v>
      </c>
      <c r="U42" s="156">
        <v>24.9</v>
      </c>
      <c r="V42" s="147">
        <f t="shared" si="10"/>
        <v>6.5</v>
      </c>
      <c r="W42" s="192">
        <v>-1</v>
      </c>
      <c r="X42" s="147">
        <f t="shared" si="11"/>
        <v>2.25</v>
      </c>
      <c r="Y42" s="158">
        <v>4</v>
      </c>
      <c r="Z42" s="147">
        <f t="shared" si="12"/>
        <v>3</v>
      </c>
      <c r="AA42" s="148">
        <f t="shared" si="13"/>
        <v>11.75</v>
      </c>
      <c r="AB42" s="159">
        <v>43.72</v>
      </c>
      <c r="AC42" s="147">
        <f t="shared" si="14"/>
        <v>12</v>
      </c>
      <c r="AD42" s="151">
        <f t="shared" si="15"/>
        <v>12</v>
      </c>
      <c r="AE42" s="152">
        <f t="shared" si="16"/>
        <v>11.25</v>
      </c>
      <c r="AF42" s="153">
        <f t="shared" si="17"/>
        <v>11.25</v>
      </c>
      <c r="AG42" s="233">
        <f t="shared" si="18"/>
        <v>170</v>
      </c>
      <c r="AH42" s="108">
        <f>VLOOKUP(B42,'Notes Ecrit'!$A$2:$B$572,2)</f>
        <v>9.5</v>
      </c>
      <c r="AI42" s="234">
        <f t="shared" si="19"/>
        <v>173</v>
      </c>
      <c r="AJ42" s="125">
        <f t="shared" si="20"/>
        <v>10.375</v>
      </c>
      <c r="AK42" s="126"/>
      <c r="AL42" s="126"/>
      <c r="AM42" s="126"/>
      <c r="AN42" s="126"/>
      <c r="AO42" s="126"/>
    </row>
    <row r="43" spans="1:41" s="126" customFormat="1" ht="16.5" customHeight="1" thickBot="1">
      <c r="A43" s="123" t="s">
        <v>186</v>
      </c>
      <c r="B43" s="127">
        <v>21801169</v>
      </c>
      <c r="C43" s="127" t="s">
        <v>269</v>
      </c>
      <c r="D43" s="127" t="s">
        <v>270</v>
      </c>
      <c r="E43" s="145" t="s">
        <v>1064</v>
      </c>
      <c r="F43" s="146" t="str">
        <f t="shared" si="0"/>
        <v>ABI</v>
      </c>
      <c r="G43" s="147" t="str">
        <f t="shared" si="1"/>
        <v>ABI</v>
      </c>
      <c r="H43" s="148" t="str">
        <f t="shared" si="2"/>
        <v>ABI</v>
      </c>
      <c r="I43" s="210" t="s">
        <v>1064</v>
      </c>
      <c r="J43" s="147" t="str">
        <f t="shared" si="3"/>
        <v>ABI</v>
      </c>
      <c r="K43" s="149" t="s">
        <v>1064</v>
      </c>
      <c r="L43" s="147" t="str">
        <f t="shared" si="4"/>
        <v>ABI</v>
      </c>
      <c r="M43" s="148" t="str">
        <f t="shared" si="5"/>
        <v>ABI</v>
      </c>
      <c r="N43" s="150" t="s">
        <v>1064</v>
      </c>
      <c r="O43" s="187"/>
      <c r="P43" s="191">
        <f t="shared" si="6"/>
        <v>0</v>
      </c>
      <c r="Q43" s="147" t="str">
        <f t="shared" si="7"/>
        <v>ABI</v>
      </c>
      <c r="R43" s="150" t="s">
        <v>1064</v>
      </c>
      <c r="S43" s="147" t="str">
        <f t="shared" si="8"/>
        <v>ABI</v>
      </c>
      <c r="T43" s="148" t="str">
        <f t="shared" si="9"/>
        <v>ABI</v>
      </c>
      <c r="U43" s="150" t="s">
        <v>1064</v>
      </c>
      <c r="V43" s="147" t="str">
        <f t="shared" si="10"/>
        <v>ABI</v>
      </c>
      <c r="W43" s="189" t="s">
        <v>1064</v>
      </c>
      <c r="X43" s="147" t="str">
        <f t="shared" si="11"/>
        <v>ABI</v>
      </c>
      <c r="Y43" s="166" t="s">
        <v>1064</v>
      </c>
      <c r="Z43" s="147" t="str">
        <f t="shared" si="12"/>
        <v>ABI</v>
      </c>
      <c r="AA43" s="148" t="str">
        <f t="shared" si="13"/>
        <v>ABI</v>
      </c>
      <c r="AB43" s="149" t="s">
        <v>1064</v>
      </c>
      <c r="AC43" s="147" t="str">
        <f t="shared" si="14"/>
        <v>ABI</v>
      </c>
      <c r="AD43" s="151" t="str">
        <f t="shared" si="15"/>
        <v>ABI</v>
      </c>
      <c r="AE43" s="152" t="str">
        <f t="shared" si="16"/>
        <v>DEF</v>
      </c>
      <c r="AF43" s="153">
        <f t="shared" si="17"/>
        <v>0</v>
      </c>
      <c r="AG43" s="233">
        <f t="shared" si="18"/>
        <v>520</v>
      </c>
      <c r="AH43" s="108">
        <f>VLOOKUP(B43,'Notes Ecrit'!$A$2:$B$572,2)</f>
        <v>9.5</v>
      </c>
      <c r="AI43" s="234">
        <f t="shared" si="19"/>
        <v>173</v>
      </c>
      <c r="AJ43" s="125" t="e">
        <f t="shared" si="20"/>
        <v>#VALUE!</v>
      </c>
      <c r="AK43" s="111"/>
      <c r="AL43" s="111"/>
      <c r="AM43" s="111"/>
      <c r="AN43" s="111"/>
      <c r="AO43" s="111"/>
    </row>
    <row r="44" spans="1:41" ht="16.5" customHeight="1" thickBot="1">
      <c r="A44" s="39" t="s">
        <v>1057</v>
      </c>
      <c r="B44" s="132">
        <v>21805460</v>
      </c>
      <c r="C44" s="132" t="s">
        <v>271</v>
      </c>
      <c r="D44" s="132" t="s">
        <v>30</v>
      </c>
      <c r="E44" s="154">
        <v>19</v>
      </c>
      <c r="F44" s="146">
        <f t="shared" si="0"/>
        <v>19</v>
      </c>
      <c r="G44" s="147">
        <f t="shared" si="1"/>
        <v>16</v>
      </c>
      <c r="H44" s="148">
        <f t="shared" si="2"/>
        <v>16</v>
      </c>
      <c r="I44" s="211">
        <v>3.23</v>
      </c>
      <c r="J44" s="147">
        <f t="shared" si="3"/>
        <v>17</v>
      </c>
      <c r="K44" s="155">
        <v>6.89</v>
      </c>
      <c r="L44" s="147">
        <f t="shared" si="4"/>
        <v>11</v>
      </c>
      <c r="M44" s="148">
        <f t="shared" si="5"/>
        <v>14</v>
      </c>
      <c r="N44" s="156">
        <v>58</v>
      </c>
      <c r="O44" s="190">
        <v>70</v>
      </c>
      <c r="P44" s="191">
        <f t="shared" si="6"/>
        <v>0.82857142857142863</v>
      </c>
      <c r="Q44" s="147">
        <f t="shared" si="7"/>
        <v>4</v>
      </c>
      <c r="R44" s="157">
        <v>36.9</v>
      </c>
      <c r="S44" s="147">
        <f t="shared" si="8"/>
        <v>2</v>
      </c>
      <c r="T44" s="148">
        <f t="shared" si="9"/>
        <v>6</v>
      </c>
      <c r="U44" s="156">
        <v>26</v>
      </c>
      <c r="V44" s="147">
        <f t="shared" si="10"/>
        <v>4.75</v>
      </c>
      <c r="W44" s="192">
        <v>-6</v>
      </c>
      <c r="X44" s="147">
        <f t="shared" si="11"/>
        <v>1.25</v>
      </c>
      <c r="Y44" s="158">
        <v>6</v>
      </c>
      <c r="Z44" s="147">
        <f t="shared" si="12"/>
        <v>2</v>
      </c>
      <c r="AA44" s="148">
        <f t="shared" si="13"/>
        <v>8</v>
      </c>
      <c r="AB44" s="159">
        <v>33.369999999999997</v>
      </c>
      <c r="AC44" s="147">
        <f t="shared" si="14"/>
        <v>14</v>
      </c>
      <c r="AD44" s="151">
        <f t="shared" si="15"/>
        <v>14</v>
      </c>
      <c r="AE44" s="152">
        <f t="shared" si="16"/>
        <v>11.6</v>
      </c>
      <c r="AF44" s="153">
        <f t="shared" si="17"/>
        <v>11.6</v>
      </c>
      <c r="AG44" s="233">
        <f t="shared" si="18"/>
        <v>133</v>
      </c>
      <c r="AH44" s="108">
        <f>VLOOKUP(B44,'Notes Ecrit'!$A$2:$B$572,2)</f>
        <v>6</v>
      </c>
      <c r="AI44" s="234">
        <f t="shared" si="19"/>
        <v>539</v>
      </c>
      <c r="AJ44" s="125">
        <f t="shared" si="20"/>
        <v>8.8000000000000007</v>
      </c>
      <c r="AK44" s="111"/>
      <c r="AL44" s="111"/>
      <c r="AM44" s="111"/>
      <c r="AN44" s="111"/>
      <c r="AO44" s="111"/>
    </row>
    <row r="45" spans="1:41" s="120" customFormat="1" ht="16.5" customHeight="1" thickBot="1">
      <c r="A45" s="119" t="s">
        <v>186</v>
      </c>
      <c r="B45" s="138">
        <v>21811258</v>
      </c>
      <c r="C45" s="138" t="s">
        <v>271</v>
      </c>
      <c r="D45" s="305" t="s">
        <v>272</v>
      </c>
      <c r="E45" s="173" t="s">
        <v>1064</v>
      </c>
      <c r="F45" s="146" t="str">
        <f t="shared" si="0"/>
        <v>ABI</v>
      </c>
      <c r="G45" s="147" t="str">
        <f t="shared" si="1"/>
        <v>ABI</v>
      </c>
      <c r="H45" s="148" t="str">
        <f t="shared" si="2"/>
        <v>ABI</v>
      </c>
      <c r="I45" s="214" t="s">
        <v>1064</v>
      </c>
      <c r="J45" s="147" t="str">
        <f t="shared" si="3"/>
        <v>ABI</v>
      </c>
      <c r="K45" s="174" t="s">
        <v>1064</v>
      </c>
      <c r="L45" s="147" t="str">
        <f t="shared" si="4"/>
        <v>ABI</v>
      </c>
      <c r="M45" s="148" t="str">
        <f t="shared" si="5"/>
        <v>ABI</v>
      </c>
      <c r="N45" s="175" t="s">
        <v>1064</v>
      </c>
      <c r="O45" s="198"/>
      <c r="P45" s="191">
        <f t="shared" si="6"/>
        <v>0</v>
      </c>
      <c r="Q45" s="147" t="str">
        <f t="shared" si="7"/>
        <v>ABI</v>
      </c>
      <c r="R45" s="175" t="s">
        <v>1064</v>
      </c>
      <c r="S45" s="147" t="str">
        <f t="shared" si="8"/>
        <v>ABI</v>
      </c>
      <c r="T45" s="148" t="str">
        <f t="shared" si="9"/>
        <v>ABI</v>
      </c>
      <c r="U45" s="175" t="s">
        <v>1064</v>
      </c>
      <c r="V45" s="147" t="str">
        <f t="shared" si="10"/>
        <v>ABI</v>
      </c>
      <c r="W45" s="199" t="s">
        <v>1064</v>
      </c>
      <c r="X45" s="147" t="str">
        <f t="shared" si="11"/>
        <v>ABI</v>
      </c>
      <c r="Y45" s="176" t="s">
        <v>1064</v>
      </c>
      <c r="Z45" s="147" t="str">
        <f t="shared" si="12"/>
        <v>ABI</v>
      </c>
      <c r="AA45" s="148" t="str">
        <f t="shared" si="13"/>
        <v>ABI</v>
      </c>
      <c r="AB45" s="174" t="s">
        <v>1064</v>
      </c>
      <c r="AC45" s="147" t="str">
        <f t="shared" si="14"/>
        <v>ABI</v>
      </c>
      <c r="AD45" s="151" t="str">
        <f t="shared" si="15"/>
        <v>ABI</v>
      </c>
      <c r="AE45" s="152" t="str">
        <f t="shared" si="16"/>
        <v>DEF</v>
      </c>
      <c r="AF45" s="153">
        <f t="shared" si="17"/>
        <v>0</v>
      </c>
      <c r="AG45" s="233">
        <f t="shared" si="18"/>
        <v>520</v>
      </c>
      <c r="AH45" s="108">
        <f>VLOOKUP(B45,'Notes Ecrit'!$A$2:$B$572,2)</f>
        <v>5</v>
      </c>
      <c r="AI45" s="234">
        <f t="shared" si="19"/>
        <v>617</v>
      </c>
      <c r="AJ45" s="125" t="e">
        <f t="shared" si="20"/>
        <v>#VALUE!</v>
      </c>
      <c r="AK45" s="111"/>
      <c r="AL45" s="111"/>
      <c r="AM45" s="111"/>
      <c r="AN45" s="111"/>
      <c r="AO45" s="111"/>
    </row>
    <row r="46" spans="1:41" ht="16.5" customHeight="1" thickBot="1">
      <c r="A46" s="39" t="s">
        <v>1057</v>
      </c>
      <c r="B46" s="132">
        <v>21812110</v>
      </c>
      <c r="C46" s="132" t="s">
        <v>273</v>
      </c>
      <c r="D46" s="132" t="s">
        <v>274</v>
      </c>
      <c r="E46" s="154">
        <v>22</v>
      </c>
      <c r="F46" s="146">
        <f t="shared" si="0"/>
        <v>20.5</v>
      </c>
      <c r="G46" s="147">
        <f t="shared" si="1"/>
        <v>19</v>
      </c>
      <c r="H46" s="148">
        <f t="shared" si="2"/>
        <v>19</v>
      </c>
      <c r="I46" s="211">
        <v>2.83</v>
      </c>
      <c r="J46" s="147">
        <f t="shared" si="3"/>
        <v>20</v>
      </c>
      <c r="K46" s="155">
        <v>5.99</v>
      </c>
      <c r="L46" s="147">
        <f t="shared" si="4"/>
        <v>17</v>
      </c>
      <c r="M46" s="148">
        <f t="shared" si="5"/>
        <v>18.5</v>
      </c>
      <c r="N46" s="156">
        <v>73</v>
      </c>
      <c r="O46" s="190">
        <v>76</v>
      </c>
      <c r="P46" s="191">
        <f t="shared" si="6"/>
        <v>0.96052631578947367</v>
      </c>
      <c r="Q46" s="147">
        <f t="shared" si="7"/>
        <v>4.5</v>
      </c>
      <c r="R46" s="157">
        <v>55.2</v>
      </c>
      <c r="S46" s="147">
        <f t="shared" si="8"/>
        <v>7</v>
      </c>
      <c r="T46" s="148">
        <f t="shared" si="9"/>
        <v>11.5</v>
      </c>
      <c r="U46" s="156">
        <v>23.2</v>
      </c>
      <c r="V46" s="147">
        <f t="shared" si="10"/>
        <v>6.25</v>
      </c>
      <c r="W46" s="192">
        <v>-11</v>
      </c>
      <c r="X46" s="147">
        <f t="shared" si="11"/>
        <v>0.75</v>
      </c>
      <c r="Y46" s="158">
        <v>3</v>
      </c>
      <c r="Z46" s="147">
        <f t="shared" si="12"/>
        <v>3.5</v>
      </c>
      <c r="AA46" s="148">
        <f t="shared" si="13"/>
        <v>10.5</v>
      </c>
      <c r="AB46" s="159">
        <v>33.630000000000003</v>
      </c>
      <c r="AC46" s="147">
        <f t="shared" si="14"/>
        <v>14</v>
      </c>
      <c r="AD46" s="151">
        <f t="shared" si="15"/>
        <v>14</v>
      </c>
      <c r="AE46" s="152">
        <f t="shared" si="16"/>
        <v>14.7</v>
      </c>
      <c r="AF46" s="153">
        <f t="shared" si="17"/>
        <v>14.7</v>
      </c>
      <c r="AG46" s="233">
        <f t="shared" si="18"/>
        <v>6</v>
      </c>
      <c r="AH46" s="108">
        <f>VLOOKUP(B46,'Notes Ecrit'!$A$2:$B$572,2)</f>
        <v>13.5</v>
      </c>
      <c r="AI46" s="234">
        <f t="shared" si="19"/>
        <v>5</v>
      </c>
      <c r="AJ46" s="125">
        <f t="shared" si="20"/>
        <v>14.1</v>
      </c>
      <c r="AK46" s="118"/>
      <c r="AL46" s="118"/>
      <c r="AM46" s="118"/>
      <c r="AN46" s="118"/>
      <c r="AO46" s="118"/>
    </row>
    <row r="47" spans="1:41" ht="16.5" customHeight="1" thickBot="1">
      <c r="A47" s="39" t="s">
        <v>186</v>
      </c>
      <c r="B47" s="132">
        <v>21804558</v>
      </c>
      <c r="C47" s="132" t="s">
        <v>275</v>
      </c>
      <c r="D47" s="132" t="s">
        <v>276</v>
      </c>
      <c r="E47" s="154">
        <v>14</v>
      </c>
      <c r="F47" s="146">
        <f t="shared" si="0"/>
        <v>16.5</v>
      </c>
      <c r="G47" s="147">
        <f t="shared" si="1"/>
        <v>14</v>
      </c>
      <c r="H47" s="148">
        <f t="shared" si="2"/>
        <v>14</v>
      </c>
      <c r="I47" s="211">
        <v>3.41</v>
      </c>
      <c r="J47" s="147">
        <f t="shared" si="3"/>
        <v>19</v>
      </c>
      <c r="K47" s="155">
        <v>7.14</v>
      </c>
      <c r="L47" s="147">
        <f t="shared" si="4"/>
        <v>15</v>
      </c>
      <c r="M47" s="148">
        <f t="shared" si="5"/>
        <v>17</v>
      </c>
      <c r="N47" s="156">
        <v>41</v>
      </c>
      <c r="O47" s="190">
        <v>58</v>
      </c>
      <c r="P47" s="191">
        <f t="shared" si="6"/>
        <v>0.7068965517241379</v>
      </c>
      <c r="Q47" s="147">
        <f t="shared" si="7"/>
        <v>5</v>
      </c>
      <c r="R47" s="157">
        <v>45</v>
      </c>
      <c r="S47" s="147">
        <f t="shared" si="8"/>
        <v>8.5</v>
      </c>
      <c r="T47" s="148">
        <f t="shared" si="9"/>
        <v>13.5</v>
      </c>
      <c r="U47" s="156">
        <v>27.3</v>
      </c>
      <c r="V47" s="147">
        <f t="shared" si="10"/>
        <v>5.25</v>
      </c>
      <c r="W47" s="192">
        <v>5</v>
      </c>
      <c r="X47" s="147">
        <f t="shared" si="11"/>
        <v>3.5</v>
      </c>
      <c r="Y47" s="158">
        <v>0</v>
      </c>
      <c r="Z47" s="147">
        <f t="shared" si="12"/>
        <v>5</v>
      </c>
      <c r="AA47" s="148">
        <f t="shared" si="13"/>
        <v>13.75</v>
      </c>
      <c r="AB47" s="159">
        <v>35</v>
      </c>
      <c r="AC47" s="147">
        <f t="shared" si="14"/>
        <v>17</v>
      </c>
      <c r="AD47" s="151">
        <f t="shared" si="15"/>
        <v>17</v>
      </c>
      <c r="AE47" s="152">
        <f t="shared" si="16"/>
        <v>15.05</v>
      </c>
      <c r="AF47" s="153">
        <f t="shared" si="17"/>
        <v>15.05</v>
      </c>
      <c r="AG47" s="233">
        <f t="shared" si="18"/>
        <v>2</v>
      </c>
      <c r="AH47" s="108">
        <f>VLOOKUP(B47,'Notes Ecrit'!$A$2:$B$572,2)</f>
        <v>10</v>
      </c>
      <c r="AI47" s="234">
        <f t="shared" si="19"/>
        <v>125</v>
      </c>
      <c r="AJ47" s="125">
        <f t="shared" si="20"/>
        <v>12.525</v>
      </c>
    </row>
    <row r="48" spans="1:41" ht="16.5" customHeight="1" thickBot="1">
      <c r="A48" s="39" t="s">
        <v>1057</v>
      </c>
      <c r="B48" s="132">
        <v>21813394</v>
      </c>
      <c r="C48" s="132" t="s">
        <v>277</v>
      </c>
      <c r="D48" s="132" t="s">
        <v>278</v>
      </c>
      <c r="E48" s="154">
        <v>9</v>
      </c>
      <c r="F48" s="146">
        <f t="shared" si="0"/>
        <v>14</v>
      </c>
      <c r="G48" s="147">
        <f t="shared" si="1"/>
        <v>6</v>
      </c>
      <c r="H48" s="148">
        <f t="shared" si="2"/>
        <v>6</v>
      </c>
      <c r="I48" s="211">
        <v>3.37</v>
      </c>
      <c r="J48" s="147">
        <f t="shared" si="3"/>
        <v>14</v>
      </c>
      <c r="K48" s="155">
        <v>7.36</v>
      </c>
      <c r="L48" s="147">
        <f t="shared" si="4"/>
        <v>7</v>
      </c>
      <c r="M48" s="148">
        <f t="shared" si="5"/>
        <v>10.5</v>
      </c>
      <c r="N48" s="156">
        <v>79</v>
      </c>
      <c r="O48" s="190">
        <v>77</v>
      </c>
      <c r="P48" s="191">
        <f t="shared" si="6"/>
        <v>1.025974025974026</v>
      </c>
      <c r="Q48" s="147">
        <f t="shared" si="7"/>
        <v>5</v>
      </c>
      <c r="R48" s="157">
        <v>34.700000000000003</v>
      </c>
      <c r="S48" s="147">
        <f t="shared" si="8"/>
        <v>1.5</v>
      </c>
      <c r="T48" s="148">
        <f t="shared" si="9"/>
        <v>6.5</v>
      </c>
      <c r="U48" s="156">
        <v>28.1</v>
      </c>
      <c r="V48" s="147">
        <f t="shared" si="10"/>
        <v>3.75</v>
      </c>
      <c r="W48" s="192">
        <v>3.5</v>
      </c>
      <c r="X48" s="147">
        <f t="shared" si="11"/>
        <v>3.25</v>
      </c>
      <c r="Y48" s="158">
        <v>4</v>
      </c>
      <c r="Z48" s="147">
        <f t="shared" si="12"/>
        <v>3</v>
      </c>
      <c r="AA48" s="148">
        <f t="shared" si="13"/>
        <v>10</v>
      </c>
      <c r="AB48" s="159">
        <v>52.56</v>
      </c>
      <c r="AC48" s="147">
        <f t="shared" si="14"/>
        <v>4</v>
      </c>
      <c r="AD48" s="151">
        <f t="shared" si="15"/>
        <v>4</v>
      </c>
      <c r="AE48" s="152">
        <f t="shared" si="16"/>
        <v>7.4</v>
      </c>
      <c r="AF48" s="153">
        <f t="shared" si="17"/>
        <v>7.4</v>
      </c>
      <c r="AG48" s="233">
        <f t="shared" si="18"/>
        <v>469</v>
      </c>
      <c r="AH48" s="108">
        <f>VLOOKUP(B48,'Notes Ecrit'!$A$2:$B$572,2)</f>
        <v>10</v>
      </c>
      <c r="AI48" s="234">
        <f t="shared" si="19"/>
        <v>125</v>
      </c>
      <c r="AJ48" s="125">
        <f t="shared" si="20"/>
        <v>8.6999999999999993</v>
      </c>
      <c r="AK48" s="111"/>
      <c r="AL48" s="111"/>
      <c r="AM48" s="111"/>
      <c r="AN48" s="111"/>
      <c r="AO48" s="111"/>
    </row>
    <row r="49" spans="1:41" ht="16.5" customHeight="1" thickBot="1">
      <c r="A49" s="39" t="s">
        <v>1057</v>
      </c>
      <c r="B49" s="132">
        <v>21812289</v>
      </c>
      <c r="C49" s="132" t="s">
        <v>55</v>
      </c>
      <c r="D49" s="132" t="s">
        <v>279</v>
      </c>
      <c r="E49" s="154">
        <v>17</v>
      </c>
      <c r="F49" s="146">
        <f t="shared" si="0"/>
        <v>18</v>
      </c>
      <c r="G49" s="147">
        <f t="shared" si="1"/>
        <v>14</v>
      </c>
      <c r="H49" s="148">
        <f t="shared" si="2"/>
        <v>14</v>
      </c>
      <c r="I49" s="211">
        <v>3.09</v>
      </c>
      <c r="J49" s="147">
        <f t="shared" si="3"/>
        <v>19</v>
      </c>
      <c r="K49" s="155">
        <v>6.74</v>
      </c>
      <c r="L49" s="147">
        <f t="shared" si="4"/>
        <v>12</v>
      </c>
      <c r="M49" s="148">
        <f t="shared" si="5"/>
        <v>15.5</v>
      </c>
      <c r="N49" s="156">
        <v>53</v>
      </c>
      <c r="O49" s="190">
        <v>55</v>
      </c>
      <c r="P49" s="191">
        <f t="shared" si="6"/>
        <v>0.96363636363636362</v>
      </c>
      <c r="Q49" s="147">
        <f t="shared" si="7"/>
        <v>4.5</v>
      </c>
      <c r="R49" s="157">
        <v>46.4</v>
      </c>
      <c r="S49" s="147">
        <f t="shared" si="8"/>
        <v>4.5</v>
      </c>
      <c r="T49" s="148">
        <f t="shared" si="9"/>
        <v>9</v>
      </c>
      <c r="U49" s="156">
        <v>25.1</v>
      </c>
      <c r="V49" s="147">
        <f t="shared" si="10"/>
        <v>5.5</v>
      </c>
      <c r="W49" s="192">
        <v>1.5</v>
      </c>
      <c r="X49" s="147">
        <f t="shared" si="11"/>
        <v>2.75</v>
      </c>
      <c r="Y49" s="158">
        <v>2</v>
      </c>
      <c r="Z49" s="147">
        <f t="shared" si="12"/>
        <v>4</v>
      </c>
      <c r="AA49" s="148">
        <f t="shared" si="13"/>
        <v>12.25</v>
      </c>
      <c r="AB49" s="159">
        <v>41.87</v>
      </c>
      <c r="AC49" s="147">
        <f t="shared" si="14"/>
        <v>9</v>
      </c>
      <c r="AD49" s="151">
        <f t="shared" si="15"/>
        <v>9</v>
      </c>
      <c r="AE49" s="152">
        <f t="shared" si="16"/>
        <v>11.95</v>
      </c>
      <c r="AF49" s="153">
        <f t="shared" si="17"/>
        <v>11.95</v>
      </c>
      <c r="AG49" s="233">
        <f t="shared" si="18"/>
        <v>106</v>
      </c>
      <c r="AH49" s="108">
        <f>VLOOKUP(B49,'Notes Ecrit'!$A$2:$B$572,2)</f>
        <v>7.5</v>
      </c>
      <c r="AI49" s="234">
        <f t="shared" si="19"/>
        <v>397</v>
      </c>
      <c r="AJ49" s="125">
        <f t="shared" si="20"/>
        <v>9.7249999999999996</v>
      </c>
    </row>
    <row r="50" spans="1:41" ht="16.5" customHeight="1" thickBot="1">
      <c r="A50" s="39" t="s">
        <v>1057</v>
      </c>
      <c r="B50" s="132">
        <v>21812158</v>
      </c>
      <c r="C50" s="132" t="s">
        <v>280</v>
      </c>
      <c r="D50" s="305" t="s">
        <v>281</v>
      </c>
      <c r="E50" s="154">
        <v>19</v>
      </c>
      <c r="F50" s="146">
        <f t="shared" si="0"/>
        <v>19</v>
      </c>
      <c r="G50" s="147">
        <f t="shared" si="1"/>
        <v>16</v>
      </c>
      <c r="H50" s="148">
        <f t="shared" si="2"/>
        <v>16</v>
      </c>
      <c r="I50" s="211">
        <v>3.16</v>
      </c>
      <c r="J50" s="147">
        <f t="shared" si="3"/>
        <v>18</v>
      </c>
      <c r="K50" s="155">
        <v>6.7</v>
      </c>
      <c r="L50" s="147">
        <f t="shared" si="4"/>
        <v>12</v>
      </c>
      <c r="M50" s="148">
        <f t="shared" si="5"/>
        <v>15</v>
      </c>
      <c r="N50" s="156">
        <v>70</v>
      </c>
      <c r="O50" s="190">
        <v>65</v>
      </c>
      <c r="P50" s="191">
        <f t="shared" si="6"/>
        <v>1.0769230769230769</v>
      </c>
      <c r="Q50" s="147">
        <f t="shared" si="7"/>
        <v>5</v>
      </c>
      <c r="R50" s="157">
        <v>41</v>
      </c>
      <c r="S50" s="147">
        <f t="shared" si="8"/>
        <v>3.5</v>
      </c>
      <c r="T50" s="148">
        <f t="shared" si="9"/>
        <v>8.5</v>
      </c>
      <c r="U50" s="156">
        <v>26</v>
      </c>
      <c r="V50" s="147">
        <f t="shared" si="10"/>
        <v>4.75</v>
      </c>
      <c r="W50" s="192">
        <v>0</v>
      </c>
      <c r="X50" s="147">
        <f t="shared" si="11"/>
        <v>2.5</v>
      </c>
      <c r="Y50" s="158">
        <v>5</v>
      </c>
      <c r="Z50" s="147">
        <f t="shared" si="12"/>
        <v>2.5</v>
      </c>
      <c r="AA50" s="148">
        <f t="shared" si="13"/>
        <v>9.75</v>
      </c>
      <c r="AB50" s="159">
        <v>37.659999999999997</v>
      </c>
      <c r="AC50" s="147">
        <f t="shared" si="14"/>
        <v>12</v>
      </c>
      <c r="AD50" s="151">
        <f t="shared" si="15"/>
        <v>12</v>
      </c>
      <c r="AE50" s="152">
        <f t="shared" si="16"/>
        <v>12.25</v>
      </c>
      <c r="AF50" s="153">
        <f t="shared" si="17"/>
        <v>12.25</v>
      </c>
      <c r="AG50" s="233">
        <f t="shared" si="18"/>
        <v>80</v>
      </c>
      <c r="AH50" s="108">
        <f>VLOOKUP(B50,'Notes Ecrit'!$A$2:$B$572,2)</f>
        <v>13.5</v>
      </c>
      <c r="AI50" s="234">
        <f t="shared" si="19"/>
        <v>5</v>
      </c>
      <c r="AJ50" s="125">
        <f t="shared" si="20"/>
        <v>12.875</v>
      </c>
    </row>
    <row r="51" spans="1:41" s="118" customFormat="1" ht="16.5" customHeight="1" thickBot="1">
      <c r="A51" s="117" t="s">
        <v>186</v>
      </c>
      <c r="B51" s="142">
        <v>21715661</v>
      </c>
      <c r="C51" s="142" t="s">
        <v>56</v>
      </c>
      <c r="D51" s="142" t="s">
        <v>282</v>
      </c>
      <c r="E51" s="169" t="s">
        <v>1061</v>
      </c>
      <c r="F51" s="146" t="str">
        <f t="shared" si="0"/>
        <v>VAL</v>
      </c>
      <c r="G51" s="147" t="str">
        <f t="shared" si="1"/>
        <v>VAL</v>
      </c>
      <c r="H51" s="148" t="str">
        <f t="shared" si="2"/>
        <v>VALIDÉ</v>
      </c>
      <c r="I51" s="213" t="s">
        <v>1061</v>
      </c>
      <c r="J51" s="147" t="str">
        <f t="shared" si="3"/>
        <v>VAL</v>
      </c>
      <c r="K51" s="170" t="s">
        <v>1061</v>
      </c>
      <c r="L51" s="147" t="str">
        <f t="shared" si="4"/>
        <v>VAL</v>
      </c>
      <c r="M51" s="148" t="str">
        <f t="shared" si="5"/>
        <v>VALIDÉ</v>
      </c>
      <c r="N51" s="171" t="s">
        <v>1061</v>
      </c>
      <c r="O51" s="196"/>
      <c r="P51" s="191">
        <f t="shared" si="6"/>
        <v>0</v>
      </c>
      <c r="Q51" s="147" t="str">
        <f t="shared" si="7"/>
        <v>VAL</v>
      </c>
      <c r="R51" s="171" t="s">
        <v>1061</v>
      </c>
      <c r="S51" s="147" t="str">
        <f t="shared" si="8"/>
        <v>VAL</v>
      </c>
      <c r="T51" s="148" t="str">
        <f t="shared" si="9"/>
        <v>VALIDÉ</v>
      </c>
      <c r="U51" s="171" t="s">
        <v>1061</v>
      </c>
      <c r="V51" s="147" t="str">
        <f t="shared" si="10"/>
        <v>VAL</v>
      </c>
      <c r="W51" s="197" t="s">
        <v>1061</v>
      </c>
      <c r="X51" s="147" t="str">
        <f t="shared" si="11"/>
        <v>VAL</v>
      </c>
      <c r="Y51" s="172" t="s">
        <v>1061</v>
      </c>
      <c r="Z51" s="147" t="str">
        <f t="shared" si="12"/>
        <v>VAL</v>
      </c>
      <c r="AA51" s="148" t="str">
        <f t="shared" si="13"/>
        <v>VALIDÉ</v>
      </c>
      <c r="AB51" s="170" t="s">
        <v>1061</v>
      </c>
      <c r="AC51" s="147" t="str">
        <f t="shared" si="14"/>
        <v>VAL</v>
      </c>
      <c r="AD51" s="151" t="str">
        <f t="shared" si="15"/>
        <v>VALIDÉ</v>
      </c>
      <c r="AE51" s="152" t="str">
        <f t="shared" si="16"/>
        <v>VALIDÉ</v>
      </c>
      <c r="AF51" s="153">
        <f t="shared" si="17"/>
        <v>0</v>
      </c>
      <c r="AG51" s="233">
        <f t="shared" si="18"/>
        <v>520</v>
      </c>
      <c r="AH51" s="108">
        <f>VLOOKUP(B51,'Notes Ecrit'!$A$2:$B$572,2)</f>
        <v>7</v>
      </c>
      <c r="AI51" s="234">
        <f t="shared" si="19"/>
        <v>440</v>
      </c>
      <c r="AJ51" s="125" t="e">
        <f t="shared" si="20"/>
        <v>#VALUE!</v>
      </c>
      <c r="AK51"/>
      <c r="AL51"/>
      <c r="AM51"/>
      <c r="AN51"/>
      <c r="AO51"/>
    </row>
    <row r="52" spans="1:41" ht="16.5" customHeight="1" thickBot="1">
      <c r="A52" s="39" t="s">
        <v>1057</v>
      </c>
      <c r="B52" s="132">
        <v>21813115</v>
      </c>
      <c r="C52" s="132" t="s">
        <v>283</v>
      </c>
      <c r="D52" s="132" t="s">
        <v>284</v>
      </c>
      <c r="E52" s="154">
        <v>20</v>
      </c>
      <c r="F52" s="146">
        <f t="shared" si="0"/>
        <v>19.5</v>
      </c>
      <c r="G52" s="147">
        <f t="shared" si="1"/>
        <v>17</v>
      </c>
      <c r="H52" s="148">
        <f t="shared" si="2"/>
        <v>17</v>
      </c>
      <c r="I52" s="211">
        <v>2.98</v>
      </c>
      <c r="J52" s="147">
        <f t="shared" si="3"/>
        <v>20</v>
      </c>
      <c r="K52" s="155">
        <v>6.44</v>
      </c>
      <c r="L52" s="147">
        <f t="shared" si="4"/>
        <v>14</v>
      </c>
      <c r="M52" s="148">
        <f t="shared" si="5"/>
        <v>17</v>
      </c>
      <c r="N52" s="156">
        <v>75.5</v>
      </c>
      <c r="O52" s="190">
        <v>71</v>
      </c>
      <c r="P52" s="191">
        <f t="shared" si="6"/>
        <v>1.0633802816901408</v>
      </c>
      <c r="Q52" s="147">
        <f t="shared" si="7"/>
        <v>5</v>
      </c>
      <c r="R52" s="157">
        <v>51.5</v>
      </c>
      <c r="S52" s="147">
        <f t="shared" si="8"/>
        <v>6</v>
      </c>
      <c r="T52" s="148">
        <f t="shared" si="9"/>
        <v>11</v>
      </c>
      <c r="U52" s="156">
        <v>28.6</v>
      </c>
      <c r="V52" s="147">
        <f t="shared" si="10"/>
        <v>3.5</v>
      </c>
      <c r="W52" s="192">
        <v>-5</v>
      </c>
      <c r="X52" s="147">
        <f t="shared" si="11"/>
        <v>1.5</v>
      </c>
      <c r="Y52" s="158">
        <v>9</v>
      </c>
      <c r="Z52" s="147">
        <f t="shared" si="12"/>
        <v>0.5</v>
      </c>
      <c r="AA52" s="148">
        <f t="shared" si="13"/>
        <v>5.5</v>
      </c>
      <c r="AB52" s="159">
        <v>37.53</v>
      </c>
      <c r="AC52" s="147">
        <f t="shared" si="14"/>
        <v>12</v>
      </c>
      <c r="AD52" s="151">
        <f t="shared" si="15"/>
        <v>12</v>
      </c>
      <c r="AE52" s="152">
        <f t="shared" si="16"/>
        <v>12.5</v>
      </c>
      <c r="AF52" s="153">
        <f t="shared" si="17"/>
        <v>12.5</v>
      </c>
      <c r="AG52" s="233">
        <f t="shared" si="18"/>
        <v>60</v>
      </c>
      <c r="AH52" s="108">
        <f>VLOOKUP(B52,'Notes Ecrit'!$A$2:$B$572,2)</f>
        <v>9.5</v>
      </c>
      <c r="AI52" s="234">
        <f t="shared" si="19"/>
        <v>173</v>
      </c>
      <c r="AJ52" s="125">
        <f t="shared" si="20"/>
        <v>11</v>
      </c>
    </row>
    <row r="53" spans="1:41" ht="16.5" customHeight="1" thickBot="1">
      <c r="A53" s="39" t="s">
        <v>186</v>
      </c>
      <c r="B53" s="132">
        <v>21815029</v>
      </c>
      <c r="C53" s="132" t="s">
        <v>287</v>
      </c>
      <c r="D53" s="132" t="s">
        <v>228</v>
      </c>
      <c r="E53" s="154">
        <v>6</v>
      </c>
      <c r="F53" s="146">
        <f t="shared" si="0"/>
        <v>12.5</v>
      </c>
      <c r="G53" s="147">
        <f t="shared" si="1"/>
        <v>6</v>
      </c>
      <c r="H53" s="148">
        <f t="shared" si="2"/>
        <v>6</v>
      </c>
      <c r="I53" s="211">
        <v>4.12</v>
      </c>
      <c r="J53" s="147">
        <f t="shared" si="3"/>
        <v>7</v>
      </c>
      <c r="K53" s="155">
        <v>9.43</v>
      </c>
      <c r="L53" s="147">
        <f t="shared" si="4"/>
        <v>1</v>
      </c>
      <c r="M53" s="148">
        <f t="shared" si="5"/>
        <v>4</v>
      </c>
      <c r="N53" s="156">
        <v>30</v>
      </c>
      <c r="O53" s="190">
        <v>75</v>
      </c>
      <c r="P53" s="191">
        <f t="shared" si="6"/>
        <v>0.4</v>
      </c>
      <c r="Q53" s="147">
        <f t="shared" si="7"/>
        <v>3</v>
      </c>
      <c r="R53" s="157">
        <v>18.5</v>
      </c>
      <c r="S53" s="147">
        <f t="shared" si="8"/>
        <v>2</v>
      </c>
      <c r="T53" s="148">
        <f t="shared" si="9"/>
        <v>5</v>
      </c>
      <c r="U53" s="156">
        <v>35.1</v>
      </c>
      <c r="V53" s="147">
        <f t="shared" si="10"/>
        <v>1.25</v>
      </c>
      <c r="W53" s="192">
        <v>-6</v>
      </c>
      <c r="X53" s="147">
        <f t="shared" si="11"/>
        <v>1.25</v>
      </c>
      <c r="Y53" s="158">
        <v>2</v>
      </c>
      <c r="Z53" s="147">
        <f t="shared" si="12"/>
        <v>4</v>
      </c>
      <c r="AA53" s="148">
        <f t="shared" si="13"/>
        <v>6.5</v>
      </c>
      <c r="AB53" s="159">
        <v>50.56</v>
      </c>
      <c r="AC53" s="147">
        <f t="shared" si="14"/>
        <v>8</v>
      </c>
      <c r="AD53" s="151">
        <f t="shared" si="15"/>
        <v>8</v>
      </c>
      <c r="AE53" s="152">
        <f t="shared" si="16"/>
        <v>5.9</v>
      </c>
      <c r="AF53" s="153">
        <f t="shared" si="17"/>
        <v>5.9</v>
      </c>
      <c r="AG53" s="233">
        <f t="shared" si="18"/>
        <v>498</v>
      </c>
      <c r="AH53" s="108">
        <f>VLOOKUP(B53,'Notes Ecrit'!$A$2:$B$572,2)</f>
        <v>6.5</v>
      </c>
      <c r="AI53" s="234">
        <f t="shared" si="19"/>
        <v>497</v>
      </c>
      <c r="AJ53" s="125">
        <f t="shared" si="20"/>
        <v>6.2</v>
      </c>
      <c r="AK53" s="111"/>
      <c r="AL53" s="111"/>
      <c r="AM53" s="111"/>
      <c r="AN53" s="111"/>
      <c r="AO53" s="111"/>
    </row>
    <row r="54" spans="1:41" ht="16.5" customHeight="1" thickBot="1">
      <c r="A54" s="121" t="s">
        <v>1057</v>
      </c>
      <c r="B54" s="129">
        <v>21813980</v>
      </c>
      <c r="C54" s="129" t="s">
        <v>288</v>
      </c>
      <c r="D54" s="129" t="s">
        <v>289</v>
      </c>
      <c r="E54" s="167">
        <v>17</v>
      </c>
      <c r="F54" s="146">
        <f t="shared" si="0"/>
        <v>18</v>
      </c>
      <c r="G54" s="147">
        <f t="shared" si="1"/>
        <v>14</v>
      </c>
      <c r="H54" s="148">
        <f t="shared" si="2"/>
        <v>14</v>
      </c>
      <c r="I54" s="212" t="s">
        <v>1064</v>
      </c>
      <c r="J54" s="147" t="str">
        <f t="shared" si="3"/>
        <v>ABI</v>
      </c>
      <c r="K54" s="161" t="s">
        <v>1064</v>
      </c>
      <c r="L54" s="147" t="str">
        <f t="shared" si="4"/>
        <v>ABI</v>
      </c>
      <c r="M54" s="148" t="str">
        <f t="shared" si="5"/>
        <v>ABI</v>
      </c>
      <c r="N54" s="162" t="s">
        <v>1060</v>
      </c>
      <c r="O54" s="193">
        <v>68</v>
      </c>
      <c r="P54" s="191">
        <f t="shared" si="6"/>
        <v>0</v>
      </c>
      <c r="Q54" s="147">
        <f t="shared" si="7"/>
        <v>0</v>
      </c>
      <c r="R54" s="163">
        <v>35.5</v>
      </c>
      <c r="S54" s="147">
        <f t="shared" si="8"/>
        <v>2</v>
      </c>
      <c r="T54" s="148">
        <f t="shared" si="9"/>
        <v>2</v>
      </c>
      <c r="U54" s="162" t="s">
        <v>1064</v>
      </c>
      <c r="V54" s="147" t="str">
        <f t="shared" si="10"/>
        <v>ABI</v>
      </c>
      <c r="W54" s="195">
        <v>0</v>
      </c>
      <c r="X54" s="147">
        <f t="shared" si="11"/>
        <v>2.5</v>
      </c>
      <c r="Y54" s="177" t="s">
        <v>1064</v>
      </c>
      <c r="Z54" s="147" t="str">
        <f t="shared" si="12"/>
        <v>ABI</v>
      </c>
      <c r="AA54" s="148" t="str">
        <f t="shared" si="13"/>
        <v>ABI</v>
      </c>
      <c r="AB54" s="161" t="s">
        <v>1060</v>
      </c>
      <c r="AC54" s="147">
        <f t="shared" si="14"/>
        <v>0</v>
      </c>
      <c r="AD54" s="151">
        <f t="shared" si="15"/>
        <v>0</v>
      </c>
      <c r="AE54" s="152" t="str">
        <f t="shared" si="16"/>
        <v>DEF</v>
      </c>
      <c r="AF54" s="153">
        <f t="shared" si="17"/>
        <v>0</v>
      </c>
      <c r="AG54" s="233">
        <f t="shared" si="18"/>
        <v>520</v>
      </c>
      <c r="AH54" s="108">
        <f>VLOOKUP(B54,'Notes Ecrit'!$A$2:$B$572,2)</f>
        <v>10</v>
      </c>
      <c r="AI54" s="234">
        <f t="shared" si="19"/>
        <v>125</v>
      </c>
      <c r="AJ54" s="125" t="e">
        <f t="shared" si="20"/>
        <v>#VALUE!</v>
      </c>
    </row>
    <row r="55" spans="1:41" s="122" customFormat="1" ht="16.5" customHeight="1" thickBot="1">
      <c r="A55" s="39" t="s">
        <v>1057</v>
      </c>
      <c r="B55" s="132">
        <v>21711178</v>
      </c>
      <c r="C55" s="132" t="s">
        <v>57</v>
      </c>
      <c r="D55" s="132" t="s">
        <v>290</v>
      </c>
      <c r="E55" s="154">
        <v>15</v>
      </c>
      <c r="F55" s="146">
        <f t="shared" si="0"/>
        <v>17</v>
      </c>
      <c r="G55" s="147">
        <f t="shared" si="1"/>
        <v>12</v>
      </c>
      <c r="H55" s="148">
        <f t="shared" si="2"/>
        <v>12</v>
      </c>
      <c r="I55" s="211">
        <v>3.19</v>
      </c>
      <c r="J55" s="147">
        <f t="shared" si="3"/>
        <v>17</v>
      </c>
      <c r="K55" s="155">
        <v>6.87</v>
      </c>
      <c r="L55" s="147">
        <f t="shared" si="4"/>
        <v>11</v>
      </c>
      <c r="M55" s="148">
        <f t="shared" si="5"/>
        <v>14</v>
      </c>
      <c r="N55" s="156">
        <v>62</v>
      </c>
      <c r="O55" s="190">
        <v>56</v>
      </c>
      <c r="P55" s="191">
        <f t="shared" si="6"/>
        <v>1.1071428571428572</v>
      </c>
      <c r="Q55" s="147">
        <f t="shared" si="7"/>
        <v>5.5</v>
      </c>
      <c r="R55" s="157">
        <v>43</v>
      </c>
      <c r="S55" s="147">
        <f t="shared" si="8"/>
        <v>4</v>
      </c>
      <c r="T55" s="148">
        <f t="shared" si="9"/>
        <v>9.5</v>
      </c>
      <c r="U55" s="156">
        <v>26.8</v>
      </c>
      <c r="V55" s="147">
        <f t="shared" si="10"/>
        <v>4.5</v>
      </c>
      <c r="W55" s="192">
        <v>-19</v>
      </c>
      <c r="X55" s="147">
        <f t="shared" si="11"/>
        <v>0.25</v>
      </c>
      <c r="Y55" s="158">
        <v>7</v>
      </c>
      <c r="Z55" s="147">
        <f t="shared" si="12"/>
        <v>1.5</v>
      </c>
      <c r="AA55" s="148">
        <f t="shared" si="13"/>
        <v>6.25</v>
      </c>
      <c r="AB55" s="159">
        <v>48.31</v>
      </c>
      <c r="AC55" s="147">
        <f t="shared" si="14"/>
        <v>6</v>
      </c>
      <c r="AD55" s="151">
        <f t="shared" si="15"/>
        <v>6</v>
      </c>
      <c r="AE55" s="152">
        <f t="shared" si="16"/>
        <v>9.5500000000000007</v>
      </c>
      <c r="AF55" s="153">
        <f t="shared" si="17"/>
        <v>9.5500000000000007</v>
      </c>
      <c r="AG55" s="233">
        <f t="shared" si="18"/>
        <v>336</v>
      </c>
      <c r="AH55" s="108">
        <f>VLOOKUP(B55,'Notes Ecrit'!$A$2:$B$572,2)</f>
        <v>6.5</v>
      </c>
      <c r="AI55" s="234">
        <f t="shared" si="19"/>
        <v>497</v>
      </c>
      <c r="AJ55" s="125">
        <f t="shared" si="20"/>
        <v>8.0250000000000004</v>
      </c>
      <c r="AK55"/>
      <c r="AL55"/>
      <c r="AM55"/>
      <c r="AN55"/>
      <c r="AO55"/>
    </row>
    <row r="56" spans="1:41" ht="16.5" customHeight="1" thickBot="1">
      <c r="A56" s="39" t="s">
        <v>1057</v>
      </c>
      <c r="B56" s="132">
        <v>21810004</v>
      </c>
      <c r="C56" s="132" t="s">
        <v>285</v>
      </c>
      <c r="D56" s="132" t="s">
        <v>286</v>
      </c>
      <c r="E56" s="154">
        <v>14</v>
      </c>
      <c r="F56" s="146">
        <f t="shared" si="0"/>
        <v>16.5</v>
      </c>
      <c r="G56" s="147">
        <f t="shared" si="1"/>
        <v>11</v>
      </c>
      <c r="H56" s="148">
        <f t="shared" si="2"/>
        <v>11</v>
      </c>
      <c r="I56" s="211">
        <v>3.14</v>
      </c>
      <c r="J56" s="147">
        <f t="shared" si="3"/>
        <v>18</v>
      </c>
      <c r="K56" s="155">
        <v>6.82</v>
      </c>
      <c r="L56" s="147">
        <f t="shared" si="4"/>
        <v>11</v>
      </c>
      <c r="M56" s="148">
        <f t="shared" si="5"/>
        <v>14.5</v>
      </c>
      <c r="N56" s="156">
        <v>93</v>
      </c>
      <c r="O56" s="190">
        <v>65</v>
      </c>
      <c r="P56" s="191">
        <f t="shared" si="6"/>
        <v>1.4307692307692308</v>
      </c>
      <c r="Q56" s="147">
        <f t="shared" si="7"/>
        <v>7</v>
      </c>
      <c r="R56" s="157">
        <v>49.7</v>
      </c>
      <c r="S56" s="147">
        <f t="shared" si="8"/>
        <v>5.5</v>
      </c>
      <c r="T56" s="148">
        <f t="shared" si="9"/>
        <v>12.5</v>
      </c>
      <c r="U56" s="156">
        <v>27</v>
      </c>
      <c r="V56" s="147">
        <f t="shared" si="10"/>
        <v>4.25</v>
      </c>
      <c r="W56" s="192">
        <v>-4</v>
      </c>
      <c r="X56" s="147">
        <f t="shared" si="11"/>
        <v>1.5</v>
      </c>
      <c r="Y56" s="158">
        <v>5</v>
      </c>
      <c r="Z56" s="147">
        <f t="shared" si="12"/>
        <v>2.5</v>
      </c>
      <c r="AA56" s="148">
        <f t="shared" si="13"/>
        <v>8.25</v>
      </c>
      <c r="AB56" s="159">
        <v>57.64</v>
      </c>
      <c r="AC56" s="147">
        <f t="shared" si="14"/>
        <v>2</v>
      </c>
      <c r="AD56" s="151">
        <f t="shared" si="15"/>
        <v>2</v>
      </c>
      <c r="AE56" s="152">
        <f t="shared" si="16"/>
        <v>9.65</v>
      </c>
      <c r="AF56" s="153">
        <f t="shared" si="17"/>
        <v>9.65</v>
      </c>
      <c r="AG56" s="233">
        <f t="shared" si="18"/>
        <v>325</v>
      </c>
      <c r="AH56" s="108">
        <f>VLOOKUP(B56,'Notes Ecrit'!$A$2:$B$572,2)</f>
        <v>6</v>
      </c>
      <c r="AI56" s="234">
        <f t="shared" si="19"/>
        <v>539</v>
      </c>
      <c r="AJ56" s="125">
        <f t="shared" si="20"/>
        <v>7.8250000000000002</v>
      </c>
      <c r="AK56" s="128"/>
      <c r="AL56" s="128"/>
      <c r="AM56" s="128"/>
      <c r="AN56" s="128"/>
      <c r="AO56" s="128"/>
    </row>
    <row r="57" spans="1:41" s="120" customFormat="1" ht="16.5" customHeight="1" thickBot="1">
      <c r="A57" s="119" t="s">
        <v>186</v>
      </c>
      <c r="B57" s="138">
        <v>21715283</v>
      </c>
      <c r="C57" s="138" t="s">
        <v>58</v>
      </c>
      <c r="D57" s="305" t="s">
        <v>291</v>
      </c>
      <c r="E57" s="173" t="s">
        <v>1064</v>
      </c>
      <c r="F57" s="146" t="str">
        <f t="shared" si="0"/>
        <v>ABI</v>
      </c>
      <c r="G57" s="147" t="str">
        <f t="shared" si="1"/>
        <v>ABI</v>
      </c>
      <c r="H57" s="148" t="str">
        <f t="shared" si="2"/>
        <v>ABI</v>
      </c>
      <c r="I57" s="214" t="s">
        <v>1064</v>
      </c>
      <c r="J57" s="147" t="str">
        <f t="shared" si="3"/>
        <v>ABI</v>
      </c>
      <c r="K57" s="174" t="s">
        <v>1064</v>
      </c>
      <c r="L57" s="147" t="str">
        <f t="shared" si="4"/>
        <v>ABI</v>
      </c>
      <c r="M57" s="148" t="str">
        <f t="shared" si="5"/>
        <v>ABI</v>
      </c>
      <c r="N57" s="175" t="s">
        <v>1064</v>
      </c>
      <c r="O57" s="198"/>
      <c r="P57" s="191">
        <f t="shared" si="6"/>
        <v>0</v>
      </c>
      <c r="Q57" s="147" t="str">
        <f t="shared" si="7"/>
        <v>ABI</v>
      </c>
      <c r="R57" s="178" t="s">
        <v>1064</v>
      </c>
      <c r="S57" s="147" t="str">
        <f t="shared" si="8"/>
        <v>ABI</v>
      </c>
      <c r="T57" s="148" t="str">
        <f t="shared" si="9"/>
        <v>ABI</v>
      </c>
      <c r="U57" s="175" t="s">
        <v>1064</v>
      </c>
      <c r="V57" s="147" t="str">
        <f t="shared" si="10"/>
        <v>ABI</v>
      </c>
      <c r="W57" s="199" t="s">
        <v>1064</v>
      </c>
      <c r="X57" s="147" t="str">
        <f t="shared" si="11"/>
        <v>ABI</v>
      </c>
      <c r="Y57" s="176" t="s">
        <v>1064</v>
      </c>
      <c r="Z57" s="147" t="str">
        <f t="shared" si="12"/>
        <v>ABI</v>
      </c>
      <c r="AA57" s="148" t="str">
        <f t="shared" si="13"/>
        <v>ABI</v>
      </c>
      <c r="AB57" s="174" t="s">
        <v>1064</v>
      </c>
      <c r="AC57" s="147" t="str">
        <f t="shared" si="14"/>
        <v>ABI</v>
      </c>
      <c r="AD57" s="151" t="str">
        <f t="shared" si="15"/>
        <v>ABI</v>
      </c>
      <c r="AE57" s="152" t="str">
        <f t="shared" si="16"/>
        <v>DEF</v>
      </c>
      <c r="AF57" s="153">
        <f t="shared" si="17"/>
        <v>0</v>
      </c>
      <c r="AG57" s="233">
        <f t="shared" si="18"/>
        <v>520</v>
      </c>
      <c r="AH57" s="108">
        <f>VLOOKUP(B57,'Notes Ecrit'!$A$2:$B$572,2)</f>
        <v>8</v>
      </c>
      <c r="AI57" s="234">
        <f t="shared" si="19"/>
        <v>339</v>
      </c>
      <c r="AJ57" s="125" t="e">
        <f t="shared" si="20"/>
        <v>#VALUE!</v>
      </c>
      <c r="AK57" s="126"/>
      <c r="AL57" s="126"/>
      <c r="AM57" s="126"/>
      <c r="AN57" s="126"/>
      <c r="AO57" s="126"/>
    </row>
    <row r="58" spans="1:41" s="126" customFormat="1" ht="16.5" customHeight="1" thickBot="1">
      <c r="A58" s="123" t="s">
        <v>186</v>
      </c>
      <c r="B58" s="127">
        <v>21818350</v>
      </c>
      <c r="C58" s="127" t="s">
        <v>292</v>
      </c>
      <c r="D58" s="127" t="s">
        <v>293</v>
      </c>
      <c r="E58" s="145" t="s">
        <v>1064</v>
      </c>
      <c r="F58" s="146" t="str">
        <f t="shared" si="0"/>
        <v>ABI</v>
      </c>
      <c r="G58" s="147" t="str">
        <f t="shared" si="1"/>
        <v>ABI</v>
      </c>
      <c r="H58" s="148" t="str">
        <f t="shared" si="2"/>
        <v>ABI</v>
      </c>
      <c r="I58" s="210" t="s">
        <v>1064</v>
      </c>
      <c r="J58" s="147" t="str">
        <f t="shared" si="3"/>
        <v>ABI</v>
      </c>
      <c r="K58" s="149" t="s">
        <v>1064</v>
      </c>
      <c r="L58" s="147" t="str">
        <f t="shared" si="4"/>
        <v>ABI</v>
      </c>
      <c r="M58" s="148" t="str">
        <f t="shared" si="5"/>
        <v>ABI</v>
      </c>
      <c r="N58" s="150" t="s">
        <v>1064</v>
      </c>
      <c r="O58" s="187"/>
      <c r="P58" s="191">
        <f t="shared" si="6"/>
        <v>0</v>
      </c>
      <c r="Q58" s="147" t="str">
        <f t="shared" si="7"/>
        <v>ABI</v>
      </c>
      <c r="R58" s="150" t="s">
        <v>1064</v>
      </c>
      <c r="S58" s="147" t="str">
        <f t="shared" si="8"/>
        <v>ABI</v>
      </c>
      <c r="T58" s="148" t="str">
        <f t="shared" si="9"/>
        <v>ABI</v>
      </c>
      <c r="U58" s="150" t="s">
        <v>1064</v>
      </c>
      <c r="V58" s="147" t="str">
        <f t="shared" si="10"/>
        <v>ABI</v>
      </c>
      <c r="W58" s="189" t="s">
        <v>1064</v>
      </c>
      <c r="X58" s="147" t="str">
        <f t="shared" si="11"/>
        <v>ABI</v>
      </c>
      <c r="Y58" s="166" t="s">
        <v>1064</v>
      </c>
      <c r="Z58" s="147" t="str">
        <f t="shared" si="12"/>
        <v>ABI</v>
      </c>
      <c r="AA58" s="148" t="str">
        <f t="shared" si="13"/>
        <v>ABI</v>
      </c>
      <c r="AB58" s="149" t="s">
        <v>1064</v>
      </c>
      <c r="AC58" s="147" t="str">
        <f t="shared" si="14"/>
        <v>ABI</v>
      </c>
      <c r="AD58" s="151" t="str">
        <f t="shared" si="15"/>
        <v>ABI</v>
      </c>
      <c r="AE58" s="152" t="str">
        <f t="shared" si="16"/>
        <v>DEF</v>
      </c>
      <c r="AF58" s="153">
        <f t="shared" si="17"/>
        <v>0</v>
      </c>
      <c r="AG58" s="233">
        <f t="shared" si="18"/>
        <v>520</v>
      </c>
      <c r="AH58" s="108">
        <f>VLOOKUP(B58,'Notes Ecrit'!$A$2:$B$572,2)</f>
        <v>9</v>
      </c>
      <c r="AI58" s="234">
        <f t="shared" si="19"/>
        <v>208</v>
      </c>
      <c r="AJ58" s="125" t="e">
        <f t="shared" si="20"/>
        <v>#VALUE!</v>
      </c>
      <c r="AK58"/>
      <c r="AL58"/>
      <c r="AM58"/>
      <c r="AN58"/>
      <c r="AO58"/>
    </row>
    <row r="59" spans="1:41" s="126" customFormat="1" ht="16.5" customHeight="1" thickBot="1">
      <c r="A59" s="39" t="s">
        <v>1057</v>
      </c>
      <c r="B59" s="132">
        <v>21702734</v>
      </c>
      <c r="C59" s="132" t="s">
        <v>59</v>
      </c>
      <c r="D59" s="132" t="s">
        <v>295</v>
      </c>
      <c r="E59" s="206">
        <v>19</v>
      </c>
      <c r="F59" s="146">
        <f t="shared" si="0"/>
        <v>19</v>
      </c>
      <c r="G59" s="147">
        <f t="shared" si="1"/>
        <v>16</v>
      </c>
      <c r="H59" s="148">
        <f t="shared" si="2"/>
        <v>16</v>
      </c>
      <c r="I59" s="211">
        <v>3.17</v>
      </c>
      <c r="J59" s="147">
        <f t="shared" si="3"/>
        <v>18</v>
      </c>
      <c r="K59" s="155">
        <v>6.52</v>
      </c>
      <c r="L59" s="147">
        <f t="shared" si="4"/>
        <v>13</v>
      </c>
      <c r="M59" s="148">
        <f t="shared" si="5"/>
        <v>15.5</v>
      </c>
      <c r="N59" s="156">
        <v>58</v>
      </c>
      <c r="O59" s="190">
        <v>66</v>
      </c>
      <c r="P59" s="191">
        <f t="shared" si="6"/>
        <v>0.87878787878787878</v>
      </c>
      <c r="Q59" s="147">
        <f t="shared" si="7"/>
        <v>4</v>
      </c>
      <c r="R59" s="241">
        <v>47.4</v>
      </c>
      <c r="S59" s="147">
        <f t="shared" si="8"/>
        <v>5</v>
      </c>
      <c r="T59" s="148">
        <f t="shared" si="9"/>
        <v>9</v>
      </c>
      <c r="U59" s="156">
        <v>23.7</v>
      </c>
      <c r="V59" s="147">
        <f t="shared" si="10"/>
        <v>6</v>
      </c>
      <c r="W59" s="192">
        <v>-8</v>
      </c>
      <c r="X59" s="147">
        <f t="shared" si="11"/>
        <v>1</v>
      </c>
      <c r="Y59" s="158">
        <v>4</v>
      </c>
      <c r="Z59" s="147">
        <f t="shared" si="12"/>
        <v>3</v>
      </c>
      <c r="AA59" s="148">
        <f t="shared" si="13"/>
        <v>10</v>
      </c>
      <c r="AB59" s="159" t="s">
        <v>1064</v>
      </c>
      <c r="AC59" s="147" t="str">
        <f t="shared" si="14"/>
        <v>ABI</v>
      </c>
      <c r="AD59" s="151" t="str">
        <f t="shared" si="15"/>
        <v>ABI</v>
      </c>
      <c r="AE59" s="152" t="str">
        <f t="shared" si="16"/>
        <v>DEF</v>
      </c>
      <c r="AF59" s="153">
        <f t="shared" si="17"/>
        <v>0</v>
      </c>
      <c r="AG59" s="233">
        <f t="shared" si="18"/>
        <v>520</v>
      </c>
      <c r="AH59" s="108">
        <f>VLOOKUP(B59,'Notes Ecrit'!$A$2:$B$572,2)</f>
        <v>7</v>
      </c>
      <c r="AI59" s="234">
        <f t="shared" si="19"/>
        <v>440</v>
      </c>
      <c r="AJ59" s="125" t="e">
        <f t="shared" si="20"/>
        <v>#VALUE!</v>
      </c>
      <c r="AK59"/>
      <c r="AL59"/>
      <c r="AM59"/>
      <c r="AN59"/>
      <c r="AO59"/>
    </row>
    <row r="60" spans="1:41" ht="16.5" customHeight="1" thickBot="1">
      <c r="A60" s="123" t="s">
        <v>1057</v>
      </c>
      <c r="B60" s="127">
        <v>21706097</v>
      </c>
      <c r="C60" s="127" t="s">
        <v>59</v>
      </c>
      <c r="D60" s="127" t="s">
        <v>294</v>
      </c>
      <c r="E60" s="179" t="s">
        <v>1064</v>
      </c>
      <c r="F60" s="146" t="str">
        <f t="shared" si="0"/>
        <v>ABI</v>
      </c>
      <c r="G60" s="147" t="str">
        <f t="shared" si="1"/>
        <v>ABI</v>
      </c>
      <c r="H60" s="148" t="str">
        <f t="shared" si="2"/>
        <v>ABI</v>
      </c>
      <c r="I60" s="210" t="s">
        <v>1064</v>
      </c>
      <c r="J60" s="147" t="str">
        <f t="shared" si="3"/>
        <v>ABI</v>
      </c>
      <c r="K60" s="149" t="s">
        <v>1064</v>
      </c>
      <c r="L60" s="147" t="str">
        <f t="shared" si="4"/>
        <v>ABI</v>
      </c>
      <c r="M60" s="148" t="str">
        <f t="shared" si="5"/>
        <v>ABI</v>
      </c>
      <c r="N60" s="150" t="s">
        <v>1064</v>
      </c>
      <c r="O60" s="187"/>
      <c r="P60" s="191">
        <f t="shared" si="6"/>
        <v>0</v>
      </c>
      <c r="Q60" s="147" t="str">
        <f t="shared" si="7"/>
        <v>ABI</v>
      </c>
      <c r="R60" s="242" t="s">
        <v>1064</v>
      </c>
      <c r="S60" s="147" t="str">
        <f t="shared" si="8"/>
        <v>ABI</v>
      </c>
      <c r="T60" s="148" t="str">
        <f t="shared" si="9"/>
        <v>ABI</v>
      </c>
      <c r="U60" s="150" t="s">
        <v>1064</v>
      </c>
      <c r="V60" s="147" t="str">
        <f t="shared" si="10"/>
        <v>ABI</v>
      </c>
      <c r="W60" s="189" t="s">
        <v>1064</v>
      </c>
      <c r="X60" s="147" t="str">
        <f t="shared" si="11"/>
        <v>ABI</v>
      </c>
      <c r="Y60" s="166" t="s">
        <v>1064</v>
      </c>
      <c r="Z60" s="147" t="str">
        <f t="shared" si="12"/>
        <v>ABI</v>
      </c>
      <c r="AA60" s="148" t="str">
        <f t="shared" si="13"/>
        <v>ABI</v>
      </c>
      <c r="AB60" s="149" t="s">
        <v>1064</v>
      </c>
      <c r="AC60" s="147" t="str">
        <f t="shared" si="14"/>
        <v>ABI</v>
      </c>
      <c r="AD60" s="151" t="str">
        <f t="shared" si="15"/>
        <v>ABI</v>
      </c>
      <c r="AE60" s="152" t="str">
        <f t="shared" si="16"/>
        <v>DEF</v>
      </c>
      <c r="AF60" s="153">
        <f t="shared" si="17"/>
        <v>0</v>
      </c>
      <c r="AG60" s="233">
        <f t="shared" si="18"/>
        <v>520</v>
      </c>
      <c r="AH60" s="108">
        <f>VLOOKUP(B60,'Notes Ecrit'!$A$2:$B$572,2)</f>
        <v>8.5</v>
      </c>
      <c r="AI60" s="234">
        <f t="shared" si="19"/>
        <v>278</v>
      </c>
      <c r="AJ60" s="125" t="e">
        <f t="shared" si="20"/>
        <v>#VALUE!</v>
      </c>
    </row>
    <row r="61" spans="1:41" ht="16.5" customHeight="1" thickBot="1">
      <c r="A61" s="39" t="s">
        <v>1057</v>
      </c>
      <c r="B61" s="132">
        <v>21805273</v>
      </c>
      <c r="C61" s="132" t="s">
        <v>296</v>
      </c>
      <c r="D61" s="132" t="s">
        <v>297</v>
      </c>
      <c r="E61" s="154">
        <v>19</v>
      </c>
      <c r="F61" s="146">
        <f t="shared" si="0"/>
        <v>19</v>
      </c>
      <c r="G61" s="147">
        <f t="shared" si="1"/>
        <v>16</v>
      </c>
      <c r="H61" s="148">
        <f t="shared" si="2"/>
        <v>16</v>
      </c>
      <c r="I61" s="211">
        <v>3.17</v>
      </c>
      <c r="J61" s="147">
        <f t="shared" si="3"/>
        <v>18</v>
      </c>
      <c r="K61" s="155">
        <v>6.89</v>
      </c>
      <c r="L61" s="147">
        <f t="shared" si="4"/>
        <v>11</v>
      </c>
      <c r="M61" s="148">
        <f t="shared" si="5"/>
        <v>14.5</v>
      </c>
      <c r="N61" s="156">
        <v>56</v>
      </c>
      <c r="O61" s="190">
        <v>49</v>
      </c>
      <c r="P61" s="191">
        <f t="shared" si="6"/>
        <v>1.1428571428571428</v>
      </c>
      <c r="Q61" s="147">
        <f t="shared" si="7"/>
        <v>5.5</v>
      </c>
      <c r="R61" s="157">
        <v>50.1</v>
      </c>
      <c r="S61" s="147">
        <f t="shared" si="8"/>
        <v>5.5</v>
      </c>
      <c r="T61" s="148">
        <f t="shared" si="9"/>
        <v>11</v>
      </c>
      <c r="U61" s="156">
        <v>25.4</v>
      </c>
      <c r="V61" s="147">
        <f t="shared" si="10"/>
        <v>5.5</v>
      </c>
      <c r="W61" s="192">
        <v>-3</v>
      </c>
      <c r="X61" s="147">
        <f t="shared" si="11"/>
        <v>1.75</v>
      </c>
      <c r="Y61" s="158">
        <v>7</v>
      </c>
      <c r="Z61" s="147">
        <f t="shared" si="12"/>
        <v>1.5</v>
      </c>
      <c r="AA61" s="148">
        <f t="shared" si="13"/>
        <v>8.75</v>
      </c>
      <c r="AB61" s="159">
        <v>36.85</v>
      </c>
      <c r="AC61" s="147">
        <f t="shared" si="14"/>
        <v>12</v>
      </c>
      <c r="AD61" s="151">
        <f t="shared" si="15"/>
        <v>12</v>
      </c>
      <c r="AE61" s="152">
        <f t="shared" si="16"/>
        <v>12.45</v>
      </c>
      <c r="AF61" s="153">
        <f t="shared" si="17"/>
        <v>12.45</v>
      </c>
      <c r="AG61" s="233">
        <f t="shared" si="18"/>
        <v>65</v>
      </c>
      <c r="AH61" s="108">
        <f>VLOOKUP(B61,'Notes Ecrit'!$A$2:$B$572,2)</f>
        <v>9.5</v>
      </c>
      <c r="AI61" s="234">
        <f t="shared" si="19"/>
        <v>173</v>
      </c>
      <c r="AJ61" s="125">
        <f t="shared" si="20"/>
        <v>10.975</v>
      </c>
    </row>
    <row r="62" spans="1:41" ht="16.5" customHeight="1" thickBot="1">
      <c r="A62" s="39" t="s">
        <v>1057</v>
      </c>
      <c r="B62" s="132">
        <v>21800106</v>
      </c>
      <c r="C62" s="132" t="s">
        <v>298</v>
      </c>
      <c r="D62" s="132" t="s">
        <v>40</v>
      </c>
      <c r="E62" s="154">
        <v>18</v>
      </c>
      <c r="F62" s="146">
        <f t="shared" si="0"/>
        <v>18.5</v>
      </c>
      <c r="G62" s="147">
        <f t="shared" si="1"/>
        <v>15</v>
      </c>
      <c r="H62" s="148">
        <f t="shared" si="2"/>
        <v>15</v>
      </c>
      <c r="I62" s="211">
        <v>3.1</v>
      </c>
      <c r="J62" s="147">
        <f t="shared" si="3"/>
        <v>19</v>
      </c>
      <c r="K62" s="155">
        <v>6.82</v>
      </c>
      <c r="L62" s="147">
        <f t="shared" si="4"/>
        <v>11</v>
      </c>
      <c r="M62" s="148">
        <f t="shared" si="5"/>
        <v>15</v>
      </c>
      <c r="N62" s="156">
        <v>45</v>
      </c>
      <c r="O62" s="190">
        <v>53</v>
      </c>
      <c r="P62" s="191">
        <f t="shared" si="6"/>
        <v>0.84905660377358494</v>
      </c>
      <c r="Q62" s="147">
        <f t="shared" si="7"/>
        <v>4</v>
      </c>
      <c r="R62" s="157">
        <v>42</v>
      </c>
      <c r="S62" s="147">
        <f t="shared" si="8"/>
        <v>3.5</v>
      </c>
      <c r="T62" s="148">
        <f t="shared" si="9"/>
        <v>7.5</v>
      </c>
      <c r="U62" s="156">
        <v>24</v>
      </c>
      <c r="V62" s="147">
        <f t="shared" si="10"/>
        <v>5.75</v>
      </c>
      <c r="W62" s="192">
        <v>-7</v>
      </c>
      <c r="X62" s="147">
        <f t="shared" si="11"/>
        <v>1.25</v>
      </c>
      <c r="Y62" s="158">
        <v>9</v>
      </c>
      <c r="Z62" s="147">
        <f t="shared" si="12"/>
        <v>0.5</v>
      </c>
      <c r="AA62" s="148">
        <f t="shared" si="13"/>
        <v>7.5</v>
      </c>
      <c r="AB62" s="159">
        <v>39</v>
      </c>
      <c r="AC62" s="147">
        <f t="shared" si="14"/>
        <v>11</v>
      </c>
      <c r="AD62" s="151">
        <f t="shared" si="15"/>
        <v>11</v>
      </c>
      <c r="AE62" s="152">
        <f t="shared" si="16"/>
        <v>11.2</v>
      </c>
      <c r="AF62" s="153">
        <f t="shared" si="17"/>
        <v>11.2</v>
      </c>
      <c r="AG62" s="233">
        <f t="shared" si="18"/>
        <v>175</v>
      </c>
      <c r="AH62" s="108">
        <f>VLOOKUP(B62,'Notes Ecrit'!$A$2:$B$572,2)</f>
        <v>12.5</v>
      </c>
      <c r="AI62" s="234">
        <f t="shared" si="19"/>
        <v>23</v>
      </c>
      <c r="AJ62" s="125">
        <f t="shared" si="20"/>
        <v>11.85</v>
      </c>
      <c r="AK62" s="126"/>
      <c r="AL62" s="126"/>
      <c r="AM62" s="126"/>
      <c r="AN62" s="126"/>
      <c r="AO62" s="126"/>
    </row>
    <row r="63" spans="1:41" ht="16.5" customHeight="1" thickBot="1">
      <c r="A63" s="39" t="s">
        <v>1057</v>
      </c>
      <c r="B63" s="132">
        <v>21802486</v>
      </c>
      <c r="C63" s="132" t="s">
        <v>299</v>
      </c>
      <c r="D63" s="132" t="s">
        <v>300</v>
      </c>
      <c r="E63" s="164">
        <v>20</v>
      </c>
      <c r="F63" s="146">
        <f t="shared" si="0"/>
        <v>19.5</v>
      </c>
      <c r="G63" s="147">
        <f t="shared" si="1"/>
        <v>17</v>
      </c>
      <c r="H63" s="148">
        <f t="shared" si="2"/>
        <v>17</v>
      </c>
      <c r="I63" s="211">
        <v>3.19</v>
      </c>
      <c r="J63" s="147">
        <f t="shared" si="3"/>
        <v>17</v>
      </c>
      <c r="K63" s="155">
        <v>6.71</v>
      </c>
      <c r="L63" s="147">
        <f t="shared" si="4"/>
        <v>12</v>
      </c>
      <c r="M63" s="148">
        <f t="shared" si="5"/>
        <v>14.5</v>
      </c>
      <c r="N63" s="156">
        <v>56</v>
      </c>
      <c r="O63" s="190">
        <v>68</v>
      </c>
      <c r="P63" s="191">
        <f t="shared" si="6"/>
        <v>0.82352941176470584</v>
      </c>
      <c r="Q63" s="147">
        <f t="shared" si="7"/>
        <v>4</v>
      </c>
      <c r="R63" s="157">
        <v>45.2</v>
      </c>
      <c r="S63" s="147">
        <f t="shared" si="8"/>
        <v>4.5</v>
      </c>
      <c r="T63" s="148">
        <f t="shared" si="9"/>
        <v>8.5</v>
      </c>
      <c r="U63" s="156">
        <v>25.8</v>
      </c>
      <c r="V63" s="147">
        <f t="shared" si="10"/>
        <v>5</v>
      </c>
      <c r="W63" s="192">
        <v>1</v>
      </c>
      <c r="X63" s="147">
        <f t="shared" si="11"/>
        <v>2.75</v>
      </c>
      <c r="Y63" s="158">
        <v>7</v>
      </c>
      <c r="Z63" s="147">
        <f t="shared" si="12"/>
        <v>1.5</v>
      </c>
      <c r="AA63" s="148">
        <f t="shared" si="13"/>
        <v>9.25</v>
      </c>
      <c r="AB63" s="159">
        <v>35.380000000000003</v>
      </c>
      <c r="AC63" s="147">
        <f t="shared" si="14"/>
        <v>13</v>
      </c>
      <c r="AD63" s="151">
        <f t="shared" si="15"/>
        <v>13</v>
      </c>
      <c r="AE63" s="152">
        <f t="shared" si="16"/>
        <v>12.45</v>
      </c>
      <c r="AF63" s="153">
        <f t="shared" si="17"/>
        <v>12.45</v>
      </c>
      <c r="AG63" s="233">
        <f t="shared" si="18"/>
        <v>65</v>
      </c>
      <c r="AH63" s="108">
        <f>VLOOKUP(B63,'Notes Ecrit'!$A$2:$B$572,2)</f>
        <v>5.5</v>
      </c>
      <c r="AI63" s="234">
        <f t="shared" si="19"/>
        <v>586</v>
      </c>
      <c r="AJ63" s="125">
        <f t="shared" si="20"/>
        <v>8.9749999999999996</v>
      </c>
    </row>
    <row r="64" spans="1:41" ht="16.5" customHeight="1" thickBot="1">
      <c r="A64" s="39" t="s">
        <v>186</v>
      </c>
      <c r="B64" s="132">
        <v>21722170</v>
      </c>
      <c r="C64" s="132" t="s">
        <v>301</v>
      </c>
      <c r="D64" s="132" t="s">
        <v>302</v>
      </c>
      <c r="E64" s="154">
        <v>8</v>
      </c>
      <c r="F64" s="146">
        <f t="shared" si="0"/>
        <v>13.5</v>
      </c>
      <c r="G64" s="147">
        <f t="shared" si="1"/>
        <v>8</v>
      </c>
      <c r="H64" s="148">
        <f t="shared" si="2"/>
        <v>8</v>
      </c>
      <c r="I64" s="211">
        <v>3.59</v>
      </c>
      <c r="J64" s="147">
        <f t="shared" si="3"/>
        <v>16</v>
      </c>
      <c r="K64" s="155">
        <v>8.09</v>
      </c>
      <c r="L64" s="147">
        <f t="shared" si="4"/>
        <v>8</v>
      </c>
      <c r="M64" s="148">
        <f t="shared" si="5"/>
        <v>12</v>
      </c>
      <c r="N64" s="156">
        <v>41</v>
      </c>
      <c r="O64" s="190">
        <v>68</v>
      </c>
      <c r="P64" s="191">
        <f t="shared" si="6"/>
        <v>0.6029411764705882</v>
      </c>
      <c r="Q64" s="147">
        <f t="shared" si="7"/>
        <v>4.5</v>
      </c>
      <c r="R64" s="157">
        <v>25.3</v>
      </c>
      <c r="S64" s="147">
        <f t="shared" si="8"/>
        <v>3.5</v>
      </c>
      <c r="T64" s="148">
        <f t="shared" si="9"/>
        <v>8</v>
      </c>
      <c r="U64" s="156">
        <v>30.1</v>
      </c>
      <c r="V64" s="147">
        <f t="shared" si="10"/>
        <v>3.75</v>
      </c>
      <c r="W64" s="192">
        <v>0</v>
      </c>
      <c r="X64" s="147">
        <f t="shared" si="11"/>
        <v>2.5</v>
      </c>
      <c r="Y64" s="158">
        <v>6</v>
      </c>
      <c r="Z64" s="147">
        <f t="shared" si="12"/>
        <v>2</v>
      </c>
      <c r="AA64" s="148">
        <f t="shared" si="13"/>
        <v>8.25</v>
      </c>
      <c r="AB64" s="159">
        <v>47.28</v>
      </c>
      <c r="AC64" s="147">
        <f t="shared" si="14"/>
        <v>10</v>
      </c>
      <c r="AD64" s="151">
        <f t="shared" si="15"/>
        <v>10</v>
      </c>
      <c r="AE64" s="152">
        <f t="shared" si="16"/>
        <v>9.25</v>
      </c>
      <c r="AF64" s="153">
        <f t="shared" si="17"/>
        <v>9.25</v>
      </c>
      <c r="AG64" s="233">
        <f t="shared" si="18"/>
        <v>365</v>
      </c>
      <c r="AH64" s="108">
        <f>VLOOKUP(B64,'Notes Ecrit'!$A$2:$B$572,2)</f>
        <v>5.5</v>
      </c>
      <c r="AI64" s="234">
        <f t="shared" si="19"/>
        <v>586</v>
      </c>
      <c r="AJ64" s="125">
        <f t="shared" si="20"/>
        <v>7.375</v>
      </c>
      <c r="AK64" s="122"/>
      <c r="AL64" s="122"/>
      <c r="AM64" s="122"/>
      <c r="AN64" s="122"/>
      <c r="AO64" s="122"/>
    </row>
    <row r="65" spans="1:41" ht="16.5" customHeight="1" thickBot="1">
      <c r="A65" s="39" t="s">
        <v>186</v>
      </c>
      <c r="B65" s="132">
        <v>21803466</v>
      </c>
      <c r="C65" s="132" t="s">
        <v>303</v>
      </c>
      <c r="D65" s="132" t="s">
        <v>304</v>
      </c>
      <c r="E65" s="154">
        <v>13</v>
      </c>
      <c r="F65" s="146">
        <f t="shared" si="0"/>
        <v>16</v>
      </c>
      <c r="G65" s="147">
        <f t="shared" si="1"/>
        <v>13</v>
      </c>
      <c r="H65" s="148">
        <f t="shared" si="2"/>
        <v>13</v>
      </c>
      <c r="I65" s="211">
        <v>3.35</v>
      </c>
      <c r="J65" s="147">
        <f t="shared" si="3"/>
        <v>20</v>
      </c>
      <c r="K65" s="155">
        <v>7.4</v>
      </c>
      <c r="L65" s="147">
        <f t="shared" si="4"/>
        <v>13</v>
      </c>
      <c r="M65" s="148">
        <f t="shared" si="5"/>
        <v>16.5</v>
      </c>
      <c r="N65" s="156">
        <v>35</v>
      </c>
      <c r="O65" s="190">
        <v>53</v>
      </c>
      <c r="P65" s="191">
        <f t="shared" si="6"/>
        <v>0.660377358490566</v>
      </c>
      <c r="Q65" s="147">
        <f t="shared" si="7"/>
        <v>4.5</v>
      </c>
      <c r="R65" s="157">
        <v>29.6</v>
      </c>
      <c r="S65" s="147">
        <f t="shared" si="8"/>
        <v>4.5</v>
      </c>
      <c r="T65" s="148">
        <f t="shared" si="9"/>
        <v>9</v>
      </c>
      <c r="U65" s="156">
        <v>26.9</v>
      </c>
      <c r="V65" s="147">
        <f t="shared" si="10"/>
        <v>5.5</v>
      </c>
      <c r="W65" s="192">
        <v>0</v>
      </c>
      <c r="X65" s="147">
        <f t="shared" si="11"/>
        <v>2.5</v>
      </c>
      <c r="Y65" s="158">
        <v>4</v>
      </c>
      <c r="Z65" s="147">
        <f t="shared" si="12"/>
        <v>3</v>
      </c>
      <c r="AA65" s="148">
        <f t="shared" si="13"/>
        <v>11</v>
      </c>
      <c r="AB65" s="159">
        <v>43.63</v>
      </c>
      <c r="AC65" s="147">
        <f t="shared" si="14"/>
        <v>12</v>
      </c>
      <c r="AD65" s="151">
        <f t="shared" si="15"/>
        <v>12</v>
      </c>
      <c r="AE65" s="152">
        <f t="shared" si="16"/>
        <v>12.3</v>
      </c>
      <c r="AF65" s="153">
        <f t="shared" si="17"/>
        <v>12.3</v>
      </c>
      <c r="AG65" s="233">
        <f t="shared" si="18"/>
        <v>77</v>
      </c>
      <c r="AH65" s="108">
        <f>VLOOKUP(B65,'Notes Ecrit'!$A$2:$B$572,2)</f>
        <v>7</v>
      </c>
      <c r="AI65" s="234">
        <f t="shared" si="19"/>
        <v>440</v>
      </c>
      <c r="AJ65" s="125">
        <f t="shared" si="20"/>
        <v>9.65</v>
      </c>
    </row>
    <row r="66" spans="1:41" ht="16.5" customHeight="1" thickBot="1">
      <c r="A66" s="39" t="s">
        <v>1057</v>
      </c>
      <c r="B66" s="132">
        <v>21803005</v>
      </c>
      <c r="C66" s="132" t="s">
        <v>305</v>
      </c>
      <c r="D66" s="132" t="s">
        <v>306</v>
      </c>
      <c r="E66" s="154">
        <v>16</v>
      </c>
      <c r="F66" s="146">
        <f t="shared" si="0"/>
        <v>17.5</v>
      </c>
      <c r="G66" s="147">
        <f t="shared" si="1"/>
        <v>13</v>
      </c>
      <c r="H66" s="148">
        <f t="shared" si="2"/>
        <v>13</v>
      </c>
      <c r="I66" s="211">
        <v>3.01</v>
      </c>
      <c r="J66" s="147">
        <f t="shared" si="3"/>
        <v>20</v>
      </c>
      <c r="K66" s="155">
        <v>6.39</v>
      </c>
      <c r="L66" s="147">
        <f t="shared" si="4"/>
        <v>14</v>
      </c>
      <c r="M66" s="148">
        <f t="shared" si="5"/>
        <v>17</v>
      </c>
      <c r="N66" s="156">
        <v>72</v>
      </c>
      <c r="O66" s="190">
        <v>78</v>
      </c>
      <c r="P66" s="191">
        <f t="shared" si="6"/>
        <v>0.92307692307692313</v>
      </c>
      <c r="Q66" s="147">
        <f t="shared" si="7"/>
        <v>4.5</v>
      </c>
      <c r="R66" s="157">
        <v>50.5</v>
      </c>
      <c r="S66" s="147">
        <f t="shared" si="8"/>
        <v>5.5</v>
      </c>
      <c r="T66" s="148">
        <f t="shared" si="9"/>
        <v>10</v>
      </c>
      <c r="U66" s="156">
        <v>26.3</v>
      </c>
      <c r="V66" s="147">
        <f t="shared" si="10"/>
        <v>4.75</v>
      </c>
      <c r="W66" s="192">
        <v>-12</v>
      </c>
      <c r="X66" s="147">
        <f t="shared" si="11"/>
        <v>0.75</v>
      </c>
      <c r="Y66" s="158">
        <v>10</v>
      </c>
      <c r="Z66" s="147">
        <f t="shared" si="12"/>
        <v>0</v>
      </c>
      <c r="AA66" s="148">
        <f t="shared" si="13"/>
        <v>5.5</v>
      </c>
      <c r="AB66" s="159" t="s">
        <v>1063</v>
      </c>
      <c r="AC66" s="147">
        <f t="shared" si="14"/>
        <v>0</v>
      </c>
      <c r="AD66" s="151">
        <f t="shared" si="15"/>
        <v>0</v>
      </c>
      <c r="AE66" s="152">
        <f t="shared" si="16"/>
        <v>9.1</v>
      </c>
      <c r="AF66" s="153">
        <f t="shared" si="17"/>
        <v>9.1</v>
      </c>
      <c r="AG66" s="233">
        <f t="shared" si="18"/>
        <v>373</v>
      </c>
      <c r="AH66" s="108">
        <f>VLOOKUP(B66,'Notes Ecrit'!$A$2:$B$572,2)</f>
        <v>6</v>
      </c>
      <c r="AI66" s="234">
        <f t="shared" si="19"/>
        <v>539</v>
      </c>
      <c r="AJ66" s="125">
        <f t="shared" si="20"/>
        <v>7.55</v>
      </c>
    </row>
    <row r="67" spans="1:41" s="111" customFormat="1" ht="16.5" customHeight="1" thickBot="1">
      <c r="A67" s="39" t="s">
        <v>1057</v>
      </c>
      <c r="B67" s="132">
        <v>21805848</v>
      </c>
      <c r="C67" s="132" t="s">
        <v>60</v>
      </c>
      <c r="D67" s="132" t="s">
        <v>308</v>
      </c>
      <c r="E67" s="154">
        <v>13</v>
      </c>
      <c r="F67" s="146">
        <f t="shared" ref="F67:F130" si="21">IF(E67="ABI","ABI",IF(E67="DISP","DISP",IF(E67="VAL","VAL",(VLOOKUP(E67,tpstest,2)))))</f>
        <v>16</v>
      </c>
      <c r="G67" s="147">
        <f t="shared" ref="G67:G130" si="22">IF(F67="ABI","ABI",IF(F67="DISP",0,IF(F67="VAL","VAL",(IF(A67="F",VLOOKUP(F67,endurfille,2),VLOOKUP(F67,endurgarçon,2))))))</f>
        <v>10</v>
      </c>
      <c r="H67" s="148">
        <f t="shared" ref="H67:H130" si="23">IF(G67="VAL","VALIDÉ",G67)</f>
        <v>10</v>
      </c>
      <c r="I67" s="211">
        <v>3.11</v>
      </c>
      <c r="J67" s="147">
        <f t="shared" ref="J67:J130" si="24">IF(I67="ABI","ABI",IF(I67="DISP",0,IF(I67="VAL","VAL",(IF(A67="F",VLOOKUP(I67,VIT20MF,2),VLOOKUP(I67,Vit20MG,2))))))</f>
        <v>19</v>
      </c>
      <c r="K67" s="155">
        <v>6.85</v>
      </c>
      <c r="L67" s="147">
        <f t="shared" ref="L67:L130" si="25">IF(K67="ABI","ABI",IF(K67="DISP",0,IF(K67="VAL","VAL",(IF(A67="F",VLOOKUP(K67,vit50mf,2),VLOOKUP(K67,vit50mg,2))))))</f>
        <v>11</v>
      </c>
      <c r="M67" s="148">
        <f t="shared" ref="M67:M130" si="26">IF(OR(J67="ABI",L67="ABI"),"ABI",IF(L67="VAL","VALIDÉ",(J67+L67)/2))</f>
        <v>15</v>
      </c>
      <c r="N67" s="156">
        <v>41</v>
      </c>
      <c r="O67" s="190">
        <v>62</v>
      </c>
      <c r="P67" s="191">
        <f t="shared" ref="P67:P130" si="27">IF(OR(N67="DISP",N67="ABI",N67="VAL"),0,N67/O67)</f>
        <v>0.66129032258064513</v>
      </c>
      <c r="Q67" s="147">
        <f t="shared" ref="Q67:Q130" si="28">IF(N67="ABI","ABI",IF(N67="DISP",0,IF(N67="VAL","VAL",IF(A67="F",VLOOKUP(P67,forcefille,2),VLOOKUP(P67,forcegarçon,2)))))</f>
        <v>3</v>
      </c>
      <c r="R67" s="157">
        <v>46.8</v>
      </c>
      <c r="S67" s="147">
        <f t="shared" ref="S67:S130" si="29">IF(R67="ABI","ABI",IF(R67="DISP",0,IF(R67="VAL","VAL",IF(A67="F",VLOOKUP(R67,détfille,2),VLOOKUP(R67,détgarçon,2)))))</f>
        <v>4.5</v>
      </c>
      <c r="T67" s="148">
        <f t="shared" ref="T67:T130" si="30">IF(OR(Q67="ABI",S67="ABI"),"ABI",IF(OR(Q67="VAL",S67="VAL"),"VALIDÉ",(Q67+S67)))</f>
        <v>7.5</v>
      </c>
      <c r="U67" s="156">
        <v>30.3</v>
      </c>
      <c r="V67" s="147">
        <f t="shared" ref="V67:V130" si="31">IF(U67="ABI","ABI",IF(U67="DISP",0,IF(U67="VAL","VAL",IF(A67="F",VLOOKUP(U67,coorfille,2),VLOOKUP(U67,coorgarçon,2)))))</f>
        <v>2.75</v>
      </c>
      <c r="W67" s="192">
        <v>-6</v>
      </c>
      <c r="X67" s="147">
        <f t="shared" ref="X67:X130" si="32">IF(W67="ABI","ABI",IF(W67="DISP",0,IF(W67="VAL","VAL",IF(A67="F",VLOOKUP(W67,SouplesseFille,2),VLOOKUP(W67,SouplesseGarçon,2)))))</f>
        <v>1.25</v>
      </c>
      <c r="Y67" s="158">
        <v>6</v>
      </c>
      <c r="Z67" s="147">
        <f t="shared" ref="Z67:Z130" si="33">IF(Y67="ABI","ABI",IF(Y67="DISP",0,IF(Y67="VAL","VAL",IF(A67="F",VLOOKUP(Y67,eqfille,2),VLOOKUP(Y67,eqgarçon,2)))))</f>
        <v>2</v>
      </c>
      <c r="AA67" s="148">
        <f t="shared" ref="AA67:AA130" si="34">IF(OR(V67="ABI",X67="ABI",Z67="ABI"),"ABI",IF(Z67="VAL","VALIDÉ",V67+X67+Z67))</f>
        <v>6</v>
      </c>
      <c r="AB67" s="159">
        <v>48.36</v>
      </c>
      <c r="AC67" s="147">
        <f t="shared" ref="AC67:AC130" si="35">IF(AB67="ABI","ABI",IF(OR(AB67="DNF",AB67="DISP"),0,IF(AB67="VAL","VAL",(IF(A67="F",VLOOKUP(AB67,nagefille,2),VLOOKUP(AB67,nagegarçon,2))))))</f>
        <v>6</v>
      </c>
      <c r="AD67" s="151">
        <f t="shared" ref="AD67:AD130" si="36">IF(AC67="VAL","VALIDÉ",AC67)</f>
        <v>6</v>
      </c>
      <c r="AE67" s="152">
        <f t="shared" ref="AE67:AE130" si="37">IF(OR(H67="VALIDÉ",H67="VALIDÉ",M67="VALIDÉ",M67="VALIDÉ",T67="VALIDÉ",T67="VALIDÉ",AA67="VALIDÉ",AA67="VALIDÉ",AD67="VALIDÉ",AD67="VALIDÉ"),"VALIDÉ",IF(OR(H67="ABS",H67="ABI",M67="ABS",M67="ABI",T67="ABS",T67="ABI",AA67="ABS",AA67="ABI",AD67="ABS",AD67="ABI"),"DEF",SUM(H67+M67+T67+AA67+AD67)/5))</f>
        <v>8.9</v>
      </c>
      <c r="AF67" s="153">
        <f t="shared" ref="AF67:AF130" si="38">IF(OR(AE67="DEF",AE67="VALIDÉ"),0,AE67)</f>
        <v>8.9</v>
      </c>
      <c r="AG67" s="233">
        <f t="shared" ref="AG67:AG130" si="39">RANK(AF67,$AF$3:$AF$680,0)</f>
        <v>387</v>
      </c>
      <c r="AH67" s="108">
        <f>VLOOKUP(B67,'Notes Ecrit'!$A$2:$B$572,2)</f>
        <v>9</v>
      </c>
      <c r="AI67" s="234">
        <f t="shared" ref="AI67:AI130" si="40">RANK(AH67,$AH$3:$AH$680,0)</f>
        <v>208</v>
      </c>
      <c r="AJ67" s="125">
        <f t="shared" ref="AJ67:AJ130" si="41">(AE67*0.5+AH67*0.5)</f>
        <v>8.9499999999999993</v>
      </c>
      <c r="AK67"/>
      <c r="AL67"/>
      <c r="AM67"/>
      <c r="AN67"/>
      <c r="AO67"/>
    </row>
    <row r="68" spans="1:41" s="111" customFormat="1" ht="16.5" customHeight="1" thickBot="1">
      <c r="A68" s="39" t="s">
        <v>1057</v>
      </c>
      <c r="B68" s="132">
        <v>21811178</v>
      </c>
      <c r="C68" s="132" t="s">
        <v>60</v>
      </c>
      <c r="D68" s="132" t="s">
        <v>307</v>
      </c>
      <c r="E68" s="154">
        <v>23</v>
      </c>
      <c r="F68" s="146">
        <f t="shared" si="21"/>
        <v>21</v>
      </c>
      <c r="G68" s="147">
        <f t="shared" si="22"/>
        <v>20</v>
      </c>
      <c r="H68" s="148">
        <f t="shared" si="23"/>
        <v>20</v>
      </c>
      <c r="I68" s="211">
        <v>3.25</v>
      </c>
      <c r="J68" s="147">
        <f t="shared" si="24"/>
        <v>16</v>
      </c>
      <c r="K68" s="155">
        <v>6.82</v>
      </c>
      <c r="L68" s="147">
        <f t="shared" si="25"/>
        <v>11</v>
      </c>
      <c r="M68" s="148">
        <f t="shared" si="26"/>
        <v>13.5</v>
      </c>
      <c r="N68" s="156">
        <v>52</v>
      </c>
      <c r="O68" s="190">
        <v>64</v>
      </c>
      <c r="P68" s="191">
        <f t="shared" si="27"/>
        <v>0.8125</v>
      </c>
      <c r="Q68" s="147">
        <f t="shared" si="28"/>
        <v>4</v>
      </c>
      <c r="R68" s="157">
        <v>48.3</v>
      </c>
      <c r="S68" s="147">
        <f t="shared" si="29"/>
        <v>5</v>
      </c>
      <c r="T68" s="148">
        <f t="shared" si="30"/>
        <v>9</v>
      </c>
      <c r="U68" s="156">
        <v>25.6</v>
      </c>
      <c r="V68" s="147">
        <f t="shared" si="31"/>
        <v>5</v>
      </c>
      <c r="W68" s="192">
        <v>2</v>
      </c>
      <c r="X68" s="147">
        <f t="shared" si="32"/>
        <v>3</v>
      </c>
      <c r="Y68" s="158">
        <v>2</v>
      </c>
      <c r="Z68" s="147">
        <f t="shared" si="33"/>
        <v>4</v>
      </c>
      <c r="AA68" s="148">
        <f t="shared" si="34"/>
        <v>12</v>
      </c>
      <c r="AB68" s="159">
        <v>27.69</v>
      </c>
      <c r="AC68" s="147">
        <f t="shared" si="35"/>
        <v>18</v>
      </c>
      <c r="AD68" s="151">
        <f t="shared" si="36"/>
        <v>18</v>
      </c>
      <c r="AE68" s="152">
        <f t="shared" si="37"/>
        <v>14.5</v>
      </c>
      <c r="AF68" s="153">
        <f t="shared" si="38"/>
        <v>14.5</v>
      </c>
      <c r="AG68" s="233">
        <f t="shared" si="39"/>
        <v>8</v>
      </c>
      <c r="AH68" s="108">
        <f>VLOOKUP(B68,'Notes Ecrit'!$A$2:$B$572,2)</f>
        <v>5</v>
      </c>
      <c r="AI68" s="234">
        <f t="shared" si="40"/>
        <v>617</v>
      </c>
      <c r="AJ68" s="125">
        <f t="shared" si="41"/>
        <v>9.75</v>
      </c>
      <c r="AK68"/>
      <c r="AL68"/>
      <c r="AM68"/>
      <c r="AN68"/>
      <c r="AO68"/>
    </row>
    <row r="69" spans="1:41" s="126" customFormat="1" ht="16.5" customHeight="1" thickBot="1">
      <c r="A69" s="123" t="s">
        <v>1057</v>
      </c>
      <c r="B69" s="127">
        <v>21802397</v>
      </c>
      <c r="C69" s="127" t="s">
        <v>309</v>
      </c>
      <c r="D69" s="127" t="s">
        <v>310</v>
      </c>
      <c r="E69" s="145" t="s">
        <v>1064</v>
      </c>
      <c r="F69" s="146" t="str">
        <f t="shared" si="21"/>
        <v>ABI</v>
      </c>
      <c r="G69" s="147" t="str">
        <f t="shared" si="22"/>
        <v>ABI</v>
      </c>
      <c r="H69" s="148" t="str">
        <f t="shared" si="23"/>
        <v>ABI</v>
      </c>
      <c r="I69" s="210" t="s">
        <v>1064</v>
      </c>
      <c r="J69" s="147" t="str">
        <f t="shared" si="24"/>
        <v>ABI</v>
      </c>
      <c r="K69" s="149" t="s">
        <v>1064</v>
      </c>
      <c r="L69" s="147" t="str">
        <f t="shared" si="25"/>
        <v>ABI</v>
      </c>
      <c r="M69" s="148" t="str">
        <f t="shared" si="26"/>
        <v>ABI</v>
      </c>
      <c r="N69" s="150" t="s">
        <v>1064</v>
      </c>
      <c r="O69" s="187"/>
      <c r="P69" s="191">
        <f t="shared" si="27"/>
        <v>0</v>
      </c>
      <c r="Q69" s="147" t="str">
        <f t="shared" si="28"/>
        <v>ABI</v>
      </c>
      <c r="R69" s="150" t="s">
        <v>1064</v>
      </c>
      <c r="S69" s="147" t="str">
        <f t="shared" si="29"/>
        <v>ABI</v>
      </c>
      <c r="T69" s="148" t="str">
        <f t="shared" si="30"/>
        <v>ABI</v>
      </c>
      <c r="U69" s="150" t="s">
        <v>1064</v>
      </c>
      <c r="V69" s="147" t="str">
        <f t="shared" si="31"/>
        <v>ABI</v>
      </c>
      <c r="W69" s="189" t="s">
        <v>1064</v>
      </c>
      <c r="X69" s="147" t="str">
        <f t="shared" si="32"/>
        <v>ABI</v>
      </c>
      <c r="Y69" s="166" t="s">
        <v>1064</v>
      </c>
      <c r="Z69" s="147" t="str">
        <f t="shared" si="33"/>
        <v>ABI</v>
      </c>
      <c r="AA69" s="148" t="str">
        <f t="shared" si="34"/>
        <v>ABI</v>
      </c>
      <c r="AB69" s="149" t="s">
        <v>1064</v>
      </c>
      <c r="AC69" s="147" t="str">
        <f t="shared" si="35"/>
        <v>ABI</v>
      </c>
      <c r="AD69" s="151" t="str">
        <f t="shared" si="36"/>
        <v>ABI</v>
      </c>
      <c r="AE69" s="152" t="str">
        <f t="shared" si="37"/>
        <v>DEF</v>
      </c>
      <c r="AF69" s="153">
        <f t="shared" si="38"/>
        <v>0</v>
      </c>
      <c r="AG69" s="233">
        <f t="shared" si="39"/>
        <v>520</v>
      </c>
      <c r="AH69" s="108">
        <f>VLOOKUP(B69,'Notes Ecrit'!$A$2:$B$572,2)</f>
        <v>8.5</v>
      </c>
      <c r="AI69" s="234">
        <f t="shared" si="40"/>
        <v>278</v>
      </c>
      <c r="AJ69" s="125" t="e">
        <f t="shared" si="41"/>
        <v>#VALUE!</v>
      </c>
      <c r="AK69" s="111"/>
      <c r="AL69" s="111"/>
      <c r="AM69" s="111"/>
      <c r="AN69" s="111"/>
      <c r="AO69" s="111"/>
    </row>
    <row r="70" spans="1:41" ht="16.5" customHeight="1" thickBot="1">
      <c r="A70" s="39" t="s">
        <v>1057</v>
      </c>
      <c r="B70" s="222">
        <v>21802718</v>
      </c>
      <c r="C70" s="222" t="s">
        <v>311</v>
      </c>
      <c r="D70" s="222" t="s">
        <v>312</v>
      </c>
      <c r="E70" s="154">
        <v>14</v>
      </c>
      <c r="F70" s="146">
        <f t="shared" si="21"/>
        <v>16.5</v>
      </c>
      <c r="G70" s="147">
        <f t="shared" si="22"/>
        <v>11</v>
      </c>
      <c r="H70" s="148">
        <f t="shared" si="23"/>
        <v>11</v>
      </c>
      <c r="I70" s="256">
        <v>3.6</v>
      </c>
      <c r="J70" s="147">
        <f t="shared" si="24"/>
        <v>10</v>
      </c>
      <c r="K70" s="155">
        <v>6.8</v>
      </c>
      <c r="L70" s="147">
        <f t="shared" si="25"/>
        <v>11</v>
      </c>
      <c r="M70" s="148">
        <f t="shared" si="26"/>
        <v>10.5</v>
      </c>
      <c r="N70" s="156">
        <v>40</v>
      </c>
      <c r="O70" s="190">
        <v>67</v>
      </c>
      <c r="P70" s="191">
        <f t="shared" si="27"/>
        <v>0.59701492537313428</v>
      </c>
      <c r="Q70" s="147">
        <f t="shared" si="28"/>
        <v>2.5</v>
      </c>
      <c r="R70" s="157">
        <v>38.6</v>
      </c>
      <c r="S70" s="147">
        <f t="shared" si="29"/>
        <v>2.5</v>
      </c>
      <c r="T70" s="148">
        <f t="shared" si="30"/>
        <v>5</v>
      </c>
      <c r="U70" s="156">
        <v>27.4</v>
      </c>
      <c r="V70" s="147">
        <f t="shared" si="31"/>
        <v>4.25</v>
      </c>
      <c r="W70" s="192">
        <v>-8</v>
      </c>
      <c r="X70" s="147">
        <f t="shared" si="32"/>
        <v>1</v>
      </c>
      <c r="Y70" s="158">
        <v>10</v>
      </c>
      <c r="Z70" s="147">
        <f t="shared" si="33"/>
        <v>0</v>
      </c>
      <c r="AA70" s="148">
        <f t="shared" si="34"/>
        <v>5.25</v>
      </c>
      <c r="AB70" s="159">
        <v>38.380000000000003</v>
      </c>
      <c r="AC70" s="147">
        <f t="shared" si="35"/>
        <v>11</v>
      </c>
      <c r="AD70" s="151">
        <f t="shared" si="36"/>
        <v>11</v>
      </c>
      <c r="AE70" s="152">
        <f t="shared" si="37"/>
        <v>8.5500000000000007</v>
      </c>
      <c r="AF70" s="153">
        <f t="shared" si="38"/>
        <v>8.5500000000000007</v>
      </c>
      <c r="AG70" s="233">
        <f t="shared" si="39"/>
        <v>409</v>
      </c>
      <c r="AH70" s="108">
        <f>VLOOKUP(B70,'Notes Ecrit'!$A$2:$B$572,2)</f>
        <v>6</v>
      </c>
      <c r="AI70" s="234">
        <f t="shared" si="40"/>
        <v>539</v>
      </c>
      <c r="AJ70" s="125">
        <f t="shared" si="41"/>
        <v>7.2750000000000004</v>
      </c>
    </row>
    <row r="71" spans="1:41" ht="16.5" customHeight="1" thickBot="1">
      <c r="A71" s="39" t="s">
        <v>1057</v>
      </c>
      <c r="B71" s="222">
        <v>21810496</v>
      </c>
      <c r="C71" s="222" t="s">
        <v>313</v>
      </c>
      <c r="D71" s="222" t="s">
        <v>314</v>
      </c>
      <c r="E71" s="154">
        <v>14</v>
      </c>
      <c r="F71" s="146">
        <f t="shared" si="21"/>
        <v>16.5</v>
      </c>
      <c r="G71" s="147">
        <f t="shared" si="22"/>
        <v>11</v>
      </c>
      <c r="H71" s="148">
        <f t="shared" si="23"/>
        <v>11</v>
      </c>
      <c r="I71" s="256">
        <v>3.7</v>
      </c>
      <c r="J71" s="147">
        <f t="shared" si="24"/>
        <v>9</v>
      </c>
      <c r="K71" s="155">
        <v>6.87</v>
      </c>
      <c r="L71" s="147">
        <f t="shared" si="25"/>
        <v>11</v>
      </c>
      <c r="M71" s="148">
        <f t="shared" si="26"/>
        <v>10</v>
      </c>
      <c r="N71" s="156">
        <v>45</v>
      </c>
      <c r="O71" s="190">
        <v>50</v>
      </c>
      <c r="P71" s="191">
        <f t="shared" si="27"/>
        <v>0.9</v>
      </c>
      <c r="Q71" s="147">
        <f t="shared" si="28"/>
        <v>4.5</v>
      </c>
      <c r="R71" s="157">
        <v>36.5</v>
      </c>
      <c r="S71" s="147">
        <f t="shared" si="29"/>
        <v>2</v>
      </c>
      <c r="T71" s="148">
        <f t="shared" si="30"/>
        <v>6.5</v>
      </c>
      <c r="U71" s="156">
        <v>26.3</v>
      </c>
      <c r="V71" s="147">
        <f t="shared" si="31"/>
        <v>4.75</v>
      </c>
      <c r="W71" s="192">
        <v>-1</v>
      </c>
      <c r="X71" s="147">
        <f t="shared" si="32"/>
        <v>2.25</v>
      </c>
      <c r="Y71" s="158">
        <v>10</v>
      </c>
      <c r="Z71" s="147">
        <f t="shared" si="33"/>
        <v>0</v>
      </c>
      <c r="AA71" s="148">
        <f t="shared" si="34"/>
        <v>7</v>
      </c>
      <c r="AB71" s="159">
        <v>48.78</v>
      </c>
      <c r="AC71" s="147">
        <f t="shared" si="35"/>
        <v>6</v>
      </c>
      <c r="AD71" s="151">
        <f t="shared" si="36"/>
        <v>6</v>
      </c>
      <c r="AE71" s="152">
        <f t="shared" si="37"/>
        <v>8.1</v>
      </c>
      <c r="AF71" s="153">
        <f t="shared" si="38"/>
        <v>8.1</v>
      </c>
      <c r="AG71" s="233">
        <f t="shared" si="39"/>
        <v>439</v>
      </c>
      <c r="AH71" s="108">
        <f>VLOOKUP(B71,'Notes Ecrit'!$A$2:$B$572,2)</f>
        <v>7.5</v>
      </c>
      <c r="AI71" s="234">
        <f t="shared" si="40"/>
        <v>397</v>
      </c>
      <c r="AJ71" s="125">
        <f t="shared" si="41"/>
        <v>7.8</v>
      </c>
    </row>
    <row r="72" spans="1:41" s="111" customFormat="1" ht="16.5" customHeight="1" thickBot="1">
      <c r="A72" s="39" t="s">
        <v>1057</v>
      </c>
      <c r="B72" s="222">
        <v>21811405</v>
      </c>
      <c r="C72" s="222" t="s">
        <v>315</v>
      </c>
      <c r="D72" s="222" t="s">
        <v>316</v>
      </c>
      <c r="E72" s="179" t="s">
        <v>1064</v>
      </c>
      <c r="F72" s="146" t="str">
        <f t="shared" si="21"/>
        <v>ABI</v>
      </c>
      <c r="G72" s="147" t="str">
        <f t="shared" si="22"/>
        <v>ABI</v>
      </c>
      <c r="H72" s="148" t="str">
        <f t="shared" si="23"/>
        <v>ABI</v>
      </c>
      <c r="I72" s="211">
        <v>3.63</v>
      </c>
      <c r="J72" s="147">
        <f t="shared" si="24"/>
        <v>10</v>
      </c>
      <c r="K72" s="155">
        <v>8.01</v>
      </c>
      <c r="L72" s="147">
        <f t="shared" si="25"/>
        <v>3</v>
      </c>
      <c r="M72" s="148">
        <f t="shared" si="26"/>
        <v>6.5</v>
      </c>
      <c r="N72" s="156">
        <v>37</v>
      </c>
      <c r="O72" s="190">
        <v>55</v>
      </c>
      <c r="P72" s="191">
        <f t="shared" si="27"/>
        <v>0.67272727272727273</v>
      </c>
      <c r="Q72" s="147">
        <f t="shared" si="28"/>
        <v>3</v>
      </c>
      <c r="R72" s="157">
        <v>31.9</v>
      </c>
      <c r="S72" s="147">
        <f t="shared" si="29"/>
        <v>1</v>
      </c>
      <c r="T72" s="148">
        <f t="shared" si="30"/>
        <v>4</v>
      </c>
      <c r="U72" s="156">
        <v>35.299999999999997</v>
      </c>
      <c r="V72" s="147">
        <f t="shared" si="31"/>
        <v>0.25</v>
      </c>
      <c r="W72" s="192">
        <v>2</v>
      </c>
      <c r="X72" s="147">
        <f t="shared" si="32"/>
        <v>3</v>
      </c>
      <c r="Y72" s="158">
        <v>2</v>
      </c>
      <c r="Z72" s="147">
        <f t="shared" si="33"/>
        <v>4</v>
      </c>
      <c r="AA72" s="148">
        <f t="shared" si="34"/>
        <v>7.25</v>
      </c>
      <c r="AB72" s="159" t="s">
        <v>1063</v>
      </c>
      <c r="AC72" s="147">
        <f t="shared" si="35"/>
        <v>0</v>
      </c>
      <c r="AD72" s="151">
        <f t="shared" si="36"/>
        <v>0</v>
      </c>
      <c r="AE72" s="152" t="str">
        <f t="shared" si="37"/>
        <v>DEF</v>
      </c>
      <c r="AF72" s="153">
        <f t="shared" si="38"/>
        <v>0</v>
      </c>
      <c r="AG72" s="233">
        <f t="shared" si="39"/>
        <v>520</v>
      </c>
      <c r="AH72" s="108">
        <f>VLOOKUP(B72,'Notes Ecrit'!$A$2:$B$572,2)</f>
        <v>6</v>
      </c>
      <c r="AI72" s="234">
        <f t="shared" si="40"/>
        <v>539</v>
      </c>
      <c r="AJ72" s="125" t="e">
        <f t="shared" si="41"/>
        <v>#VALUE!</v>
      </c>
      <c r="AK72" s="221"/>
      <c r="AL72" s="221"/>
      <c r="AM72" s="221"/>
      <c r="AN72" s="221"/>
      <c r="AO72" s="221"/>
    </row>
    <row r="73" spans="1:41" s="124" customFormat="1" ht="16.5" customHeight="1" thickBot="1">
      <c r="A73" s="121" t="s">
        <v>1057</v>
      </c>
      <c r="B73" s="129">
        <v>21815522</v>
      </c>
      <c r="C73" s="129" t="s">
        <v>317</v>
      </c>
      <c r="D73" s="129" t="s">
        <v>308</v>
      </c>
      <c r="E73" s="167" t="s">
        <v>1060</v>
      </c>
      <c r="F73" s="146" t="str">
        <f t="shared" si="21"/>
        <v>DISP</v>
      </c>
      <c r="G73" s="147">
        <f t="shared" si="22"/>
        <v>0</v>
      </c>
      <c r="H73" s="148">
        <f t="shared" si="23"/>
        <v>0</v>
      </c>
      <c r="I73" s="212">
        <v>3.39</v>
      </c>
      <c r="J73" s="147">
        <f t="shared" si="24"/>
        <v>14</v>
      </c>
      <c r="K73" s="161">
        <v>6.29</v>
      </c>
      <c r="L73" s="147">
        <f t="shared" si="25"/>
        <v>15</v>
      </c>
      <c r="M73" s="148">
        <f t="shared" si="26"/>
        <v>14.5</v>
      </c>
      <c r="N73" s="162" t="s">
        <v>1060</v>
      </c>
      <c r="O73" s="193"/>
      <c r="P73" s="191">
        <f t="shared" si="27"/>
        <v>0</v>
      </c>
      <c r="Q73" s="147">
        <f t="shared" si="28"/>
        <v>0</v>
      </c>
      <c r="R73" s="183" t="s">
        <v>1060</v>
      </c>
      <c r="S73" s="147">
        <f t="shared" si="29"/>
        <v>0</v>
      </c>
      <c r="T73" s="148">
        <f t="shared" si="30"/>
        <v>0</v>
      </c>
      <c r="U73" s="162">
        <v>24.3</v>
      </c>
      <c r="V73" s="147">
        <f t="shared" si="31"/>
        <v>5.75</v>
      </c>
      <c r="W73" s="195">
        <v>-1</v>
      </c>
      <c r="X73" s="147">
        <f t="shared" si="32"/>
        <v>2.25</v>
      </c>
      <c r="Y73" s="168">
        <v>4</v>
      </c>
      <c r="Z73" s="147">
        <f t="shared" si="33"/>
        <v>3</v>
      </c>
      <c r="AA73" s="148">
        <f t="shared" si="34"/>
        <v>11</v>
      </c>
      <c r="AB73" s="161">
        <v>33.57</v>
      </c>
      <c r="AC73" s="147">
        <f t="shared" si="35"/>
        <v>14</v>
      </c>
      <c r="AD73" s="151">
        <f t="shared" si="36"/>
        <v>14</v>
      </c>
      <c r="AE73" s="152">
        <f t="shared" si="37"/>
        <v>7.9</v>
      </c>
      <c r="AF73" s="153">
        <f t="shared" si="38"/>
        <v>7.9</v>
      </c>
      <c r="AG73" s="233">
        <f t="shared" si="39"/>
        <v>446</v>
      </c>
      <c r="AH73" s="108">
        <f>VLOOKUP(B73,'Notes Ecrit'!$A$2:$B$572,2)</f>
        <v>8</v>
      </c>
      <c r="AI73" s="234">
        <f t="shared" si="40"/>
        <v>339</v>
      </c>
      <c r="AJ73" s="125">
        <f t="shared" si="41"/>
        <v>7.95</v>
      </c>
      <c r="AK73" s="111"/>
      <c r="AL73" s="111"/>
      <c r="AM73" s="111"/>
      <c r="AN73" s="111"/>
      <c r="AO73" s="111"/>
    </row>
    <row r="74" spans="1:41" ht="16.5" customHeight="1" thickBot="1">
      <c r="A74" s="39" t="s">
        <v>1057</v>
      </c>
      <c r="B74" s="222">
        <v>21706781</v>
      </c>
      <c r="C74" s="222" t="s">
        <v>61</v>
      </c>
      <c r="D74" s="222" t="s">
        <v>318</v>
      </c>
      <c r="E74" s="154">
        <v>13</v>
      </c>
      <c r="F74" s="146">
        <f t="shared" si="21"/>
        <v>16</v>
      </c>
      <c r="G74" s="147">
        <f t="shared" si="22"/>
        <v>10</v>
      </c>
      <c r="H74" s="148">
        <f t="shared" si="23"/>
        <v>10</v>
      </c>
      <c r="I74" s="211">
        <v>3.68</v>
      </c>
      <c r="J74" s="147">
        <f t="shared" si="24"/>
        <v>9</v>
      </c>
      <c r="K74" s="155">
        <v>6.85</v>
      </c>
      <c r="L74" s="147">
        <f t="shared" si="25"/>
        <v>11</v>
      </c>
      <c r="M74" s="148">
        <f t="shared" si="26"/>
        <v>10</v>
      </c>
      <c r="N74" s="156">
        <v>64</v>
      </c>
      <c r="O74" s="190">
        <v>58</v>
      </c>
      <c r="P74" s="191">
        <f t="shared" si="27"/>
        <v>1.103448275862069</v>
      </c>
      <c r="Q74" s="147">
        <f t="shared" si="28"/>
        <v>5.5</v>
      </c>
      <c r="R74" s="157">
        <v>47.6</v>
      </c>
      <c r="S74" s="147">
        <f t="shared" si="29"/>
        <v>5</v>
      </c>
      <c r="T74" s="148">
        <f t="shared" si="30"/>
        <v>10.5</v>
      </c>
      <c r="U74" s="156">
        <v>27.3</v>
      </c>
      <c r="V74" s="147">
        <f t="shared" si="31"/>
        <v>4.25</v>
      </c>
      <c r="W74" s="192">
        <v>-12</v>
      </c>
      <c r="X74" s="147">
        <f t="shared" si="32"/>
        <v>0.75</v>
      </c>
      <c r="Y74" s="158">
        <v>1</v>
      </c>
      <c r="Z74" s="147">
        <f t="shared" si="33"/>
        <v>4.5</v>
      </c>
      <c r="AA74" s="148">
        <f t="shared" si="34"/>
        <v>9.5</v>
      </c>
      <c r="AB74" s="159">
        <v>43.19</v>
      </c>
      <c r="AC74" s="147">
        <f t="shared" si="35"/>
        <v>9</v>
      </c>
      <c r="AD74" s="151">
        <f t="shared" si="36"/>
        <v>9</v>
      </c>
      <c r="AE74" s="152">
        <f t="shared" si="37"/>
        <v>9.8000000000000007</v>
      </c>
      <c r="AF74" s="153">
        <f t="shared" si="38"/>
        <v>9.8000000000000007</v>
      </c>
      <c r="AG74" s="233">
        <f t="shared" si="39"/>
        <v>308</v>
      </c>
      <c r="AH74" s="108">
        <f>VLOOKUP(B74,'Notes Ecrit'!$A$2:$B$572,2)</f>
        <v>10</v>
      </c>
      <c r="AI74" s="234">
        <f t="shared" si="40"/>
        <v>125</v>
      </c>
      <c r="AJ74" s="125">
        <f t="shared" si="41"/>
        <v>9.9</v>
      </c>
      <c r="AK74" s="118"/>
      <c r="AL74" s="118"/>
      <c r="AM74" s="118"/>
      <c r="AN74" s="118"/>
      <c r="AO74" s="118"/>
    </row>
    <row r="75" spans="1:41" ht="16.5" customHeight="1" thickBot="1">
      <c r="A75" s="39" t="s">
        <v>186</v>
      </c>
      <c r="B75" s="222">
        <v>21813293</v>
      </c>
      <c r="C75" s="222" t="s">
        <v>319</v>
      </c>
      <c r="D75" s="222" t="s">
        <v>320</v>
      </c>
      <c r="E75" s="154">
        <v>10</v>
      </c>
      <c r="F75" s="146">
        <f t="shared" si="21"/>
        <v>14.5</v>
      </c>
      <c r="G75" s="147">
        <f t="shared" si="22"/>
        <v>10</v>
      </c>
      <c r="H75" s="148">
        <f t="shared" si="23"/>
        <v>10</v>
      </c>
      <c r="I75" s="211">
        <v>3.42</v>
      </c>
      <c r="J75" s="147">
        <f t="shared" si="24"/>
        <v>19</v>
      </c>
      <c r="K75" s="155">
        <v>7.61</v>
      </c>
      <c r="L75" s="147">
        <f t="shared" si="25"/>
        <v>12</v>
      </c>
      <c r="M75" s="148">
        <f t="shared" si="26"/>
        <v>15.5</v>
      </c>
      <c r="N75" s="156">
        <v>32</v>
      </c>
      <c r="O75" s="190">
        <v>50</v>
      </c>
      <c r="P75" s="191">
        <f t="shared" si="27"/>
        <v>0.64</v>
      </c>
      <c r="Q75" s="147">
        <f t="shared" si="28"/>
        <v>4.5</v>
      </c>
      <c r="R75" s="157">
        <v>33.799999999999997</v>
      </c>
      <c r="S75" s="147">
        <f t="shared" si="29"/>
        <v>5.5</v>
      </c>
      <c r="T75" s="148">
        <f t="shared" si="30"/>
        <v>10</v>
      </c>
      <c r="U75" s="156">
        <v>26.3</v>
      </c>
      <c r="V75" s="147">
        <f t="shared" si="31"/>
        <v>5.75</v>
      </c>
      <c r="W75" s="192">
        <v>17</v>
      </c>
      <c r="X75" s="147">
        <f t="shared" si="32"/>
        <v>5</v>
      </c>
      <c r="Y75" s="158">
        <v>3</v>
      </c>
      <c r="Z75" s="147">
        <f t="shared" si="33"/>
        <v>3.5</v>
      </c>
      <c r="AA75" s="148">
        <f t="shared" si="34"/>
        <v>14.25</v>
      </c>
      <c r="AB75" s="159">
        <v>52.85</v>
      </c>
      <c r="AC75" s="147">
        <f t="shared" si="35"/>
        <v>7</v>
      </c>
      <c r="AD75" s="151">
        <f t="shared" si="36"/>
        <v>7</v>
      </c>
      <c r="AE75" s="152">
        <f t="shared" si="37"/>
        <v>11.35</v>
      </c>
      <c r="AF75" s="153">
        <f t="shared" si="38"/>
        <v>11.35</v>
      </c>
      <c r="AG75" s="233">
        <f t="shared" si="39"/>
        <v>163</v>
      </c>
      <c r="AH75" s="108">
        <f>VLOOKUP(B75,'Notes Ecrit'!$A$2:$B$572,2)</f>
        <v>8.5</v>
      </c>
      <c r="AI75" s="234">
        <f t="shared" si="40"/>
        <v>278</v>
      </c>
      <c r="AJ75" s="125">
        <f t="shared" si="41"/>
        <v>9.9250000000000007</v>
      </c>
      <c r="AK75" s="111"/>
      <c r="AL75" s="111"/>
      <c r="AM75" s="111"/>
      <c r="AN75" s="111"/>
      <c r="AO75" s="111"/>
    </row>
    <row r="76" spans="1:41" ht="16.5" customHeight="1" thickBot="1">
      <c r="A76" s="39" t="s">
        <v>1057</v>
      </c>
      <c r="B76" s="222">
        <v>21811434</v>
      </c>
      <c r="C76" s="222" t="s">
        <v>321</v>
      </c>
      <c r="D76" s="222" t="s">
        <v>33</v>
      </c>
      <c r="E76" s="179" t="s">
        <v>1064</v>
      </c>
      <c r="F76" s="146" t="str">
        <f t="shared" si="21"/>
        <v>ABI</v>
      </c>
      <c r="G76" s="147" t="str">
        <f t="shared" si="22"/>
        <v>ABI</v>
      </c>
      <c r="H76" s="148" t="str">
        <f t="shared" si="23"/>
        <v>ABI</v>
      </c>
      <c r="I76" s="211">
        <v>3.64</v>
      </c>
      <c r="J76" s="147">
        <f t="shared" si="24"/>
        <v>10</v>
      </c>
      <c r="K76" s="155">
        <v>6.73</v>
      </c>
      <c r="L76" s="147">
        <f t="shared" si="25"/>
        <v>12</v>
      </c>
      <c r="M76" s="148">
        <f t="shared" si="26"/>
        <v>11</v>
      </c>
      <c r="N76" s="156">
        <v>44</v>
      </c>
      <c r="O76" s="190">
        <v>60</v>
      </c>
      <c r="P76" s="191">
        <f t="shared" si="27"/>
        <v>0.73333333333333328</v>
      </c>
      <c r="Q76" s="147">
        <f t="shared" si="28"/>
        <v>3.5</v>
      </c>
      <c r="R76" s="157">
        <v>37.799999999999997</v>
      </c>
      <c r="S76" s="147">
        <f t="shared" si="29"/>
        <v>2.5</v>
      </c>
      <c r="T76" s="148">
        <f t="shared" si="30"/>
        <v>6</v>
      </c>
      <c r="U76" s="156">
        <v>27.1</v>
      </c>
      <c r="V76" s="147">
        <f t="shared" si="31"/>
        <v>4.25</v>
      </c>
      <c r="W76" s="192">
        <v>-9</v>
      </c>
      <c r="X76" s="147">
        <f t="shared" si="32"/>
        <v>1</v>
      </c>
      <c r="Y76" s="158">
        <v>3</v>
      </c>
      <c r="Z76" s="147">
        <f t="shared" si="33"/>
        <v>3.5</v>
      </c>
      <c r="AA76" s="148">
        <f t="shared" si="34"/>
        <v>8.75</v>
      </c>
      <c r="AB76" s="159">
        <v>39.15</v>
      </c>
      <c r="AC76" s="147">
        <f t="shared" si="35"/>
        <v>11</v>
      </c>
      <c r="AD76" s="151">
        <f t="shared" si="36"/>
        <v>11</v>
      </c>
      <c r="AE76" s="152" t="str">
        <f t="shared" si="37"/>
        <v>DEF</v>
      </c>
      <c r="AF76" s="153">
        <f t="shared" si="38"/>
        <v>0</v>
      </c>
      <c r="AG76" s="233">
        <f t="shared" si="39"/>
        <v>520</v>
      </c>
      <c r="AH76" s="108">
        <f>VLOOKUP(B76,'Notes Ecrit'!$A$2:$B$572,2)</f>
        <v>9.5</v>
      </c>
      <c r="AI76" s="234">
        <f t="shared" si="40"/>
        <v>173</v>
      </c>
      <c r="AJ76" s="125" t="e">
        <f t="shared" si="41"/>
        <v>#VALUE!</v>
      </c>
    </row>
    <row r="77" spans="1:41" ht="16.5" customHeight="1" thickBot="1">
      <c r="A77" s="39" t="s">
        <v>1057</v>
      </c>
      <c r="B77" s="222">
        <v>21713535</v>
      </c>
      <c r="C77" s="222" t="s">
        <v>62</v>
      </c>
      <c r="D77" s="222" t="s">
        <v>322</v>
      </c>
      <c r="E77" s="154">
        <v>18</v>
      </c>
      <c r="F77" s="146">
        <f t="shared" si="21"/>
        <v>18.5</v>
      </c>
      <c r="G77" s="147">
        <f t="shared" si="22"/>
        <v>15</v>
      </c>
      <c r="H77" s="148">
        <f t="shared" si="23"/>
        <v>15</v>
      </c>
      <c r="I77" s="211">
        <v>3.13</v>
      </c>
      <c r="J77" s="147">
        <f t="shared" si="24"/>
        <v>18</v>
      </c>
      <c r="K77" s="155">
        <v>6.78</v>
      </c>
      <c r="L77" s="147">
        <f t="shared" si="25"/>
        <v>11</v>
      </c>
      <c r="M77" s="148">
        <f t="shared" si="26"/>
        <v>14.5</v>
      </c>
      <c r="N77" s="156">
        <v>57</v>
      </c>
      <c r="O77" s="190">
        <v>71</v>
      </c>
      <c r="P77" s="191">
        <f t="shared" si="27"/>
        <v>0.80281690140845074</v>
      </c>
      <c r="Q77" s="147">
        <f t="shared" si="28"/>
        <v>4</v>
      </c>
      <c r="R77" s="157">
        <v>41.1</v>
      </c>
      <c r="S77" s="147">
        <f t="shared" si="29"/>
        <v>3.5</v>
      </c>
      <c r="T77" s="148">
        <f t="shared" si="30"/>
        <v>7.5</v>
      </c>
      <c r="U77" s="156">
        <v>28.2</v>
      </c>
      <c r="V77" s="147">
        <f t="shared" si="31"/>
        <v>3.75</v>
      </c>
      <c r="W77" s="194">
        <v>-13</v>
      </c>
      <c r="X77" s="147">
        <f t="shared" si="32"/>
        <v>0.75</v>
      </c>
      <c r="Y77" s="158">
        <v>7</v>
      </c>
      <c r="Z77" s="147">
        <f t="shared" si="33"/>
        <v>1.5</v>
      </c>
      <c r="AA77" s="148">
        <f t="shared" si="34"/>
        <v>6</v>
      </c>
      <c r="AB77" s="159">
        <v>40.479999999999997</v>
      </c>
      <c r="AC77" s="147">
        <f t="shared" si="35"/>
        <v>10</v>
      </c>
      <c r="AD77" s="151">
        <f t="shared" si="36"/>
        <v>10</v>
      </c>
      <c r="AE77" s="152">
        <f t="shared" si="37"/>
        <v>10.6</v>
      </c>
      <c r="AF77" s="153">
        <f t="shared" si="38"/>
        <v>10.6</v>
      </c>
      <c r="AG77" s="233">
        <f t="shared" si="39"/>
        <v>222</v>
      </c>
      <c r="AH77" s="108">
        <f>VLOOKUP(B77,'Notes Ecrit'!$A$2:$B$572,2)</f>
        <v>10</v>
      </c>
      <c r="AI77" s="234">
        <f t="shared" si="40"/>
        <v>125</v>
      </c>
      <c r="AJ77" s="125">
        <f t="shared" si="41"/>
        <v>10.3</v>
      </c>
    </row>
    <row r="78" spans="1:41" ht="16.5" customHeight="1" thickBot="1">
      <c r="A78" s="39" t="s">
        <v>1057</v>
      </c>
      <c r="B78" s="222">
        <v>21814326</v>
      </c>
      <c r="C78" s="222" t="s">
        <v>323</v>
      </c>
      <c r="D78" s="222" t="s">
        <v>208</v>
      </c>
      <c r="E78" s="154">
        <v>12</v>
      </c>
      <c r="F78" s="146">
        <f t="shared" si="21"/>
        <v>15.5</v>
      </c>
      <c r="G78" s="147">
        <f t="shared" si="22"/>
        <v>9</v>
      </c>
      <c r="H78" s="148">
        <f t="shared" si="23"/>
        <v>9</v>
      </c>
      <c r="I78" s="211">
        <v>3.76</v>
      </c>
      <c r="J78" s="147">
        <f t="shared" si="24"/>
        <v>8</v>
      </c>
      <c r="K78" s="155">
        <v>7.11</v>
      </c>
      <c r="L78" s="147">
        <f t="shared" si="25"/>
        <v>9</v>
      </c>
      <c r="M78" s="148">
        <f t="shared" si="26"/>
        <v>8.5</v>
      </c>
      <c r="N78" s="156">
        <v>51</v>
      </c>
      <c r="O78" s="190">
        <v>82</v>
      </c>
      <c r="P78" s="191">
        <f t="shared" si="27"/>
        <v>0.62195121951219512</v>
      </c>
      <c r="Q78" s="147">
        <f t="shared" si="28"/>
        <v>3</v>
      </c>
      <c r="R78" s="157">
        <v>33.700000000000003</v>
      </c>
      <c r="S78" s="147">
        <f t="shared" si="29"/>
        <v>1.5</v>
      </c>
      <c r="T78" s="148">
        <f t="shared" si="30"/>
        <v>4.5</v>
      </c>
      <c r="U78" s="156">
        <v>40.1</v>
      </c>
      <c r="V78" s="147">
        <f t="shared" si="31"/>
        <v>0.25</v>
      </c>
      <c r="W78" s="192">
        <v>-22</v>
      </c>
      <c r="X78" s="147">
        <f t="shared" si="32"/>
        <v>0</v>
      </c>
      <c r="Y78" s="158">
        <v>10</v>
      </c>
      <c r="Z78" s="147">
        <f t="shared" si="33"/>
        <v>0</v>
      </c>
      <c r="AA78" s="148">
        <f t="shared" si="34"/>
        <v>0.25</v>
      </c>
      <c r="AB78" s="159" t="s">
        <v>1064</v>
      </c>
      <c r="AC78" s="147" t="str">
        <f t="shared" si="35"/>
        <v>ABI</v>
      </c>
      <c r="AD78" s="151" t="str">
        <f t="shared" si="36"/>
        <v>ABI</v>
      </c>
      <c r="AE78" s="152" t="str">
        <f t="shared" si="37"/>
        <v>DEF</v>
      </c>
      <c r="AF78" s="153">
        <f t="shared" si="38"/>
        <v>0</v>
      </c>
      <c r="AG78" s="233">
        <f t="shared" si="39"/>
        <v>520</v>
      </c>
      <c r="AH78" s="108">
        <f>VLOOKUP(B78,'Notes Ecrit'!$A$2:$B$572,2)</f>
        <v>8</v>
      </c>
      <c r="AI78" s="234">
        <f t="shared" si="40"/>
        <v>339</v>
      </c>
      <c r="AJ78" s="125" t="e">
        <f t="shared" si="41"/>
        <v>#VALUE!</v>
      </c>
    </row>
    <row r="79" spans="1:41" ht="16.5" customHeight="1" thickBot="1">
      <c r="A79" s="39" t="s">
        <v>1057</v>
      </c>
      <c r="B79" s="222">
        <v>21815004</v>
      </c>
      <c r="C79" s="222" t="s">
        <v>324</v>
      </c>
      <c r="D79" s="222" t="s">
        <v>36</v>
      </c>
      <c r="E79" s="154">
        <v>18</v>
      </c>
      <c r="F79" s="146">
        <f t="shared" si="21"/>
        <v>18.5</v>
      </c>
      <c r="G79" s="147">
        <f t="shared" si="22"/>
        <v>15</v>
      </c>
      <c r="H79" s="148">
        <f t="shared" si="23"/>
        <v>15</v>
      </c>
      <c r="I79" s="211">
        <v>2.93</v>
      </c>
      <c r="J79" s="147">
        <f t="shared" si="24"/>
        <v>20</v>
      </c>
      <c r="K79" s="155">
        <v>6.34</v>
      </c>
      <c r="L79" s="147">
        <f t="shared" si="25"/>
        <v>14</v>
      </c>
      <c r="M79" s="148">
        <f t="shared" si="26"/>
        <v>17</v>
      </c>
      <c r="N79" s="156">
        <v>55</v>
      </c>
      <c r="O79" s="190">
        <v>70</v>
      </c>
      <c r="P79" s="191">
        <f t="shared" si="27"/>
        <v>0.7857142857142857</v>
      </c>
      <c r="Q79" s="147">
        <f t="shared" si="28"/>
        <v>3.5</v>
      </c>
      <c r="R79" s="157">
        <v>40.4</v>
      </c>
      <c r="S79" s="147">
        <f t="shared" si="29"/>
        <v>3</v>
      </c>
      <c r="T79" s="148">
        <f t="shared" si="30"/>
        <v>6.5</v>
      </c>
      <c r="U79" s="156">
        <v>24.3</v>
      </c>
      <c r="V79" s="147">
        <f t="shared" si="31"/>
        <v>5.75</v>
      </c>
      <c r="W79" s="192">
        <v>-8</v>
      </c>
      <c r="X79" s="147">
        <f t="shared" si="32"/>
        <v>1</v>
      </c>
      <c r="Y79" s="158">
        <v>3</v>
      </c>
      <c r="Z79" s="147">
        <f t="shared" si="33"/>
        <v>3.5</v>
      </c>
      <c r="AA79" s="148">
        <f t="shared" si="34"/>
        <v>10.25</v>
      </c>
      <c r="AB79" s="159">
        <v>39.340000000000003</v>
      </c>
      <c r="AC79" s="147">
        <f t="shared" si="35"/>
        <v>11</v>
      </c>
      <c r="AD79" s="151">
        <f t="shared" si="36"/>
        <v>11</v>
      </c>
      <c r="AE79" s="152">
        <f t="shared" si="37"/>
        <v>11.95</v>
      </c>
      <c r="AF79" s="153">
        <f t="shared" si="38"/>
        <v>11.95</v>
      </c>
      <c r="AG79" s="233">
        <f t="shared" si="39"/>
        <v>106</v>
      </c>
      <c r="AH79" s="108">
        <f>VLOOKUP(B79,'Notes Ecrit'!$A$2:$B$572,2)</f>
        <v>6</v>
      </c>
      <c r="AI79" s="234">
        <f t="shared" si="40"/>
        <v>539</v>
      </c>
      <c r="AJ79" s="125">
        <f t="shared" si="41"/>
        <v>8.9749999999999996</v>
      </c>
    </row>
    <row r="80" spans="1:41" s="118" customFormat="1" ht="16.5" customHeight="1" thickBot="1">
      <c r="A80" s="117" t="s">
        <v>1057</v>
      </c>
      <c r="B80" s="142">
        <v>21712279</v>
      </c>
      <c r="C80" s="142" t="s">
        <v>63</v>
      </c>
      <c r="D80" s="142" t="s">
        <v>325</v>
      </c>
      <c r="E80" s="169" t="s">
        <v>1061</v>
      </c>
      <c r="F80" s="146" t="str">
        <f t="shared" si="21"/>
        <v>VAL</v>
      </c>
      <c r="G80" s="147" t="str">
        <f t="shared" si="22"/>
        <v>VAL</v>
      </c>
      <c r="H80" s="148" t="str">
        <f t="shared" si="23"/>
        <v>VALIDÉ</v>
      </c>
      <c r="I80" s="213" t="s">
        <v>1061</v>
      </c>
      <c r="J80" s="147" t="str">
        <f t="shared" si="24"/>
        <v>VAL</v>
      </c>
      <c r="K80" s="170" t="s">
        <v>1061</v>
      </c>
      <c r="L80" s="147" t="str">
        <f t="shared" si="25"/>
        <v>VAL</v>
      </c>
      <c r="M80" s="148" t="str">
        <f t="shared" si="26"/>
        <v>VALIDÉ</v>
      </c>
      <c r="N80" s="171" t="s">
        <v>1061</v>
      </c>
      <c r="O80" s="196"/>
      <c r="P80" s="191">
        <f t="shared" si="27"/>
        <v>0</v>
      </c>
      <c r="Q80" s="147" t="str">
        <f t="shared" si="28"/>
        <v>VAL</v>
      </c>
      <c r="R80" s="171" t="s">
        <v>1061</v>
      </c>
      <c r="S80" s="147" t="str">
        <f t="shared" si="29"/>
        <v>VAL</v>
      </c>
      <c r="T80" s="148" t="str">
        <f t="shared" si="30"/>
        <v>VALIDÉ</v>
      </c>
      <c r="U80" s="171" t="s">
        <v>1061</v>
      </c>
      <c r="V80" s="147" t="str">
        <f t="shared" si="31"/>
        <v>VAL</v>
      </c>
      <c r="W80" s="197" t="s">
        <v>1061</v>
      </c>
      <c r="X80" s="147" t="str">
        <f t="shared" si="32"/>
        <v>VAL</v>
      </c>
      <c r="Y80" s="172" t="s">
        <v>1061</v>
      </c>
      <c r="Z80" s="147" t="str">
        <f t="shared" si="33"/>
        <v>VAL</v>
      </c>
      <c r="AA80" s="148" t="str">
        <f t="shared" si="34"/>
        <v>VALIDÉ</v>
      </c>
      <c r="AB80" s="170" t="s">
        <v>1061</v>
      </c>
      <c r="AC80" s="147" t="str">
        <f t="shared" si="35"/>
        <v>VAL</v>
      </c>
      <c r="AD80" s="151" t="str">
        <f t="shared" si="36"/>
        <v>VALIDÉ</v>
      </c>
      <c r="AE80" s="152" t="str">
        <f t="shared" si="37"/>
        <v>VALIDÉ</v>
      </c>
      <c r="AF80" s="153">
        <f t="shared" si="38"/>
        <v>0</v>
      </c>
      <c r="AG80" s="233">
        <f t="shared" si="39"/>
        <v>520</v>
      </c>
      <c r="AH80" s="108">
        <f>VLOOKUP(B80,'Notes Ecrit'!$A$2:$B$572,2)</f>
        <v>9</v>
      </c>
      <c r="AI80" s="234">
        <f t="shared" si="40"/>
        <v>208</v>
      </c>
      <c r="AJ80" s="125" t="e">
        <f t="shared" si="41"/>
        <v>#VALUE!</v>
      </c>
      <c r="AK80"/>
      <c r="AL80"/>
      <c r="AM80"/>
      <c r="AN80"/>
      <c r="AO80"/>
    </row>
    <row r="81" spans="1:41" ht="16.5" customHeight="1" thickBot="1">
      <c r="A81" s="39" t="s">
        <v>1057</v>
      </c>
      <c r="B81" s="222">
        <v>21705117</v>
      </c>
      <c r="C81" s="222" t="s">
        <v>31</v>
      </c>
      <c r="D81" s="222" t="s">
        <v>255</v>
      </c>
      <c r="E81" s="154">
        <v>24</v>
      </c>
      <c r="F81" s="146">
        <f t="shared" si="21"/>
        <v>21.5</v>
      </c>
      <c r="G81" s="147">
        <f t="shared" si="22"/>
        <v>20</v>
      </c>
      <c r="H81" s="148">
        <f t="shared" si="23"/>
        <v>20</v>
      </c>
      <c r="I81" s="211">
        <v>3.36</v>
      </c>
      <c r="J81" s="147">
        <f t="shared" si="24"/>
        <v>14</v>
      </c>
      <c r="K81" s="155">
        <v>6.4</v>
      </c>
      <c r="L81" s="147">
        <f t="shared" si="25"/>
        <v>14</v>
      </c>
      <c r="M81" s="148">
        <f t="shared" si="26"/>
        <v>14</v>
      </c>
      <c r="N81" s="156">
        <v>41</v>
      </c>
      <c r="O81" s="190">
        <v>50</v>
      </c>
      <c r="P81" s="191">
        <f t="shared" si="27"/>
        <v>0.82</v>
      </c>
      <c r="Q81" s="147">
        <f t="shared" si="28"/>
        <v>4</v>
      </c>
      <c r="R81" s="157">
        <v>40.799999999999997</v>
      </c>
      <c r="S81" s="147">
        <f t="shared" si="29"/>
        <v>3</v>
      </c>
      <c r="T81" s="148">
        <f t="shared" si="30"/>
        <v>7</v>
      </c>
      <c r="U81" s="156">
        <v>23.2</v>
      </c>
      <c r="V81" s="147">
        <f t="shared" si="31"/>
        <v>6.25</v>
      </c>
      <c r="W81" s="194">
        <v>-1</v>
      </c>
      <c r="X81" s="147">
        <f t="shared" si="32"/>
        <v>2.25</v>
      </c>
      <c r="Y81" s="158">
        <v>7</v>
      </c>
      <c r="Z81" s="147">
        <f t="shared" si="33"/>
        <v>1.5</v>
      </c>
      <c r="AA81" s="148">
        <f t="shared" si="34"/>
        <v>10</v>
      </c>
      <c r="AB81" s="159">
        <v>43.2</v>
      </c>
      <c r="AC81" s="147">
        <f t="shared" si="35"/>
        <v>9</v>
      </c>
      <c r="AD81" s="151">
        <f t="shared" si="36"/>
        <v>9</v>
      </c>
      <c r="AE81" s="152">
        <f t="shared" si="37"/>
        <v>12</v>
      </c>
      <c r="AF81" s="153">
        <f t="shared" si="38"/>
        <v>12</v>
      </c>
      <c r="AG81" s="233">
        <f t="shared" si="39"/>
        <v>101</v>
      </c>
      <c r="AH81" s="108">
        <f>VLOOKUP(B81,'Notes Ecrit'!$A$2:$B$572,2)</f>
        <v>10</v>
      </c>
      <c r="AI81" s="234">
        <f t="shared" si="40"/>
        <v>125</v>
      </c>
      <c r="AJ81" s="125">
        <f t="shared" si="41"/>
        <v>11</v>
      </c>
    </row>
    <row r="82" spans="1:41" ht="16.5" customHeight="1" thickBot="1">
      <c r="A82" s="39" t="s">
        <v>1057</v>
      </c>
      <c r="B82" s="222">
        <v>21806778</v>
      </c>
      <c r="C82" s="222" t="s">
        <v>31</v>
      </c>
      <c r="D82" s="222" t="s">
        <v>326</v>
      </c>
      <c r="E82" s="154">
        <v>20</v>
      </c>
      <c r="F82" s="146">
        <f t="shared" si="21"/>
        <v>19.5</v>
      </c>
      <c r="G82" s="147">
        <f t="shared" si="22"/>
        <v>17</v>
      </c>
      <c r="H82" s="148">
        <f t="shared" si="23"/>
        <v>17</v>
      </c>
      <c r="I82" s="211">
        <v>3</v>
      </c>
      <c r="J82" s="147">
        <f t="shared" si="24"/>
        <v>20</v>
      </c>
      <c r="K82" s="155">
        <v>6.4</v>
      </c>
      <c r="L82" s="147">
        <f t="shared" si="25"/>
        <v>14</v>
      </c>
      <c r="M82" s="148">
        <f t="shared" si="26"/>
        <v>17</v>
      </c>
      <c r="N82" s="156">
        <v>81</v>
      </c>
      <c r="O82" s="190">
        <v>61</v>
      </c>
      <c r="P82" s="191">
        <f t="shared" si="27"/>
        <v>1.3278688524590163</v>
      </c>
      <c r="Q82" s="147">
        <f t="shared" si="28"/>
        <v>6.5</v>
      </c>
      <c r="R82" s="157">
        <v>46.8</v>
      </c>
      <c r="S82" s="147">
        <f t="shared" si="29"/>
        <v>4.5</v>
      </c>
      <c r="T82" s="148">
        <f t="shared" si="30"/>
        <v>11</v>
      </c>
      <c r="U82" s="156">
        <v>27.1</v>
      </c>
      <c r="V82" s="147">
        <f t="shared" si="31"/>
        <v>4.25</v>
      </c>
      <c r="W82" s="192">
        <v>-11</v>
      </c>
      <c r="X82" s="147">
        <f t="shared" si="32"/>
        <v>0.75</v>
      </c>
      <c r="Y82" s="158">
        <v>2</v>
      </c>
      <c r="Z82" s="147">
        <f t="shared" si="33"/>
        <v>4</v>
      </c>
      <c r="AA82" s="148">
        <f t="shared" si="34"/>
        <v>9</v>
      </c>
      <c r="AB82" s="159">
        <v>42.47</v>
      </c>
      <c r="AC82" s="147">
        <f t="shared" si="35"/>
        <v>9</v>
      </c>
      <c r="AD82" s="151">
        <f t="shared" si="36"/>
        <v>9</v>
      </c>
      <c r="AE82" s="152">
        <f t="shared" si="37"/>
        <v>12.6</v>
      </c>
      <c r="AF82" s="153">
        <f t="shared" si="38"/>
        <v>12.6</v>
      </c>
      <c r="AG82" s="233">
        <f t="shared" si="39"/>
        <v>50</v>
      </c>
      <c r="AH82" s="108">
        <f>VLOOKUP(B82,'Notes Ecrit'!$A$2:$B$572,2)</f>
        <v>10.5</v>
      </c>
      <c r="AI82" s="234">
        <f t="shared" si="40"/>
        <v>94</v>
      </c>
      <c r="AJ82" s="125">
        <f t="shared" si="41"/>
        <v>11.55</v>
      </c>
    </row>
    <row r="83" spans="1:41" s="126" customFormat="1" ht="16.5" customHeight="1" thickBot="1">
      <c r="A83" s="123" t="s">
        <v>186</v>
      </c>
      <c r="B83" s="127">
        <v>21709967</v>
      </c>
      <c r="C83" s="127" t="s">
        <v>327</v>
      </c>
      <c r="D83" s="127" t="s">
        <v>328</v>
      </c>
      <c r="E83" s="145" t="s">
        <v>1064</v>
      </c>
      <c r="F83" s="146" t="str">
        <f t="shared" si="21"/>
        <v>ABI</v>
      </c>
      <c r="G83" s="147" t="str">
        <f t="shared" si="22"/>
        <v>ABI</v>
      </c>
      <c r="H83" s="148" t="str">
        <f t="shared" si="23"/>
        <v>ABI</v>
      </c>
      <c r="I83" s="210" t="s">
        <v>1064</v>
      </c>
      <c r="J83" s="147" t="str">
        <f t="shared" si="24"/>
        <v>ABI</v>
      </c>
      <c r="K83" s="149" t="s">
        <v>1064</v>
      </c>
      <c r="L83" s="147" t="str">
        <f t="shared" si="25"/>
        <v>ABI</v>
      </c>
      <c r="M83" s="148" t="str">
        <f t="shared" si="26"/>
        <v>ABI</v>
      </c>
      <c r="N83" s="150" t="s">
        <v>1064</v>
      </c>
      <c r="O83" s="187"/>
      <c r="P83" s="191">
        <f t="shared" si="27"/>
        <v>0</v>
      </c>
      <c r="Q83" s="147" t="str">
        <f t="shared" si="28"/>
        <v>ABI</v>
      </c>
      <c r="R83" s="150" t="s">
        <v>1064</v>
      </c>
      <c r="S83" s="147" t="str">
        <f t="shared" si="29"/>
        <v>ABI</v>
      </c>
      <c r="T83" s="148" t="str">
        <f t="shared" si="30"/>
        <v>ABI</v>
      </c>
      <c r="U83" s="150" t="s">
        <v>1064</v>
      </c>
      <c r="V83" s="147" t="str">
        <f t="shared" si="31"/>
        <v>ABI</v>
      </c>
      <c r="W83" s="189" t="s">
        <v>1064</v>
      </c>
      <c r="X83" s="147" t="str">
        <f t="shared" si="32"/>
        <v>ABI</v>
      </c>
      <c r="Y83" s="166" t="s">
        <v>1064</v>
      </c>
      <c r="Z83" s="147" t="str">
        <f t="shared" si="33"/>
        <v>ABI</v>
      </c>
      <c r="AA83" s="148" t="str">
        <f t="shared" si="34"/>
        <v>ABI</v>
      </c>
      <c r="AB83" s="149" t="s">
        <v>1064</v>
      </c>
      <c r="AC83" s="147" t="str">
        <f t="shared" si="35"/>
        <v>ABI</v>
      </c>
      <c r="AD83" s="151" t="str">
        <f t="shared" si="36"/>
        <v>ABI</v>
      </c>
      <c r="AE83" s="152" t="str">
        <f t="shared" si="37"/>
        <v>DEF</v>
      </c>
      <c r="AF83" s="153">
        <f t="shared" si="38"/>
        <v>0</v>
      </c>
      <c r="AG83" s="233">
        <f t="shared" si="39"/>
        <v>520</v>
      </c>
      <c r="AH83" s="108">
        <f>VLOOKUP(B83,'Notes Ecrit'!$A$2:$B$572,2)</f>
        <v>5</v>
      </c>
      <c r="AI83" s="234">
        <f t="shared" si="40"/>
        <v>617</v>
      </c>
      <c r="AJ83" s="125" t="e">
        <f t="shared" si="41"/>
        <v>#VALUE!</v>
      </c>
      <c r="AK83"/>
      <c r="AL83"/>
      <c r="AM83"/>
      <c r="AN83"/>
      <c r="AO83"/>
    </row>
    <row r="84" spans="1:41" ht="16.5" customHeight="1" thickBot="1">
      <c r="A84" s="39" t="s">
        <v>1057</v>
      </c>
      <c r="B84" s="222">
        <v>21801793</v>
      </c>
      <c r="C84" s="222" t="s">
        <v>329</v>
      </c>
      <c r="D84" s="222" t="s">
        <v>34</v>
      </c>
      <c r="E84" s="154">
        <v>14</v>
      </c>
      <c r="F84" s="146">
        <f t="shared" si="21"/>
        <v>16.5</v>
      </c>
      <c r="G84" s="147">
        <f t="shared" si="22"/>
        <v>11</v>
      </c>
      <c r="H84" s="148">
        <f t="shared" si="23"/>
        <v>11</v>
      </c>
      <c r="I84" s="211">
        <v>3.8</v>
      </c>
      <c r="J84" s="147">
        <f t="shared" si="24"/>
        <v>7</v>
      </c>
      <c r="K84" s="155">
        <v>7.02</v>
      </c>
      <c r="L84" s="147">
        <f t="shared" si="25"/>
        <v>10</v>
      </c>
      <c r="M84" s="148">
        <f t="shared" si="26"/>
        <v>8.5</v>
      </c>
      <c r="N84" s="156">
        <v>56</v>
      </c>
      <c r="O84" s="190">
        <v>69</v>
      </c>
      <c r="P84" s="191">
        <f t="shared" si="27"/>
        <v>0.81159420289855078</v>
      </c>
      <c r="Q84" s="147">
        <f t="shared" si="28"/>
        <v>4</v>
      </c>
      <c r="R84" s="157">
        <v>35.700000000000003</v>
      </c>
      <c r="S84" s="147">
        <f t="shared" si="29"/>
        <v>2</v>
      </c>
      <c r="T84" s="148">
        <f t="shared" si="30"/>
        <v>6</v>
      </c>
      <c r="U84" s="156">
        <v>29.3</v>
      </c>
      <c r="V84" s="147">
        <f t="shared" si="31"/>
        <v>3.25</v>
      </c>
      <c r="W84" s="192">
        <v>-1</v>
      </c>
      <c r="X84" s="147">
        <f t="shared" si="32"/>
        <v>2.25</v>
      </c>
      <c r="Y84" s="158">
        <v>8</v>
      </c>
      <c r="Z84" s="147">
        <f t="shared" si="33"/>
        <v>1</v>
      </c>
      <c r="AA84" s="148">
        <f t="shared" si="34"/>
        <v>6.5</v>
      </c>
      <c r="AB84" s="159">
        <v>35.03</v>
      </c>
      <c r="AC84" s="147">
        <f t="shared" si="35"/>
        <v>13</v>
      </c>
      <c r="AD84" s="151">
        <f t="shared" si="36"/>
        <v>13</v>
      </c>
      <c r="AE84" s="152">
        <f t="shared" si="37"/>
        <v>9</v>
      </c>
      <c r="AF84" s="153">
        <f t="shared" si="38"/>
        <v>9</v>
      </c>
      <c r="AG84" s="233">
        <f t="shared" si="39"/>
        <v>379</v>
      </c>
      <c r="AH84" s="108">
        <f>VLOOKUP(B84,'Notes Ecrit'!$A$2:$B$572,2)</f>
        <v>6.5</v>
      </c>
      <c r="AI84" s="234">
        <f t="shared" si="40"/>
        <v>497</v>
      </c>
      <c r="AJ84" s="125">
        <f t="shared" si="41"/>
        <v>7.75</v>
      </c>
      <c r="AK84" s="120"/>
      <c r="AL84" s="120"/>
      <c r="AM84" s="120"/>
      <c r="AN84" s="120"/>
      <c r="AO84" s="120"/>
    </row>
    <row r="85" spans="1:41" ht="16.5" customHeight="1" thickBot="1">
      <c r="A85" s="39" t="s">
        <v>1057</v>
      </c>
      <c r="B85" s="222">
        <v>21804068</v>
      </c>
      <c r="C85" s="222" t="s">
        <v>330</v>
      </c>
      <c r="D85" s="222" t="s">
        <v>331</v>
      </c>
      <c r="E85" s="154">
        <v>14</v>
      </c>
      <c r="F85" s="146">
        <f t="shared" si="21"/>
        <v>16.5</v>
      </c>
      <c r="G85" s="147">
        <f t="shared" si="22"/>
        <v>11</v>
      </c>
      <c r="H85" s="148">
        <f t="shared" si="23"/>
        <v>11</v>
      </c>
      <c r="I85" s="211">
        <v>3</v>
      </c>
      <c r="J85" s="147">
        <f t="shared" si="24"/>
        <v>20</v>
      </c>
      <c r="K85" s="155">
        <v>6.66</v>
      </c>
      <c r="L85" s="147">
        <f t="shared" si="25"/>
        <v>12</v>
      </c>
      <c r="M85" s="148">
        <f t="shared" si="26"/>
        <v>16</v>
      </c>
      <c r="N85" s="156">
        <v>46</v>
      </c>
      <c r="O85" s="190">
        <v>57</v>
      </c>
      <c r="P85" s="191">
        <f t="shared" si="27"/>
        <v>0.80701754385964908</v>
      </c>
      <c r="Q85" s="147">
        <f t="shared" si="28"/>
        <v>4</v>
      </c>
      <c r="R85" s="157">
        <v>48.7</v>
      </c>
      <c r="S85" s="147">
        <f t="shared" si="29"/>
        <v>5</v>
      </c>
      <c r="T85" s="148">
        <f t="shared" si="30"/>
        <v>9</v>
      </c>
      <c r="U85" s="156">
        <v>31</v>
      </c>
      <c r="V85" s="147">
        <f t="shared" si="31"/>
        <v>2.25</v>
      </c>
      <c r="W85" s="192">
        <v>-18</v>
      </c>
      <c r="X85" s="147">
        <f t="shared" si="32"/>
        <v>0.25</v>
      </c>
      <c r="Y85" s="158">
        <v>8</v>
      </c>
      <c r="Z85" s="147">
        <f t="shared" si="33"/>
        <v>1</v>
      </c>
      <c r="AA85" s="148">
        <f t="shared" si="34"/>
        <v>3.5</v>
      </c>
      <c r="AB85" s="159">
        <v>40.35</v>
      </c>
      <c r="AC85" s="147">
        <f t="shared" si="35"/>
        <v>10</v>
      </c>
      <c r="AD85" s="151">
        <f t="shared" si="36"/>
        <v>10</v>
      </c>
      <c r="AE85" s="152">
        <f t="shared" si="37"/>
        <v>9.9</v>
      </c>
      <c r="AF85" s="153">
        <f t="shared" si="38"/>
        <v>9.9</v>
      </c>
      <c r="AG85" s="233">
        <f t="shared" si="39"/>
        <v>291</v>
      </c>
      <c r="AH85" s="108">
        <f>VLOOKUP(B85,'Notes Ecrit'!$A$2:$B$572,2)</f>
        <v>8.5</v>
      </c>
      <c r="AI85" s="234">
        <f t="shared" si="40"/>
        <v>278</v>
      </c>
      <c r="AJ85" s="125">
        <f t="shared" si="41"/>
        <v>9.1999999999999993</v>
      </c>
    </row>
    <row r="86" spans="1:41" ht="16.5" customHeight="1" thickBot="1">
      <c r="A86" s="39" t="s">
        <v>186</v>
      </c>
      <c r="B86" s="222">
        <v>21804637</v>
      </c>
      <c r="C86" s="222" t="s">
        <v>332</v>
      </c>
      <c r="D86" s="222" t="s">
        <v>333</v>
      </c>
      <c r="E86" s="154">
        <v>12</v>
      </c>
      <c r="F86" s="146">
        <f t="shared" si="21"/>
        <v>15.5</v>
      </c>
      <c r="G86" s="147">
        <f t="shared" si="22"/>
        <v>12</v>
      </c>
      <c r="H86" s="148">
        <f t="shared" si="23"/>
        <v>12</v>
      </c>
      <c r="I86" s="211">
        <v>4.3600000000000003</v>
      </c>
      <c r="J86" s="147">
        <f t="shared" si="24"/>
        <v>3</v>
      </c>
      <c r="K86" s="155">
        <v>7.87</v>
      </c>
      <c r="L86" s="147">
        <f t="shared" si="25"/>
        <v>10</v>
      </c>
      <c r="M86" s="148">
        <f t="shared" si="26"/>
        <v>6.5</v>
      </c>
      <c r="N86" s="156">
        <v>29</v>
      </c>
      <c r="O86" s="190">
        <v>56</v>
      </c>
      <c r="P86" s="191">
        <f t="shared" si="27"/>
        <v>0.5178571428571429</v>
      </c>
      <c r="Q86" s="147">
        <f t="shared" si="28"/>
        <v>4</v>
      </c>
      <c r="R86" s="157">
        <v>33.9</v>
      </c>
      <c r="S86" s="147">
        <f t="shared" si="29"/>
        <v>5.5</v>
      </c>
      <c r="T86" s="148">
        <f t="shared" si="30"/>
        <v>9.5</v>
      </c>
      <c r="U86" s="156">
        <v>29.4</v>
      </c>
      <c r="V86" s="147">
        <f t="shared" si="31"/>
        <v>4.25</v>
      </c>
      <c r="W86" s="192">
        <v>6</v>
      </c>
      <c r="X86" s="147">
        <f t="shared" si="32"/>
        <v>3.5</v>
      </c>
      <c r="Y86" s="158">
        <v>4</v>
      </c>
      <c r="Z86" s="147">
        <f t="shared" si="33"/>
        <v>3</v>
      </c>
      <c r="AA86" s="148">
        <f t="shared" si="34"/>
        <v>10.75</v>
      </c>
      <c r="AB86" s="159">
        <v>47.38</v>
      </c>
      <c r="AC86" s="147">
        <f t="shared" si="35"/>
        <v>10</v>
      </c>
      <c r="AD86" s="151">
        <f t="shared" si="36"/>
        <v>10</v>
      </c>
      <c r="AE86" s="152">
        <f t="shared" si="37"/>
        <v>9.75</v>
      </c>
      <c r="AF86" s="153">
        <f t="shared" si="38"/>
        <v>9.75</v>
      </c>
      <c r="AG86" s="233">
        <f t="shared" si="39"/>
        <v>311</v>
      </c>
      <c r="AH86" s="108">
        <f>VLOOKUP(B86,'Notes Ecrit'!$A$2:$B$572,2)</f>
        <v>5.5</v>
      </c>
      <c r="AI86" s="234">
        <f t="shared" si="40"/>
        <v>586</v>
      </c>
      <c r="AJ86" s="125">
        <f t="shared" si="41"/>
        <v>7.625</v>
      </c>
      <c r="AK86" s="118"/>
      <c r="AL86" s="118"/>
      <c r="AM86" s="118"/>
      <c r="AN86" s="118"/>
      <c r="AO86" s="118"/>
    </row>
    <row r="87" spans="1:41" ht="16.5" customHeight="1" thickBot="1">
      <c r="A87" s="39" t="s">
        <v>1057</v>
      </c>
      <c r="B87" s="222">
        <v>21805261</v>
      </c>
      <c r="C87" s="222" t="s">
        <v>334</v>
      </c>
      <c r="D87" s="222" t="s">
        <v>335</v>
      </c>
      <c r="E87" s="154">
        <v>14</v>
      </c>
      <c r="F87" s="146">
        <f t="shared" si="21"/>
        <v>16.5</v>
      </c>
      <c r="G87" s="147">
        <f t="shared" si="22"/>
        <v>11</v>
      </c>
      <c r="H87" s="148">
        <f t="shared" si="23"/>
        <v>11</v>
      </c>
      <c r="I87" s="211">
        <v>3.04</v>
      </c>
      <c r="J87" s="147">
        <f t="shared" si="24"/>
        <v>20</v>
      </c>
      <c r="K87" s="155">
        <v>6.66</v>
      </c>
      <c r="L87" s="147">
        <f t="shared" si="25"/>
        <v>12</v>
      </c>
      <c r="M87" s="148">
        <f t="shared" si="26"/>
        <v>16</v>
      </c>
      <c r="N87" s="156">
        <v>58</v>
      </c>
      <c r="O87" s="190">
        <v>70</v>
      </c>
      <c r="P87" s="191">
        <f t="shared" si="27"/>
        <v>0.82857142857142863</v>
      </c>
      <c r="Q87" s="147">
        <f t="shared" si="28"/>
        <v>4</v>
      </c>
      <c r="R87" s="157">
        <v>36.799999999999997</v>
      </c>
      <c r="S87" s="147">
        <f t="shared" si="29"/>
        <v>2</v>
      </c>
      <c r="T87" s="148">
        <f t="shared" si="30"/>
        <v>6</v>
      </c>
      <c r="U87" s="156">
        <v>28.4</v>
      </c>
      <c r="V87" s="147">
        <f t="shared" si="31"/>
        <v>3.75</v>
      </c>
      <c r="W87" s="192">
        <v>2</v>
      </c>
      <c r="X87" s="147">
        <f t="shared" si="32"/>
        <v>3</v>
      </c>
      <c r="Y87" s="158">
        <v>10</v>
      </c>
      <c r="Z87" s="147">
        <f t="shared" si="33"/>
        <v>0</v>
      </c>
      <c r="AA87" s="148">
        <f t="shared" si="34"/>
        <v>6.75</v>
      </c>
      <c r="AB87" s="159">
        <v>49.97</v>
      </c>
      <c r="AC87" s="147">
        <f t="shared" si="35"/>
        <v>5</v>
      </c>
      <c r="AD87" s="151">
        <f t="shared" si="36"/>
        <v>5</v>
      </c>
      <c r="AE87" s="152">
        <f t="shared" si="37"/>
        <v>8.9499999999999993</v>
      </c>
      <c r="AF87" s="153">
        <f t="shared" si="38"/>
        <v>8.9499999999999993</v>
      </c>
      <c r="AG87" s="233">
        <f t="shared" si="39"/>
        <v>383</v>
      </c>
      <c r="AH87" s="108">
        <f>VLOOKUP(B87,'Notes Ecrit'!$A$2:$B$572,2)</f>
        <v>4</v>
      </c>
      <c r="AI87" s="234">
        <f t="shared" si="40"/>
        <v>656</v>
      </c>
      <c r="AJ87" s="125">
        <f t="shared" si="41"/>
        <v>6.4749999999999996</v>
      </c>
      <c r="AK87" s="122"/>
      <c r="AL87" s="122"/>
      <c r="AM87" s="122"/>
      <c r="AN87" s="122"/>
      <c r="AO87" s="122"/>
    </row>
    <row r="88" spans="1:41" ht="16.5" customHeight="1" thickBot="1">
      <c r="A88" s="39" t="s">
        <v>186</v>
      </c>
      <c r="B88" s="222">
        <v>21804645</v>
      </c>
      <c r="C88" s="222" t="s">
        <v>336</v>
      </c>
      <c r="D88" s="222" t="s">
        <v>337</v>
      </c>
      <c r="E88" s="154">
        <v>11</v>
      </c>
      <c r="F88" s="146">
        <f t="shared" si="21"/>
        <v>15</v>
      </c>
      <c r="G88" s="147">
        <f t="shared" si="22"/>
        <v>11</v>
      </c>
      <c r="H88" s="148">
        <f t="shared" si="23"/>
        <v>11</v>
      </c>
      <c r="I88" s="211">
        <v>3.93</v>
      </c>
      <c r="J88" s="147">
        <f t="shared" si="24"/>
        <v>10</v>
      </c>
      <c r="K88" s="155">
        <v>7.26</v>
      </c>
      <c r="L88" s="147">
        <f t="shared" si="25"/>
        <v>14</v>
      </c>
      <c r="M88" s="148">
        <f t="shared" si="26"/>
        <v>12</v>
      </c>
      <c r="N88" s="156">
        <v>32</v>
      </c>
      <c r="O88" s="190">
        <v>49</v>
      </c>
      <c r="P88" s="191">
        <f t="shared" si="27"/>
        <v>0.65306122448979587</v>
      </c>
      <c r="Q88" s="147">
        <f t="shared" si="28"/>
        <v>4.5</v>
      </c>
      <c r="R88" s="157">
        <v>39.5</v>
      </c>
      <c r="S88" s="147">
        <f t="shared" si="29"/>
        <v>7</v>
      </c>
      <c r="T88" s="148">
        <f t="shared" si="30"/>
        <v>11.5</v>
      </c>
      <c r="U88" s="156">
        <v>23.4</v>
      </c>
      <c r="V88" s="147">
        <f t="shared" si="31"/>
        <v>7.25</v>
      </c>
      <c r="W88" s="192">
        <v>3</v>
      </c>
      <c r="X88" s="147">
        <f t="shared" si="32"/>
        <v>3.25</v>
      </c>
      <c r="Y88" s="158">
        <v>1</v>
      </c>
      <c r="Z88" s="147">
        <f t="shared" si="33"/>
        <v>4.5</v>
      </c>
      <c r="AA88" s="148">
        <f t="shared" si="34"/>
        <v>15</v>
      </c>
      <c r="AB88" s="159">
        <v>51.32</v>
      </c>
      <c r="AC88" s="147">
        <f t="shared" si="35"/>
        <v>8</v>
      </c>
      <c r="AD88" s="151">
        <f t="shared" si="36"/>
        <v>8</v>
      </c>
      <c r="AE88" s="152">
        <f t="shared" si="37"/>
        <v>11.5</v>
      </c>
      <c r="AF88" s="153">
        <f t="shared" si="38"/>
        <v>11.5</v>
      </c>
      <c r="AG88" s="233">
        <f t="shared" si="39"/>
        <v>147</v>
      </c>
      <c r="AH88" s="108">
        <f>VLOOKUP(B88,'Notes Ecrit'!$A$2:$B$572,2)</f>
        <v>6.5</v>
      </c>
      <c r="AI88" s="234">
        <f t="shared" si="40"/>
        <v>497</v>
      </c>
      <c r="AJ88" s="125">
        <f t="shared" si="41"/>
        <v>9</v>
      </c>
      <c r="AK88" s="111"/>
      <c r="AL88" s="111"/>
      <c r="AM88" s="111"/>
      <c r="AN88" s="111"/>
      <c r="AO88" s="111"/>
    </row>
    <row r="89" spans="1:41" s="118" customFormat="1" ht="16.5" customHeight="1" thickBot="1">
      <c r="A89" s="117" t="s">
        <v>1057</v>
      </c>
      <c r="B89" s="142">
        <v>21703232</v>
      </c>
      <c r="C89" s="142" t="s">
        <v>64</v>
      </c>
      <c r="D89" s="142" t="s">
        <v>338</v>
      </c>
      <c r="E89" s="169" t="s">
        <v>1061</v>
      </c>
      <c r="F89" s="146" t="str">
        <f t="shared" si="21"/>
        <v>VAL</v>
      </c>
      <c r="G89" s="147" t="str">
        <f t="shared" si="22"/>
        <v>VAL</v>
      </c>
      <c r="H89" s="148" t="str">
        <f t="shared" si="23"/>
        <v>VALIDÉ</v>
      </c>
      <c r="I89" s="213" t="s">
        <v>1061</v>
      </c>
      <c r="J89" s="147" t="str">
        <f t="shared" si="24"/>
        <v>VAL</v>
      </c>
      <c r="K89" s="170" t="s">
        <v>1061</v>
      </c>
      <c r="L89" s="147" t="str">
        <f t="shared" si="25"/>
        <v>VAL</v>
      </c>
      <c r="M89" s="148" t="str">
        <f t="shared" si="26"/>
        <v>VALIDÉ</v>
      </c>
      <c r="N89" s="171" t="s">
        <v>1061</v>
      </c>
      <c r="O89" s="196"/>
      <c r="P89" s="191">
        <f t="shared" si="27"/>
        <v>0</v>
      </c>
      <c r="Q89" s="147" t="str">
        <f t="shared" si="28"/>
        <v>VAL</v>
      </c>
      <c r="R89" s="171" t="s">
        <v>1061</v>
      </c>
      <c r="S89" s="147" t="str">
        <f t="shared" si="29"/>
        <v>VAL</v>
      </c>
      <c r="T89" s="148" t="str">
        <f t="shared" si="30"/>
        <v>VALIDÉ</v>
      </c>
      <c r="U89" s="171" t="s">
        <v>1061</v>
      </c>
      <c r="V89" s="147" t="str">
        <f t="shared" si="31"/>
        <v>VAL</v>
      </c>
      <c r="W89" s="197" t="s">
        <v>1061</v>
      </c>
      <c r="X89" s="147" t="str">
        <f t="shared" si="32"/>
        <v>VAL</v>
      </c>
      <c r="Y89" s="172" t="s">
        <v>1061</v>
      </c>
      <c r="Z89" s="147" t="str">
        <f t="shared" si="33"/>
        <v>VAL</v>
      </c>
      <c r="AA89" s="148" t="str">
        <f t="shared" si="34"/>
        <v>VALIDÉ</v>
      </c>
      <c r="AB89" s="170" t="s">
        <v>1061</v>
      </c>
      <c r="AC89" s="147" t="str">
        <f t="shared" si="35"/>
        <v>VAL</v>
      </c>
      <c r="AD89" s="151" t="str">
        <f t="shared" si="36"/>
        <v>VALIDÉ</v>
      </c>
      <c r="AE89" s="152" t="str">
        <f t="shared" si="37"/>
        <v>VALIDÉ</v>
      </c>
      <c r="AF89" s="153">
        <f t="shared" si="38"/>
        <v>0</v>
      </c>
      <c r="AG89" s="233">
        <f t="shared" si="39"/>
        <v>520</v>
      </c>
      <c r="AH89" s="108">
        <f>VLOOKUP(B89,'Notes Ecrit'!$A$2:$B$572,2)</f>
        <v>7</v>
      </c>
      <c r="AI89" s="234">
        <f t="shared" si="40"/>
        <v>440</v>
      </c>
      <c r="AJ89" s="125" t="e">
        <f t="shared" si="41"/>
        <v>#VALUE!</v>
      </c>
      <c r="AK89"/>
      <c r="AL89"/>
      <c r="AM89"/>
      <c r="AN89"/>
      <c r="AO89"/>
    </row>
    <row r="90" spans="1:41" s="118" customFormat="1" ht="16.5" customHeight="1" thickBot="1">
      <c r="A90" s="117" t="s">
        <v>1057</v>
      </c>
      <c r="B90" s="142">
        <v>21706091</v>
      </c>
      <c r="C90" s="142" t="s">
        <v>65</v>
      </c>
      <c r="D90" s="142" t="s">
        <v>339</v>
      </c>
      <c r="E90" s="169" t="s">
        <v>1061</v>
      </c>
      <c r="F90" s="146" t="str">
        <f t="shared" si="21"/>
        <v>VAL</v>
      </c>
      <c r="G90" s="147" t="str">
        <f t="shared" si="22"/>
        <v>VAL</v>
      </c>
      <c r="H90" s="148" t="str">
        <f t="shared" si="23"/>
        <v>VALIDÉ</v>
      </c>
      <c r="I90" s="213" t="s">
        <v>1061</v>
      </c>
      <c r="J90" s="147" t="str">
        <f t="shared" si="24"/>
        <v>VAL</v>
      </c>
      <c r="K90" s="170" t="s">
        <v>1061</v>
      </c>
      <c r="L90" s="147" t="str">
        <f t="shared" si="25"/>
        <v>VAL</v>
      </c>
      <c r="M90" s="148" t="str">
        <f t="shared" si="26"/>
        <v>VALIDÉ</v>
      </c>
      <c r="N90" s="171" t="s">
        <v>1061</v>
      </c>
      <c r="O90" s="196"/>
      <c r="P90" s="191">
        <f t="shared" si="27"/>
        <v>0</v>
      </c>
      <c r="Q90" s="147" t="str">
        <f t="shared" si="28"/>
        <v>VAL</v>
      </c>
      <c r="R90" s="171" t="s">
        <v>1061</v>
      </c>
      <c r="S90" s="147" t="str">
        <f t="shared" si="29"/>
        <v>VAL</v>
      </c>
      <c r="T90" s="148" t="str">
        <f t="shared" si="30"/>
        <v>VALIDÉ</v>
      </c>
      <c r="U90" s="171" t="s">
        <v>1061</v>
      </c>
      <c r="V90" s="147" t="str">
        <f t="shared" si="31"/>
        <v>VAL</v>
      </c>
      <c r="W90" s="197" t="s">
        <v>1061</v>
      </c>
      <c r="X90" s="147" t="str">
        <f t="shared" si="32"/>
        <v>VAL</v>
      </c>
      <c r="Y90" s="172" t="s">
        <v>1061</v>
      </c>
      <c r="Z90" s="147" t="str">
        <f t="shared" si="33"/>
        <v>VAL</v>
      </c>
      <c r="AA90" s="148" t="str">
        <f t="shared" si="34"/>
        <v>VALIDÉ</v>
      </c>
      <c r="AB90" s="170" t="s">
        <v>1061</v>
      </c>
      <c r="AC90" s="147" t="str">
        <f t="shared" si="35"/>
        <v>VAL</v>
      </c>
      <c r="AD90" s="151" t="str">
        <f t="shared" si="36"/>
        <v>VALIDÉ</v>
      </c>
      <c r="AE90" s="152" t="str">
        <f t="shared" si="37"/>
        <v>VALIDÉ</v>
      </c>
      <c r="AF90" s="153">
        <f t="shared" si="38"/>
        <v>0</v>
      </c>
      <c r="AG90" s="233">
        <f t="shared" si="39"/>
        <v>520</v>
      </c>
      <c r="AH90" s="108">
        <f>VLOOKUP(B90,'Notes Ecrit'!$A$2:$B$572,2)</f>
        <v>8.5</v>
      </c>
      <c r="AI90" s="234">
        <f t="shared" si="40"/>
        <v>278</v>
      </c>
      <c r="AJ90" s="125" t="e">
        <f t="shared" si="41"/>
        <v>#VALUE!</v>
      </c>
      <c r="AK90"/>
      <c r="AL90"/>
      <c r="AM90"/>
      <c r="AN90"/>
      <c r="AO90"/>
    </row>
    <row r="91" spans="1:41" ht="16.5" customHeight="1" thickBot="1">
      <c r="A91" s="39" t="s">
        <v>1057</v>
      </c>
      <c r="B91" s="222">
        <v>21816345</v>
      </c>
      <c r="C91" s="222" t="s">
        <v>340</v>
      </c>
      <c r="D91" s="222" t="s">
        <v>341</v>
      </c>
      <c r="E91" s="154">
        <v>19</v>
      </c>
      <c r="F91" s="146">
        <f t="shared" si="21"/>
        <v>19</v>
      </c>
      <c r="G91" s="147">
        <f t="shared" si="22"/>
        <v>16</v>
      </c>
      <c r="H91" s="148">
        <f t="shared" si="23"/>
        <v>16</v>
      </c>
      <c r="I91" s="211">
        <v>3.82</v>
      </c>
      <c r="J91" s="147">
        <f t="shared" si="24"/>
        <v>7</v>
      </c>
      <c r="K91" s="155">
        <v>7.05</v>
      </c>
      <c r="L91" s="147">
        <f t="shared" si="25"/>
        <v>9</v>
      </c>
      <c r="M91" s="148">
        <f t="shared" si="26"/>
        <v>8</v>
      </c>
      <c r="N91" s="156">
        <v>64</v>
      </c>
      <c r="O91" s="190">
        <v>60</v>
      </c>
      <c r="P91" s="191">
        <f t="shared" si="27"/>
        <v>1.0666666666666667</v>
      </c>
      <c r="Q91" s="147">
        <f t="shared" si="28"/>
        <v>5</v>
      </c>
      <c r="R91" s="157">
        <v>42.8</v>
      </c>
      <c r="S91" s="147">
        <f t="shared" si="29"/>
        <v>3.5</v>
      </c>
      <c r="T91" s="148">
        <f t="shared" si="30"/>
        <v>8.5</v>
      </c>
      <c r="U91" s="156">
        <v>26.9</v>
      </c>
      <c r="V91" s="147">
        <f t="shared" si="31"/>
        <v>4.5</v>
      </c>
      <c r="W91" s="192">
        <v>-1</v>
      </c>
      <c r="X91" s="147">
        <f t="shared" si="32"/>
        <v>2.25</v>
      </c>
      <c r="Y91" s="158">
        <v>8</v>
      </c>
      <c r="Z91" s="147">
        <f t="shared" si="33"/>
        <v>1</v>
      </c>
      <c r="AA91" s="148">
        <f t="shared" si="34"/>
        <v>7.75</v>
      </c>
      <c r="AB91" s="159">
        <v>52.25</v>
      </c>
      <c r="AC91" s="147">
        <f t="shared" si="35"/>
        <v>4</v>
      </c>
      <c r="AD91" s="151">
        <f t="shared" si="36"/>
        <v>4</v>
      </c>
      <c r="AE91" s="152">
        <f t="shared" si="37"/>
        <v>8.85</v>
      </c>
      <c r="AF91" s="153">
        <f t="shared" si="38"/>
        <v>8.85</v>
      </c>
      <c r="AG91" s="233">
        <f t="shared" si="39"/>
        <v>391</v>
      </c>
      <c r="AH91" s="108">
        <f>VLOOKUP(B91,'Notes Ecrit'!$A$2:$B$572,2)</f>
        <v>7.5</v>
      </c>
      <c r="AI91" s="234">
        <f t="shared" si="40"/>
        <v>397</v>
      </c>
      <c r="AJ91" s="125">
        <f t="shared" si="41"/>
        <v>8.1750000000000007</v>
      </c>
      <c r="AK91" s="118"/>
      <c r="AL91" s="118"/>
      <c r="AM91" s="118"/>
      <c r="AN91" s="118"/>
      <c r="AO91" s="118"/>
    </row>
    <row r="92" spans="1:41" ht="16.5" customHeight="1" thickBot="1">
      <c r="A92" s="39" t="s">
        <v>1057</v>
      </c>
      <c r="B92" s="222">
        <v>21814286</v>
      </c>
      <c r="C92" s="222" t="s">
        <v>342</v>
      </c>
      <c r="D92" s="222" t="s">
        <v>343</v>
      </c>
      <c r="E92" s="154">
        <v>14</v>
      </c>
      <c r="F92" s="146">
        <f t="shared" si="21"/>
        <v>16.5</v>
      </c>
      <c r="G92" s="147">
        <f t="shared" si="22"/>
        <v>11</v>
      </c>
      <c r="H92" s="148">
        <f t="shared" si="23"/>
        <v>11</v>
      </c>
      <c r="I92" s="211">
        <v>2.88</v>
      </c>
      <c r="J92" s="147">
        <f t="shared" si="24"/>
        <v>20</v>
      </c>
      <c r="K92" s="155">
        <v>6.4</v>
      </c>
      <c r="L92" s="147">
        <f t="shared" si="25"/>
        <v>14</v>
      </c>
      <c r="M92" s="148">
        <f t="shared" si="26"/>
        <v>17</v>
      </c>
      <c r="N92" s="156">
        <v>64</v>
      </c>
      <c r="O92" s="190">
        <v>54</v>
      </c>
      <c r="P92" s="191">
        <f t="shared" si="27"/>
        <v>1.1851851851851851</v>
      </c>
      <c r="Q92" s="147">
        <f t="shared" si="28"/>
        <v>5.5</v>
      </c>
      <c r="R92" s="157">
        <v>48</v>
      </c>
      <c r="S92" s="147">
        <f t="shared" si="29"/>
        <v>5</v>
      </c>
      <c r="T92" s="148">
        <f t="shared" si="30"/>
        <v>10.5</v>
      </c>
      <c r="U92" s="156">
        <v>24</v>
      </c>
      <c r="V92" s="147">
        <f t="shared" si="31"/>
        <v>5.75</v>
      </c>
      <c r="W92" s="192">
        <v>-4</v>
      </c>
      <c r="X92" s="147">
        <f t="shared" si="32"/>
        <v>1.5</v>
      </c>
      <c r="Y92" s="158">
        <v>4</v>
      </c>
      <c r="Z92" s="147">
        <f t="shared" si="33"/>
        <v>3</v>
      </c>
      <c r="AA92" s="148">
        <f t="shared" si="34"/>
        <v>10.25</v>
      </c>
      <c r="AB92" s="159">
        <v>35.04</v>
      </c>
      <c r="AC92" s="147">
        <f t="shared" si="35"/>
        <v>13</v>
      </c>
      <c r="AD92" s="151">
        <f t="shared" si="36"/>
        <v>13</v>
      </c>
      <c r="AE92" s="152">
        <f t="shared" si="37"/>
        <v>12.35</v>
      </c>
      <c r="AF92" s="153">
        <f t="shared" si="38"/>
        <v>12.35</v>
      </c>
      <c r="AG92" s="233">
        <f t="shared" si="39"/>
        <v>75</v>
      </c>
      <c r="AH92" s="108">
        <f>VLOOKUP(B92,'Notes Ecrit'!$A$2:$B$572,2)</f>
        <v>6</v>
      </c>
      <c r="AI92" s="234">
        <f t="shared" si="40"/>
        <v>539</v>
      </c>
      <c r="AJ92" s="125">
        <f t="shared" si="41"/>
        <v>9.1750000000000007</v>
      </c>
    </row>
    <row r="93" spans="1:41" s="118" customFormat="1" ht="16.5" customHeight="1" thickBot="1">
      <c r="A93" s="117" t="s">
        <v>1057</v>
      </c>
      <c r="B93" s="142">
        <v>21713289</v>
      </c>
      <c r="C93" s="142" t="s">
        <v>66</v>
      </c>
      <c r="D93" s="142" t="s">
        <v>344</v>
      </c>
      <c r="E93" s="169" t="s">
        <v>1061</v>
      </c>
      <c r="F93" s="146" t="str">
        <f t="shared" si="21"/>
        <v>VAL</v>
      </c>
      <c r="G93" s="147" t="str">
        <f t="shared" si="22"/>
        <v>VAL</v>
      </c>
      <c r="H93" s="148" t="str">
        <f t="shared" si="23"/>
        <v>VALIDÉ</v>
      </c>
      <c r="I93" s="213" t="s">
        <v>1061</v>
      </c>
      <c r="J93" s="147" t="str">
        <f t="shared" si="24"/>
        <v>VAL</v>
      </c>
      <c r="K93" s="170" t="s">
        <v>1061</v>
      </c>
      <c r="L93" s="147" t="str">
        <f t="shared" si="25"/>
        <v>VAL</v>
      </c>
      <c r="M93" s="148" t="str">
        <f t="shared" si="26"/>
        <v>VALIDÉ</v>
      </c>
      <c r="N93" s="171" t="s">
        <v>1061</v>
      </c>
      <c r="O93" s="196"/>
      <c r="P93" s="191">
        <f t="shared" si="27"/>
        <v>0</v>
      </c>
      <c r="Q93" s="147" t="str">
        <f t="shared" si="28"/>
        <v>VAL</v>
      </c>
      <c r="R93" s="171" t="s">
        <v>1061</v>
      </c>
      <c r="S93" s="147" t="str">
        <f t="shared" si="29"/>
        <v>VAL</v>
      </c>
      <c r="T93" s="148" t="str">
        <f t="shared" si="30"/>
        <v>VALIDÉ</v>
      </c>
      <c r="U93" s="171" t="s">
        <v>1061</v>
      </c>
      <c r="V93" s="147" t="str">
        <f t="shared" si="31"/>
        <v>VAL</v>
      </c>
      <c r="W93" s="197" t="s">
        <v>1061</v>
      </c>
      <c r="X93" s="147" t="str">
        <f t="shared" si="32"/>
        <v>VAL</v>
      </c>
      <c r="Y93" s="172" t="s">
        <v>1061</v>
      </c>
      <c r="Z93" s="147" t="str">
        <f t="shared" si="33"/>
        <v>VAL</v>
      </c>
      <c r="AA93" s="148" t="str">
        <f t="shared" si="34"/>
        <v>VALIDÉ</v>
      </c>
      <c r="AB93" s="170" t="s">
        <v>1061</v>
      </c>
      <c r="AC93" s="147" t="str">
        <f t="shared" si="35"/>
        <v>VAL</v>
      </c>
      <c r="AD93" s="151" t="str">
        <f t="shared" si="36"/>
        <v>VALIDÉ</v>
      </c>
      <c r="AE93" s="152" t="str">
        <f t="shared" si="37"/>
        <v>VALIDÉ</v>
      </c>
      <c r="AF93" s="153">
        <f t="shared" si="38"/>
        <v>0</v>
      </c>
      <c r="AG93" s="233">
        <f t="shared" si="39"/>
        <v>520</v>
      </c>
      <c r="AH93" s="108">
        <f>VLOOKUP(B93,'Notes Ecrit'!$A$2:$B$572,2)</f>
        <v>7.5</v>
      </c>
      <c r="AI93" s="234">
        <f t="shared" si="40"/>
        <v>397</v>
      </c>
      <c r="AJ93" s="125" t="e">
        <f t="shared" si="41"/>
        <v>#VALUE!</v>
      </c>
      <c r="AK93"/>
      <c r="AL93"/>
      <c r="AM93"/>
      <c r="AN93"/>
      <c r="AO93"/>
    </row>
    <row r="94" spans="1:41" ht="16.5" customHeight="1" thickBot="1">
      <c r="A94" s="39" t="s">
        <v>186</v>
      </c>
      <c r="B94" s="222">
        <v>21815014</v>
      </c>
      <c r="C94" s="222" t="s">
        <v>345</v>
      </c>
      <c r="D94" s="222" t="s">
        <v>346</v>
      </c>
      <c r="E94" s="154">
        <v>7</v>
      </c>
      <c r="F94" s="146">
        <f t="shared" si="21"/>
        <v>13</v>
      </c>
      <c r="G94" s="147">
        <f t="shared" si="22"/>
        <v>7</v>
      </c>
      <c r="H94" s="148">
        <f t="shared" si="23"/>
        <v>7</v>
      </c>
      <c r="I94" s="211">
        <v>4.6900000000000004</v>
      </c>
      <c r="J94" s="147">
        <f t="shared" si="24"/>
        <v>1</v>
      </c>
      <c r="K94" s="155">
        <v>8.36</v>
      </c>
      <c r="L94" s="147">
        <f t="shared" si="25"/>
        <v>6</v>
      </c>
      <c r="M94" s="148">
        <f t="shared" si="26"/>
        <v>3.5</v>
      </c>
      <c r="N94" s="156">
        <v>22.5</v>
      </c>
      <c r="O94" s="190">
        <v>61</v>
      </c>
      <c r="P94" s="191">
        <f t="shared" si="27"/>
        <v>0.36885245901639346</v>
      </c>
      <c r="Q94" s="147">
        <f t="shared" si="28"/>
        <v>2.5</v>
      </c>
      <c r="R94" s="157">
        <v>23</v>
      </c>
      <c r="S94" s="147">
        <f t="shared" si="29"/>
        <v>3</v>
      </c>
      <c r="T94" s="148">
        <f t="shared" si="30"/>
        <v>5.5</v>
      </c>
      <c r="U94" s="156">
        <v>32.799999999999997</v>
      </c>
      <c r="V94" s="147">
        <f t="shared" si="31"/>
        <v>2.5</v>
      </c>
      <c r="W94" s="192">
        <v>0</v>
      </c>
      <c r="X94" s="147">
        <f t="shared" si="32"/>
        <v>2.5</v>
      </c>
      <c r="Y94" s="158">
        <v>5</v>
      </c>
      <c r="Z94" s="147">
        <f t="shared" si="33"/>
        <v>2.5</v>
      </c>
      <c r="AA94" s="148">
        <f t="shared" si="34"/>
        <v>7.5</v>
      </c>
      <c r="AB94" s="159">
        <v>58.28</v>
      </c>
      <c r="AC94" s="147">
        <f t="shared" si="35"/>
        <v>5</v>
      </c>
      <c r="AD94" s="151">
        <f t="shared" si="36"/>
        <v>5</v>
      </c>
      <c r="AE94" s="152">
        <f t="shared" si="37"/>
        <v>5.7</v>
      </c>
      <c r="AF94" s="153">
        <f t="shared" si="38"/>
        <v>5.7</v>
      </c>
      <c r="AG94" s="233">
        <f t="shared" si="39"/>
        <v>500</v>
      </c>
      <c r="AH94" s="108">
        <f>VLOOKUP(B94,'Notes Ecrit'!$A$2:$B$572,2)</f>
        <v>6</v>
      </c>
      <c r="AI94" s="234">
        <f t="shared" si="40"/>
        <v>539</v>
      </c>
      <c r="AJ94" s="125">
        <f t="shared" si="41"/>
        <v>5.85</v>
      </c>
      <c r="AK94" s="111"/>
      <c r="AL94" s="111"/>
      <c r="AM94" s="111"/>
      <c r="AN94" s="111"/>
      <c r="AO94" s="111"/>
    </row>
    <row r="95" spans="1:41" ht="16.5" customHeight="1" thickBot="1">
      <c r="A95" s="39" t="s">
        <v>1057</v>
      </c>
      <c r="B95" s="222">
        <v>21812066</v>
      </c>
      <c r="C95" s="222" t="s">
        <v>347</v>
      </c>
      <c r="D95" s="222" t="s">
        <v>348</v>
      </c>
      <c r="E95" s="154">
        <v>17</v>
      </c>
      <c r="F95" s="146">
        <f t="shared" si="21"/>
        <v>18</v>
      </c>
      <c r="G95" s="147">
        <f t="shared" si="22"/>
        <v>14</v>
      </c>
      <c r="H95" s="148">
        <f t="shared" si="23"/>
        <v>14</v>
      </c>
      <c r="I95" s="211">
        <v>2.94</v>
      </c>
      <c r="J95" s="147">
        <f t="shared" si="24"/>
        <v>20</v>
      </c>
      <c r="K95" s="155">
        <v>6.37</v>
      </c>
      <c r="L95" s="147">
        <f t="shared" si="25"/>
        <v>14</v>
      </c>
      <c r="M95" s="148">
        <f t="shared" si="26"/>
        <v>17</v>
      </c>
      <c r="N95" s="156">
        <v>81</v>
      </c>
      <c r="O95" s="190">
        <v>72</v>
      </c>
      <c r="P95" s="191">
        <f t="shared" si="27"/>
        <v>1.125</v>
      </c>
      <c r="Q95" s="147">
        <f t="shared" si="28"/>
        <v>5.5</v>
      </c>
      <c r="R95" s="157">
        <v>46.5</v>
      </c>
      <c r="S95" s="147">
        <f t="shared" si="29"/>
        <v>4.5</v>
      </c>
      <c r="T95" s="148">
        <f t="shared" si="30"/>
        <v>10</v>
      </c>
      <c r="U95" s="156">
        <v>27.4</v>
      </c>
      <c r="V95" s="147">
        <f t="shared" si="31"/>
        <v>4.25</v>
      </c>
      <c r="W95" s="192">
        <v>1.5</v>
      </c>
      <c r="X95" s="147">
        <f t="shared" si="32"/>
        <v>2.75</v>
      </c>
      <c r="Y95" s="158">
        <v>10</v>
      </c>
      <c r="Z95" s="147">
        <f t="shared" si="33"/>
        <v>0</v>
      </c>
      <c r="AA95" s="148">
        <f t="shared" si="34"/>
        <v>7</v>
      </c>
      <c r="AB95" s="159">
        <v>43.15</v>
      </c>
      <c r="AC95" s="147">
        <f t="shared" si="35"/>
        <v>9</v>
      </c>
      <c r="AD95" s="151">
        <f t="shared" si="36"/>
        <v>9</v>
      </c>
      <c r="AE95" s="152">
        <f t="shared" si="37"/>
        <v>11.4</v>
      </c>
      <c r="AF95" s="153">
        <f t="shared" si="38"/>
        <v>11.4</v>
      </c>
      <c r="AG95" s="233">
        <f t="shared" si="39"/>
        <v>158</v>
      </c>
      <c r="AH95" s="108">
        <f>VLOOKUP(B95,'Notes Ecrit'!$A$2:$B$572,2)</f>
        <v>10</v>
      </c>
      <c r="AI95" s="234">
        <f t="shared" si="40"/>
        <v>125</v>
      </c>
      <c r="AJ95" s="125">
        <f t="shared" si="41"/>
        <v>10.7</v>
      </c>
      <c r="AK95" s="122"/>
      <c r="AL95" s="122"/>
      <c r="AM95" s="122"/>
      <c r="AN95" s="122"/>
      <c r="AO95" s="122"/>
    </row>
    <row r="96" spans="1:41" ht="15.75" thickBot="1">
      <c r="A96" s="139" t="s">
        <v>186</v>
      </c>
      <c r="B96" s="140">
        <v>21710898</v>
      </c>
      <c r="C96" s="140" t="s">
        <v>349</v>
      </c>
      <c r="D96" s="140" t="s">
        <v>350</v>
      </c>
      <c r="E96" s="179" t="s">
        <v>1064</v>
      </c>
      <c r="F96" s="146" t="str">
        <f t="shared" si="21"/>
        <v>ABI</v>
      </c>
      <c r="G96" s="147" t="str">
        <f t="shared" si="22"/>
        <v>ABI</v>
      </c>
      <c r="H96" s="148" t="str">
        <f t="shared" si="23"/>
        <v>ABI</v>
      </c>
      <c r="I96" s="179" t="s">
        <v>1064</v>
      </c>
      <c r="J96" s="147" t="str">
        <f t="shared" si="24"/>
        <v>ABI</v>
      </c>
      <c r="K96" s="179" t="s">
        <v>1064</v>
      </c>
      <c r="L96" s="147" t="str">
        <f t="shared" si="25"/>
        <v>ABI</v>
      </c>
      <c r="M96" s="148" t="str">
        <f t="shared" si="26"/>
        <v>ABI</v>
      </c>
      <c r="N96" s="179" t="s">
        <v>1064</v>
      </c>
      <c r="O96" s="201"/>
      <c r="P96" s="191">
        <f t="shared" si="27"/>
        <v>0</v>
      </c>
      <c r="Q96" s="147" t="str">
        <f t="shared" si="28"/>
        <v>ABI</v>
      </c>
      <c r="R96" s="179" t="s">
        <v>1064</v>
      </c>
      <c r="S96" s="147" t="str">
        <f t="shared" si="29"/>
        <v>ABI</v>
      </c>
      <c r="T96" s="148" t="str">
        <f t="shared" si="30"/>
        <v>ABI</v>
      </c>
      <c r="U96" s="179" t="s">
        <v>1064</v>
      </c>
      <c r="V96" s="147" t="str">
        <f t="shared" si="31"/>
        <v>ABI</v>
      </c>
      <c r="W96" s="179" t="s">
        <v>1064</v>
      </c>
      <c r="X96" s="147" t="str">
        <f t="shared" si="32"/>
        <v>ABI</v>
      </c>
      <c r="Y96" s="179" t="s">
        <v>1064</v>
      </c>
      <c r="Z96" s="147" t="str">
        <f t="shared" si="33"/>
        <v>ABI</v>
      </c>
      <c r="AA96" s="148" t="str">
        <f t="shared" si="34"/>
        <v>ABI</v>
      </c>
      <c r="AB96" s="179" t="s">
        <v>1064</v>
      </c>
      <c r="AC96" s="147" t="str">
        <f t="shared" si="35"/>
        <v>ABI</v>
      </c>
      <c r="AD96" s="151" t="str">
        <f t="shared" si="36"/>
        <v>ABI</v>
      </c>
      <c r="AE96" s="152" t="str">
        <f t="shared" si="37"/>
        <v>DEF</v>
      </c>
      <c r="AF96" s="153">
        <f t="shared" si="38"/>
        <v>0</v>
      </c>
      <c r="AG96" s="233">
        <f t="shared" si="39"/>
        <v>520</v>
      </c>
      <c r="AH96" s="108">
        <f>VLOOKUP(B96,'Notes Ecrit'!$A$2:$B$572,2)</f>
        <v>9</v>
      </c>
      <c r="AI96" s="234">
        <f t="shared" si="40"/>
        <v>208</v>
      </c>
      <c r="AJ96" s="125" t="e">
        <f t="shared" si="41"/>
        <v>#VALUE!</v>
      </c>
    </row>
    <row r="97" spans="1:41" ht="16.5" customHeight="1" thickBot="1">
      <c r="A97" s="39" t="s">
        <v>1057</v>
      </c>
      <c r="B97" s="222">
        <v>21808907</v>
      </c>
      <c r="C97" s="222" t="s">
        <v>351</v>
      </c>
      <c r="D97" s="222" t="s">
        <v>352</v>
      </c>
      <c r="E97" s="154">
        <v>16</v>
      </c>
      <c r="F97" s="146">
        <f t="shared" si="21"/>
        <v>17.5</v>
      </c>
      <c r="G97" s="147">
        <f t="shared" si="22"/>
        <v>13</v>
      </c>
      <c r="H97" s="148">
        <f t="shared" si="23"/>
        <v>13</v>
      </c>
      <c r="I97" s="211">
        <v>3.62</v>
      </c>
      <c r="J97" s="147">
        <f t="shared" si="24"/>
        <v>10</v>
      </c>
      <c r="K97" s="155">
        <v>6.83</v>
      </c>
      <c r="L97" s="147">
        <f t="shared" si="25"/>
        <v>11</v>
      </c>
      <c r="M97" s="148">
        <f t="shared" si="26"/>
        <v>10.5</v>
      </c>
      <c r="N97" s="156">
        <v>57</v>
      </c>
      <c r="O97" s="190">
        <v>78</v>
      </c>
      <c r="P97" s="191">
        <f t="shared" si="27"/>
        <v>0.73076923076923073</v>
      </c>
      <c r="Q97" s="147">
        <f t="shared" si="28"/>
        <v>3.5</v>
      </c>
      <c r="R97" s="157">
        <v>42.5</v>
      </c>
      <c r="S97" s="147">
        <f t="shared" si="29"/>
        <v>3.5</v>
      </c>
      <c r="T97" s="148">
        <f t="shared" si="30"/>
        <v>7</v>
      </c>
      <c r="U97" s="156">
        <v>26</v>
      </c>
      <c r="V97" s="147">
        <f t="shared" si="31"/>
        <v>4.75</v>
      </c>
      <c r="W97" s="192">
        <v>-8.5</v>
      </c>
      <c r="X97" s="147">
        <f t="shared" si="32"/>
        <v>1</v>
      </c>
      <c r="Y97" s="158">
        <v>3</v>
      </c>
      <c r="Z97" s="147">
        <f t="shared" si="33"/>
        <v>3.5</v>
      </c>
      <c r="AA97" s="148">
        <f t="shared" si="34"/>
        <v>9.25</v>
      </c>
      <c r="AB97" s="159">
        <v>40.18</v>
      </c>
      <c r="AC97" s="147">
        <f t="shared" si="35"/>
        <v>10</v>
      </c>
      <c r="AD97" s="151">
        <f t="shared" si="36"/>
        <v>10</v>
      </c>
      <c r="AE97" s="152">
        <f t="shared" si="37"/>
        <v>9.9499999999999993</v>
      </c>
      <c r="AF97" s="153">
        <f t="shared" si="38"/>
        <v>9.9499999999999993</v>
      </c>
      <c r="AG97" s="233">
        <f t="shared" si="39"/>
        <v>282</v>
      </c>
      <c r="AH97" s="108">
        <f>VLOOKUP(B97,'Notes Ecrit'!$A$2:$B$572,2)</f>
        <v>7</v>
      </c>
      <c r="AI97" s="234">
        <f t="shared" si="40"/>
        <v>440</v>
      </c>
      <c r="AJ97" s="125">
        <f t="shared" si="41"/>
        <v>8.4749999999999996</v>
      </c>
      <c r="AK97" s="118"/>
      <c r="AL97" s="118"/>
      <c r="AM97" s="118"/>
      <c r="AN97" s="118"/>
      <c r="AO97" s="118"/>
    </row>
    <row r="98" spans="1:41" s="111" customFormat="1" ht="16.5" customHeight="1" thickBot="1">
      <c r="A98" s="39" t="s">
        <v>1057</v>
      </c>
      <c r="B98" s="222">
        <v>21710921</v>
      </c>
      <c r="C98" s="222" t="s">
        <v>67</v>
      </c>
      <c r="D98" s="222" t="s">
        <v>353</v>
      </c>
      <c r="E98" s="154">
        <v>8</v>
      </c>
      <c r="F98" s="146">
        <f t="shared" si="21"/>
        <v>13.5</v>
      </c>
      <c r="G98" s="147">
        <f t="shared" si="22"/>
        <v>5</v>
      </c>
      <c r="H98" s="148">
        <f t="shared" si="23"/>
        <v>5</v>
      </c>
      <c r="I98" s="211">
        <v>4.34</v>
      </c>
      <c r="J98" s="147">
        <f t="shared" si="24"/>
        <v>1</v>
      </c>
      <c r="K98" s="155">
        <v>7.9</v>
      </c>
      <c r="L98" s="147">
        <f t="shared" si="25"/>
        <v>3</v>
      </c>
      <c r="M98" s="148">
        <f t="shared" si="26"/>
        <v>2</v>
      </c>
      <c r="N98" s="156">
        <v>64</v>
      </c>
      <c r="O98" s="190">
        <v>116</v>
      </c>
      <c r="P98" s="191">
        <f t="shared" si="27"/>
        <v>0.55172413793103448</v>
      </c>
      <c r="Q98" s="147">
        <f t="shared" si="28"/>
        <v>2.5</v>
      </c>
      <c r="R98" s="157">
        <v>30</v>
      </c>
      <c r="S98" s="147">
        <f t="shared" si="29"/>
        <v>0.5</v>
      </c>
      <c r="T98" s="148">
        <f t="shared" si="30"/>
        <v>3</v>
      </c>
      <c r="U98" s="156">
        <v>29.9</v>
      </c>
      <c r="V98" s="147">
        <f t="shared" si="31"/>
        <v>3</v>
      </c>
      <c r="W98" s="192">
        <v>-42</v>
      </c>
      <c r="X98" s="147">
        <f t="shared" si="32"/>
        <v>0</v>
      </c>
      <c r="Y98" s="158">
        <v>5</v>
      </c>
      <c r="Z98" s="147">
        <f t="shared" si="33"/>
        <v>2.5</v>
      </c>
      <c r="AA98" s="148">
        <f t="shared" si="34"/>
        <v>5.5</v>
      </c>
      <c r="AB98" s="159">
        <v>49.1</v>
      </c>
      <c r="AC98" s="147">
        <f t="shared" si="35"/>
        <v>6</v>
      </c>
      <c r="AD98" s="151">
        <f t="shared" si="36"/>
        <v>6</v>
      </c>
      <c r="AE98" s="152">
        <f t="shared" si="37"/>
        <v>4.3</v>
      </c>
      <c r="AF98" s="153">
        <f t="shared" si="38"/>
        <v>4.3</v>
      </c>
      <c r="AG98" s="233">
        <f t="shared" si="39"/>
        <v>517</v>
      </c>
      <c r="AH98" s="108">
        <f>VLOOKUP(B98,'Notes Ecrit'!$A$2:$B$572,2)</f>
        <v>9.5</v>
      </c>
      <c r="AI98" s="234">
        <f t="shared" si="40"/>
        <v>173</v>
      </c>
      <c r="AJ98" s="125">
        <f t="shared" si="41"/>
        <v>6.9</v>
      </c>
    </row>
    <row r="99" spans="1:41" ht="16.5" customHeight="1" thickBot="1">
      <c r="A99" s="39" t="s">
        <v>1057</v>
      </c>
      <c r="B99" s="222">
        <v>21504847</v>
      </c>
      <c r="C99" s="222" t="s">
        <v>68</v>
      </c>
      <c r="D99" s="222" t="s">
        <v>354</v>
      </c>
      <c r="E99" s="154">
        <v>13</v>
      </c>
      <c r="F99" s="146">
        <f t="shared" si="21"/>
        <v>16</v>
      </c>
      <c r="G99" s="147">
        <f t="shared" si="22"/>
        <v>10</v>
      </c>
      <c r="H99" s="148">
        <f t="shared" si="23"/>
        <v>10</v>
      </c>
      <c r="I99" s="211">
        <v>3.49</v>
      </c>
      <c r="J99" s="147">
        <f t="shared" si="24"/>
        <v>12</v>
      </c>
      <c r="K99" s="155">
        <v>6.7</v>
      </c>
      <c r="L99" s="147">
        <f t="shared" si="25"/>
        <v>12</v>
      </c>
      <c r="M99" s="148">
        <f t="shared" si="26"/>
        <v>12</v>
      </c>
      <c r="N99" s="156">
        <v>64</v>
      </c>
      <c r="O99" s="190">
        <v>75</v>
      </c>
      <c r="P99" s="191">
        <f t="shared" si="27"/>
        <v>0.85333333333333339</v>
      </c>
      <c r="Q99" s="147">
        <f t="shared" si="28"/>
        <v>4</v>
      </c>
      <c r="R99" s="157">
        <v>42.1</v>
      </c>
      <c r="S99" s="147">
        <f t="shared" si="29"/>
        <v>3.5</v>
      </c>
      <c r="T99" s="148">
        <f t="shared" si="30"/>
        <v>7.5</v>
      </c>
      <c r="U99" s="156">
        <v>31.7</v>
      </c>
      <c r="V99" s="147">
        <f t="shared" si="31"/>
        <v>2</v>
      </c>
      <c r="W99" s="192">
        <v>2</v>
      </c>
      <c r="X99" s="147">
        <f t="shared" si="32"/>
        <v>3</v>
      </c>
      <c r="Y99" s="158">
        <v>7</v>
      </c>
      <c r="Z99" s="147">
        <f t="shared" si="33"/>
        <v>1.5</v>
      </c>
      <c r="AA99" s="148">
        <f t="shared" si="34"/>
        <v>6.5</v>
      </c>
      <c r="AB99" s="159">
        <v>42.8</v>
      </c>
      <c r="AC99" s="147">
        <f t="shared" si="35"/>
        <v>9</v>
      </c>
      <c r="AD99" s="151">
        <f t="shared" si="36"/>
        <v>9</v>
      </c>
      <c r="AE99" s="152">
        <f t="shared" si="37"/>
        <v>9</v>
      </c>
      <c r="AF99" s="153">
        <f t="shared" si="38"/>
        <v>9</v>
      </c>
      <c r="AG99" s="233">
        <f t="shared" si="39"/>
        <v>379</v>
      </c>
      <c r="AH99" s="108">
        <f>VLOOKUP(B99,'Notes Ecrit'!$A$2:$B$572,2)</f>
        <v>7.5</v>
      </c>
      <c r="AI99" s="234">
        <f t="shared" si="40"/>
        <v>397</v>
      </c>
      <c r="AJ99" s="125">
        <f t="shared" si="41"/>
        <v>8.25</v>
      </c>
      <c r="AK99" s="126"/>
      <c r="AL99" s="126"/>
      <c r="AM99" s="126"/>
      <c r="AN99" s="126"/>
      <c r="AO99" s="126"/>
    </row>
    <row r="100" spans="1:41" ht="16.5" customHeight="1" thickBot="1">
      <c r="A100" s="39" t="s">
        <v>1057</v>
      </c>
      <c r="B100" s="222">
        <v>21811646</v>
      </c>
      <c r="C100" s="222" t="s">
        <v>355</v>
      </c>
      <c r="D100" s="222" t="s">
        <v>356</v>
      </c>
      <c r="E100" s="154">
        <v>14</v>
      </c>
      <c r="F100" s="146">
        <f t="shared" si="21"/>
        <v>16.5</v>
      </c>
      <c r="G100" s="147">
        <f t="shared" si="22"/>
        <v>11</v>
      </c>
      <c r="H100" s="148">
        <f t="shared" si="23"/>
        <v>11</v>
      </c>
      <c r="I100" s="211">
        <v>3.75</v>
      </c>
      <c r="J100" s="147">
        <f t="shared" si="24"/>
        <v>8</v>
      </c>
      <c r="K100" s="155">
        <v>6.86</v>
      </c>
      <c r="L100" s="147">
        <f t="shared" si="25"/>
        <v>11</v>
      </c>
      <c r="M100" s="148">
        <f t="shared" si="26"/>
        <v>9.5</v>
      </c>
      <c r="N100" s="156">
        <v>69</v>
      </c>
      <c r="O100" s="190">
        <v>66</v>
      </c>
      <c r="P100" s="191">
        <f t="shared" si="27"/>
        <v>1.0454545454545454</v>
      </c>
      <c r="Q100" s="147">
        <f t="shared" si="28"/>
        <v>5</v>
      </c>
      <c r="R100" s="157">
        <v>44.6</v>
      </c>
      <c r="S100" s="147">
        <f t="shared" si="29"/>
        <v>4</v>
      </c>
      <c r="T100" s="148">
        <f t="shared" si="30"/>
        <v>9</v>
      </c>
      <c r="U100" s="156">
        <v>23.9</v>
      </c>
      <c r="V100" s="147">
        <f t="shared" si="31"/>
        <v>6</v>
      </c>
      <c r="W100" s="192">
        <v>0</v>
      </c>
      <c r="X100" s="147">
        <f t="shared" si="32"/>
        <v>2.5</v>
      </c>
      <c r="Y100" s="158">
        <v>6</v>
      </c>
      <c r="Z100" s="147">
        <f t="shared" si="33"/>
        <v>2</v>
      </c>
      <c r="AA100" s="148">
        <f t="shared" si="34"/>
        <v>10.5</v>
      </c>
      <c r="AB100" s="159">
        <v>50.38</v>
      </c>
      <c r="AC100" s="147">
        <f t="shared" si="35"/>
        <v>5</v>
      </c>
      <c r="AD100" s="151">
        <f t="shared" si="36"/>
        <v>5</v>
      </c>
      <c r="AE100" s="152">
        <f t="shared" si="37"/>
        <v>9</v>
      </c>
      <c r="AF100" s="153">
        <f t="shared" si="38"/>
        <v>9</v>
      </c>
      <c r="AG100" s="233">
        <f t="shared" si="39"/>
        <v>379</v>
      </c>
      <c r="AH100" s="108">
        <f>VLOOKUP(B100,'Notes Ecrit'!$A$2:$B$572,2)</f>
        <v>9.5</v>
      </c>
      <c r="AI100" s="234">
        <f t="shared" si="40"/>
        <v>173</v>
      </c>
      <c r="AJ100" s="125">
        <f t="shared" si="41"/>
        <v>9.25</v>
      </c>
      <c r="AK100" s="122"/>
      <c r="AL100" s="122"/>
      <c r="AM100" s="122"/>
      <c r="AN100" s="122"/>
      <c r="AO100" s="122"/>
    </row>
    <row r="101" spans="1:41" ht="16.5" customHeight="1" thickBot="1">
      <c r="A101" s="39" t="s">
        <v>186</v>
      </c>
      <c r="B101" s="222">
        <v>21614905</v>
      </c>
      <c r="C101" s="222" t="s">
        <v>69</v>
      </c>
      <c r="D101" s="222" t="s">
        <v>357</v>
      </c>
      <c r="E101" s="154">
        <v>7</v>
      </c>
      <c r="F101" s="146">
        <f t="shared" si="21"/>
        <v>13</v>
      </c>
      <c r="G101" s="147">
        <f t="shared" si="22"/>
        <v>7</v>
      </c>
      <c r="H101" s="148">
        <f t="shared" si="23"/>
        <v>7</v>
      </c>
      <c r="I101" s="211">
        <v>4.82</v>
      </c>
      <c r="J101" s="147">
        <f t="shared" si="24"/>
        <v>1</v>
      </c>
      <c r="K101" s="155">
        <v>8.92</v>
      </c>
      <c r="L101" s="147">
        <f t="shared" si="25"/>
        <v>2</v>
      </c>
      <c r="M101" s="148">
        <f t="shared" si="26"/>
        <v>1.5</v>
      </c>
      <c r="N101" s="156">
        <v>35</v>
      </c>
      <c r="O101" s="190">
        <v>68</v>
      </c>
      <c r="P101" s="191">
        <f t="shared" si="27"/>
        <v>0.51470588235294112</v>
      </c>
      <c r="Q101" s="147">
        <f t="shared" si="28"/>
        <v>4</v>
      </c>
      <c r="R101" s="157">
        <v>24.5</v>
      </c>
      <c r="S101" s="147">
        <f t="shared" si="29"/>
        <v>3.5</v>
      </c>
      <c r="T101" s="148">
        <f t="shared" si="30"/>
        <v>7.5</v>
      </c>
      <c r="U101" s="156">
        <v>32.700000000000003</v>
      </c>
      <c r="V101" s="147">
        <f t="shared" si="31"/>
        <v>2.5</v>
      </c>
      <c r="W101" s="194">
        <v>-9</v>
      </c>
      <c r="X101" s="147">
        <f t="shared" si="32"/>
        <v>1</v>
      </c>
      <c r="Y101" s="158">
        <v>6</v>
      </c>
      <c r="Z101" s="147">
        <f t="shared" si="33"/>
        <v>2</v>
      </c>
      <c r="AA101" s="148">
        <f t="shared" si="34"/>
        <v>5.5</v>
      </c>
      <c r="AB101" s="159">
        <v>56.63</v>
      </c>
      <c r="AC101" s="147">
        <f t="shared" si="35"/>
        <v>6</v>
      </c>
      <c r="AD101" s="151">
        <f t="shared" si="36"/>
        <v>6</v>
      </c>
      <c r="AE101" s="152">
        <f t="shared" si="37"/>
        <v>5.5</v>
      </c>
      <c r="AF101" s="153">
        <f t="shared" si="38"/>
        <v>5.5</v>
      </c>
      <c r="AG101" s="233">
        <f t="shared" si="39"/>
        <v>503</v>
      </c>
      <c r="AH101" s="108">
        <f>VLOOKUP(B101,'Notes Ecrit'!$A$2:$B$572,2)</f>
        <v>6</v>
      </c>
      <c r="AI101" s="234">
        <f t="shared" si="40"/>
        <v>539</v>
      </c>
      <c r="AJ101" s="125">
        <f t="shared" si="41"/>
        <v>5.75</v>
      </c>
      <c r="AK101" s="126"/>
      <c r="AL101" s="126"/>
      <c r="AM101" s="126"/>
      <c r="AN101" s="126"/>
      <c r="AO101" s="126"/>
    </row>
    <row r="102" spans="1:41" ht="16.5" customHeight="1" thickBot="1">
      <c r="A102" s="39" t="s">
        <v>1057</v>
      </c>
      <c r="B102" s="222">
        <v>21813114</v>
      </c>
      <c r="C102" s="222" t="s">
        <v>358</v>
      </c>
      <c r="D102" s="222" t="s">
        <v>274</v>
      </c>
      <c r="E102" s="154">
        <v>19</v>
      </c>
      <c r="F102" s="146">
        <f t="shared" si="21"/>
        <v>19</v>
      </c>
      <c r="G102" s="147">
        <f t="shared" si="22"/>
        <v>16</v>
      </c>
      <c r="H102" s="148">
        <f t="shared" si="23"/>
        <v>16</v>
      </c>
      <c r="I102" s="211">
        <v>3.39</v>
      </c>
      <c r="J102" s="147">
        <f t="shared" si="24"/>
        <v>14</v>
      </c>
      <c r="K102" s="155">
        <v>6.29</v>
      </c>
      <c r="L102" s="147">
        <f t="shared" si="25"/>
        <v>15</v>
      </c>
      <c r="M102" s="148">
        <f t="shared" si="26"/>
        <v>14.5</v>
      </c>
      <c r="N102" s="156">
        <v>58</v>
      </c>
      <c r="O102" s="190">
        <v>67</v>
      </c>
      <c r="P102" s="191">
        <f t="shared" si="27"/>
        <v>0.86567164179104472</v>
      </c>
      <c r="Q102" s="147">
        <f t="shared" si="28"/>
        <v>4</v>
      </c>
      <c r="R102" s="157">
        <v>44</v>
      </c>
      <c r="S102" s="147">
        <f t="shared" si="29"/>
        <v>4</v>
      </c>
      <c r="T102" s="148">
        <f t="shared" si="30"/>
        <v>8</v>
      </c>
      <c r="U102" s="156">
        <v>26</v>
      </c>
      <c r="V102" s="147">
        <f t="shared" si="31"/>
        <v>4.75</v>
      </c>
      <c r="W102" s="192">
        <v>-3</v>
      </c>
      <c r="X102" s="147">
        <f t="shared" si="32"/>
        <v>1.75</v>
      </c>
      <c r="Y102" s="158">
        <v>4</v>
      </c>
      <c r="Z102" s="147">
        <f t="shared" si="33"/>
        <v>3</v>
      </c>
      <c r="AA102" s="148">
        <f t="shared" si="34"/>
        <v>9.5</v>
      </c>
      <c r="AB102" s="159">
        <v>35.380000000000003</v>
      </c>
      <c r="AC102" s="147">
        <f t="shared" si="35"/>
        <v>13</v>
      </c>
      <c r="AD102" s="151">
        <f t="shared" si="36"/>
        <v>13</v>
      </c>
      <c r="AE102" s="152">
        <f t="shared" si="37"/>
        <v>12.2</v>
      </c>
      <c r="AF102" s="153">
        <f t="shared" si="38"/>
        <v>12.2</v>
      </c>
      <c r="AG102" s="233">
        <f t="shared" si="39"/>
        <v>82</v>
      </c>
      <c r="AH102" s="108">
        <f>VLOOKUP(B102,'Notes Ecrit'!$A$2:$B$572,2)</f>
        <v>6</v>
      </c>
      <c r="AI102" s="234">
        <f t="shared" si="40"/>
        <v>539</v>
      </c>
      <c r="AJ102" s="125">
        <f t="shared" si="41"/>
        <v>9.1</v>
      </c>
    </row>
    <row r="103" spans="1:41" ht="16.5" customHeight="1" thickBot="1">
      <c r="A103" s="119" t="s">
        <v>186</v>
      </c>
      <c r="B103" s="138">
        <v>21805750</v>
      </c>
      <c r="C103" s="138" t="s">
        <v>366</v>
      </c>
      <c r="D103" s="305" t="s">
        <v>367</v>
      </c>
      <c r="E103" s="173" t="s">
        <v>1064</v>
      </c>
      <c r="F103" s="146" t="str">
        <f t="shared" si="21"/>
        <v>ABI</v>
      </c>
      <c r="G103" s="147" t="str">
        <f t="shared" si="22"/>
        <v>ABI</v>
      </c>
      <c r="H103" s="148" t="str">
        <f t="shared" si="23"/>
        <v>ABI</v>
      </c>
      <c r="I103" s="214" t="s">
        <v>1064</v>
      </c>
      <c r="J103" s="147" t="str">
        <f t="shared" si="24"/>
        <v>ABI</v>
      </c>
      <c r="K103" s="174" t="s">
        <v>1064</v>
      </c>
      <c r="L103" s="147" t="str">
        <f t="shared" si="25"/>
        <v>ABI</v>
      </c>
      <c r="M103" s="148" t="str">
        <f t="shared" si="26"/>
        <v>ABI</v>
      </c>
      <c r="N103" s="175" t="s">
        <v>1064</v>
      </c>
      <c r="O103" s="198"/>
      <c r="P103" s="191">
        <f t="shared" si="27"/>
        <v>0</v>
      </c>
      <c r="Q103" s="147" t="str">
        <f t="shared" si="28"/>
        <v>ABI</v>
      </c>
      <c r="R103" s="182" t="s">
        <v>1064</v>
      </c>
      <c r="S103" s="147" t="str">
        <f t="shared" si="29"/>
        <v>ABI</v>
      </c>
      <c r="T103" s="148" t="str">
        <f t="shared" si="30"/>
        <v>ABI</v>
      </c>
      <c r="U103" s="175" t="s">
        <v>1064</v>
      </c>
      <c r="V103" s="147" t="str">
        <f t="shared" si="31"/>
        <v>ABI</v>
      </c>
      <c r="W103" s="199" t="s">
        <v>1064</v>
      </c>
      <c r="X103" s="147" t="str">
        <f t="shared" si="32"/>
        <v>ABI</v>
      </c>
      <c r="Y103" s="176" t="s">
        <v>1064</v>
      </c>
      <c r="Z103" s="147" t="str">
        <f t="shared" si="33"/>
        <v>ABI</v>
      </c>
      <c r="AA103" s="148" t="str">
        <f t="shared" si="34"/>
        <v>ABI</v>
      </c>
      <c r="AB103" s="174" t="s">
        <v>1064</v>
      </c>
      <c r="AC103" s="147" t="str">
        <f t="shared" si="35"/>
        <v>ABI</v>
      </c>
      <c r="AD103" s="151" t="str">
        <f t="shared" si="36"/>
        <v>ABI</v>
      </c>
      <c r="AE103" s="152" t="str">
        <f t="shared" si="37"/>
        <v>DEF</v>
      </c>
      <c r="AF103" s="153">
        <f t="shared" si="38"/>
        <v>0</v>
      </c>
      <c r="AG103" s="233">
        <f t="shared" si="39"/>
        <v>520</v>
      </c>
      <c r="AH103" s="108">
        <f>VLOOKUP(B103,'Notes Ecrit'!$A$2:$B$572,2)</f>
        <v>10</v>
      </c>
      <c r="AI103" s="234">
        <f t="shared" si="40"/>
        <v>125</v>
      </c>
      <c r="AJ103" s="125" t="e">
        <f t="shared" si="41"/>
        <v>#VALUE!</v>
      </c>
    </row>
    <row r="104" spans="1:41" s="118" customFormat="1" ht="16.5" customHeight="1" thickBot="1">
      <c r="A104" s="39" t="s">
        <v>186</v>
      </c>
      <c r="B104" s="222">
        <v>21812807</v>
      </c>
      <c r="C104" s="222" t="s">
        <v>359</v>
      </c>
      <c r="D104" s="222" t="s">
        <v>32</v>
      </c>
      <c r="E104" s="154">
        <v>17</v>
      </c>
      <c r="F104" s="146">
        <f t="shared" si="21"/>
        <v>18</v>
      </c>
      <c r="G104" s="147">
        <f t="shared" si="22"/>
        <v>17</v>
      </c>
      <c r="H104" s="148">
        <f t="shared" si="23"/>
        <v>17</v>
      </c>
      <c r="I104" s="211">
        <v>3.85</v>
      </c>
      <c r="J104" s="147">
        <f t="shared" si="24"/>
        <v>12</v>
      </c>
      <c r="K104" s="155">
        <v>7.2</v>
      </c>
      <c r="L104" s="147">
        <f t="shared" si="25"/>
        <v>15</v>
      </c>
      <c r="M104" s="148">
        <f t="shared" si="26"/>
        <v>13.5</v>
      </c>
      <c r="N104" s="156">
        <v>38</v>
      </c>
      <c r="O104" s="190">
        <v>53</v>
      </c>
      <c r="P104" s="191">
        <f t="shared" si="27"/>
        <v>0.71698113207547165</v>
      </c>
      <c r="Q104" s="147">
        <f t="shared" si="28"/>
        <v>5</v>
      </c>
      <c r="R104" s="241">
        <v>32.5</v>
      </c>
      <c r="S104" s="147">
        <f t="shared" si="29"/>
        <v>5.5</v>
      </c>
      <c r="T104" s="148">
        <f t="shared" si="30"/>
        <v>10.5</v>
      </c>
      <c r="U104" s="156">
        <v>31.2</v>
      </c>
      <c r="V104" s="147">
        <f t="shared" si="31"/>
        <v>3.25</v>
      </c>
      <c r="W104" s="192">
        <v>-4</v>
      </c>
      <c r="X104" s="147">
        <f t="shared" si="32"/>
        <v>1.5</v>
      </c>
      <c r="Y104" s="158">
        <v>8</v>
      </c>
      <c r="Z104" s="147">
        <f t="shared" si="33"/>
        <v>1</v>
      </c>
      <c r="AA104" s="148">
        <f t="shared" si="34"/>
        <v>5.75</v>
      </c>
      <c r="AB104" s="159">
        <v>38.53</v>
      </c>
      <c r="AC104" s="147">
        <f t="shared" si="35"/>
        <v>14</v>
      </c>
      <c r="AD104" s="151">
        <f t="shared" si="36"/>
        <v>14</v>
      </c>
      <c r="AE104" s="152">
        <f t="shared" si="37"/>
        <v>12.15</v>
      </c>
      <c r="AF104" s="153">
        <f t="shared" si="38"/>
        <v>12.15</v>
      </c>
      <c r="AG104" s="233">
        <f t="shared" si="39"/>
        <v>88</v>
      </c>
      <c r="AH104" s="108">
        <f>VLOOKUP(B104,'Notes Ecrit'!$A$2:$B$572,2)</f>
        <v>8.5</v>
      </c>
      <c r="AI104" s="234">
        <f t="shared" si="40"/>
        <v>278</v>
      </c>
      <c r="AJ104" s="125">
        <f t="shared" si="41"/>
        <v>10.324999999999999</v>
      </c>
      <c r="AK104"/>
      <c r="AL104"/>
      <c r="AM104"/>
      <c r="AN104"/>
      <c r="AO104"/>
    </row>
    <row r="105" spans="1:41" s="111" customFormat="1" ht="16.5" customHeight="1" thickBot="1">
      <c r="A105" s="117" t="s">
        <v>1057</v>
      </c>
      <c r="B105" s="142">
        <v>21606718</v>
      </c>
      <c r="C105" s="142" t="s">
        <v>360</v>
      </c>
      <c r="D105" s="142" t="s">
        <v>361</v>
      </c>
      <c r="E105" s="169" t="s">
        <v>1061</v>
      </c>
      <c r="F105" s="146" t="str">
        <f t="shared" si="21"/>
        <v>VAL</v>
      </c>
      <c r="G105" s="147" t="str">
        <f t="shared" si="22"/>
        <v>VAL</v>
      </c>
      <c r="H105" s="148" t="str">
        <f t="shared" si="23"/>
        <v>VALIDÉ</v>
      </c>
      <c r="I105" s="213" t="s">
        <v>1061</v>
      </c>
      <c r="J105" s="147" t="str">
        <f t="shared" si="24"/>
        <v>VAL</v>
      </c>
      <c r="K105" s="170" t="s">
        <v>1061</v>
      </c>
      <c r="L105" s="147" t="str">
        <f t="shared" si="25"/>
        <v>VAL</v>
      </c>
      <c r="M105" s="148" t="str">
        <f t="shared" si="26"/>
        <v>VALIDÉ</v>
      </c>
      <c r="N105" s="171" t="s">
        <v>1061</v>
      </c>
      <c r="O105" s="196"/>
      <c r="P105" s="191">
        <f t="shared" si="27"/>
        <v>0</v>
      </c>
      <c r="Q105" s="147" t="str">
        <f t="shared" si="28"/>
        <v>VAL</v>
      </c>
      <c r="R105" s="243" t="s">
        <v>1061</v>
      </c>
      <c r="S105" s="147" t="str">
        <f t="shared" si="29"/>
        <v>VAL</v>
      </c>
      <c r="T105" s="148" t="str">
        <f t="shared" si="30"/>
        <v>VALIDÉ</v>
      </c>
      <c r="U105" s="171" t="s">
        <v>1061</v>
      </c>
      <c r="V105" s="147" t="str">
        <f t="shared" si="31"/>
        <v>VAL</v>
      </c>
      <c r="W105" s="197" t="s">
        <v>1061</v>
      </c>
      <c r="X105" s="147" t="str">
        <f t="shared" si="32"/>
        <v>VAL</v>
      </c>
      <c r="Y105" s="172" t="s">
        <v>1061</v>
      </c>
      <c r="Z105" s="147" t="str">
        <f t="shared" si="33"/>
        <v>VAL</v>
      </c>
      <c r="AA105" s="148" t="str">
        <f t="shared" si="34"/>
        <v>VALIDÉ</v>
      </c>
      <c r="AB105" s="170" t="s">
        <v>1061</v>
      </c>
      <c r="AC105" s="147" t="str">
        <f t="shared" si="35"/>
        <v>VAL</v>
      </c>
      <c r="AD105" s="151" t="str">
        <f t="shared" si="36"/>
        <v>VALIDÉ</v>
      </c>
      <c r="AE105" s="152" t="str">
        <f t="shared" si="37"/>
        <v>VALIDÉ</v>
      </c>
      <c r="AF105" s="153">
        <f t="shared" si="38"/>
        <v>0</v>
      </c>
      <c r="AG105" s="233">
        <f t="shared" si="39"/>
        <v>520</v>
      </c>
      <c r="AH105" s="108">
        <f>VLOOKUP(B105,'Notes Ecrit'!$A$2:$B$572,2)</f>
        <v>5</v>
      </c>
      <c r="AI105" s="234">
        <f t="shared" si="40"/>
        <v>617</v>
      </c>
      <c r="AJ105" s="125" t="e">
        <f t="shared" si="41"/>
        <v>#VALUE!</v>
      </c>
      <c r="AK105" s="122"/>
      <c r="AL105" s="122"/>
      <c r="AM105" s="122"/>
      <c r="AN105" s="122"/>
      <c r="AO105" s="122"/>
    </row>
    <row r="106" spans="1:41" ht="16.5" customHeight="1" thickBot="1">
      <c r="A106" s="39" t="s">
        <v>186</v>
      </c>
      <c r="B106" s="222">
        <v>21807399</v>
      </c>
      <c r="C106" s="222" t="s">
        <v>362</v>
      </c>
      <c r="D106" s="222" t="s">
        <v>363</v>
      </c>
      <c r="E106" s="154">
        <v>15</v>
      </c>
      <c r="F106" s="146">
        <f t="shared" si="21"/>
        <v>17</v>
      </c>
      <c r="G106" s="147">
        <f t="shared" si="22"/>
        <v>15</v>
      </c>
      <c r="H106" s="148">
        <f t="shared" si="23"/>
        <v>15</v>
      </c>
      <c r="I106" s="211">
        <v>3.65</v>
      </c>
      <c r="J106" s="147">
        <f t="shared" si="24"/>
        <v>15</v>
      </c>
      <c r="K106" s="155">
        <v>7.15</v>
      </c>
      <c r="L106" s="147">
        <f t="shared" si="25"/>
        <v>15</v>
      </c>
      <c r="M106" s="148">
        <f t="shared" si="26"/>
        <v>15</v>
      </c>
      <c r="N106" s="156">
        <v>34</v>
      </c>
      <c r="O106" s="190">
        <v>54</v>
      </c>
      <c r="P106" s="191">
        <f t="shared" si="27"/>
        <v>0.62962962962962965</v>
      </c>
      <c r="Q106" s="147">
        <f t="shared" si="28"/>
        <v>4.5</v>
      </c>
      <c r="R106" s="157">
        <v>35.700000000000003</v>
      </c>
      <c r="S106" s="147">
        <f t="shared" si="29"/>
        <v>6</v>
      </c>
      <c r="T106" s="148">
        <f t="shared" si="30"/>
        <v>10.5</v>
      </c>
      <c r="U106" s="156">
        <v>27</v>
      </c>
      <c r="V106" s="147">
        <f t="shared" si="31"/>
        <v>5.25</v>
      </c>
      <c r="W106" s="192">
        <v>-5</v>
      </c>
      <c r="X106" s="147">
        <f t="shared" si="32"/>
        <v>1.5</v>
      </c>
      <c r="Y106" s="158">
        <v>4</v>
      </c>
      <c r="Z106" s="147">
        <f t="shared" si="33"/>
        <v>3</v>
      </c>
      <c r="AA106" s="148">
        <f t="shared" si="34"/>
        <v>9.75</v>
      </c>
      <c r="AB106" s="159">
        <v>48.44</v>
      </c>
      <c r="AC106" s="147">
        <f t="shared" si="35"/>
        <v>9</v>
      </c>
      <c r="AD106" s="151">
        <f t="shared" si="36"/>
        <v>9</v>
      </c>
      <c r="AE106" s="152">
        <f t="shared" si="37"/>
        <v>11.85</v>
      </c>
      <c r="AF106" s="153">
        <f t="shared" si="38"/>
        <v>11.85</v>
      </c>
      <c r="AG106" s="233">
        <f t="shared" si="39"/>
        <v>111</v>
      </c>
      <c r="AH106" s="108">
        <f>VLOOKUP(B106,'Notes Ecrit'!$A$2:$B$572,2)</f>
        <v>8</v>
      </c>
      <c r="AI106" s="234">
        <f t="shared" si="40"/>
        <v>339</v>
      </c>
      <c r="AJ106" s="125">
        <f t="shared" si="41"/>
        <v>9.9250000000000007</v>
      </c>
    </row>
    <row r="107" spans="1:41" s="120" customFormat="1" ht="16.5" customHeight="1" thickBot="1">
      <c r="A107" s="39" t="s">
        <v>1057</v>
      </c>
      <c r="B107" s="222">
        <v>21805623</v>
      </c>
      <c r="C107" s="222" t="s">
        <v>364</v>
      </c>
      <c r="D107" s="222" t="s">
        <v>365</v>
      </c>
      <c r="E107" s="154">
        <v>11</v>
      </c>
      <c r="F107" s="146">
        <f t="shared" si="21"/>
        <v>15</v>
      </c>
      <c r="G107" s="147">
        <f t="shared" si="22"/>
        <v>8</v>
      </c>
      <c r="H107" s="148">
        <f t="shared" si="23"/>
        <v>8</v>
      </c>
      <c r="I107" s="211">
        <v>3.68</v>
      </c>
      <c r="J107" s="147">
        <f t="shared" si="24"/>
        <v>9</v>
      </c>
      <c r="K107" s="155">
        <v>7.77</v>
      </c>
      <c r="L107" s="147">
        <f t="shared" si="25"/>
        <v>4</v>
      </c>
      <c r="M107" s="148">
        <f t="shared" si="26"/>
        <v>6.5</v>
      </c>
      <c r="N107" s="156">
        <v>58</v>
      </c>
      <c r="O107" s="190">
        <v>70</v>
      </c>
      <c r="P107" s="191">
        <f t="shared" si="27"/>
        <v>0.82857142857142863</v>
      </c>
      <c r="Q107" s="147">
        <f t="shared" si="28"/>
        <v>4</v>
      </c>
      <c r="R107" s="157">
        <v>45.8</v>
      </c>
      <c r="S107" s="147">
        <f t="shared" si="29"/>
        <v>4.5</v>
      </c>
      <c r="T107" s="148">
        <f t="shared" si="30"/>
        <v>8.5</v>
      </c>
      <c r="U107" s="156">
        <v>25.6</v>
      </c>
      <c r="V107" s="147">
        <f t="shared" si="31"/>
        <v>5</v>
      </c>
      <c r="W107" s="192">
        <v>3.5</v>
      </c>
      <c r="X107" s="147">
        <f t="shared" si="32"/>
        <v>3.25</v>
      </c>
      <c r="Y107" s="158">
        <v>5</v>
      </c>
      <c r="Z107" s="147">
        <f t="shared" si="33"/>
        <v>2.5</v>
      </c>
      <c r="AA107" s="148">
        <f t="shared" si="34"/>
        <v>10.75</v>
      </c>
      <c r="AB107" s="159">
        <v>36.659999999999997</v>
      </c>
      <c r="AC107" s="147">
        <f t="shared" si="35"/>
        <v>12</v>
      </c>
      <c r="AD107" s="151">
        <f t="shared" si="36"/>
        <v>12</v>
      </c>
      <c r="AE107" s="152">
        <f t="shared" si="37"/>
        <v>9.15</v>
      </c>
      <c r="AF107" s="153">
        <f t="shared" si="38"/>
        <v>9.15</v>
      </c>
      <c r="AG107" s="233">
        <f t="shared" si="39"/>
        <v>369</v>
      </c>
      <c r="AH107" s="108">
        <f>VLOOKUP(B107,'Notes Ecrit'!$A$2:$B$572,2)</f>
        <v>7.5</v>
      </c>
      <c r="AI107" s="234">
        <f t="shared" si="40"/>
        <v>397</v>
      </c>
      <c r="AJ107" s="125">
        <f t="shared" si="41"/>
        <v>8.3249999999999993</v>
      </c>
      <c r="AK107" s="111"/>
      <c r="AL107" s="111"/>
      <c r="AM107" s="111"/>
      <c r="AN107" s="111"/>
      <c r="AO107" s="111"/>
    </row>
    <row r="108" spans="1:41" ht="15" customHeight="1" thickBot="1">
      <c r="A108" s="39" t="s">
        <v>1057</v>
      </c>
      <c r="B108" s="222">
        <v>21815896</v>
      </c>
      <c r="C108" s="222" t="s">
        <v>368</v>
      </c>
      <c r="D108" s="222" t="s">
        <v>369</v>
      </c>
      <c r="E108" s="154">
        <v>12</v>
      </c>
      <c r="F108" s="146">
        <f t="shared" si="21"/>
        <v>15.5</v>
      </c>
      <c r="G108" s="147">
        <f t="shared" si="22"/>
        <v>9</v>
      </c>
      <c r="H108" s="148">
        <f t="shared" si="23"/>
        <v>9</v>
      </c>
      <c r="I108" s="211">
        <v>3.85</v>
      </c>
      <c r="J108" s="147">
        <f t="shared" si="24"/>
        <v>6</v>
      </c>
      <c r="K108" s="155">
        <v>7.2</v>
      </c>
      <c r="L108" s="147">
        <f t="shared" si="25"/>
        <v>8</v>
      </c>
      <c r="M108" s="148">
        <f t="shared" si="26"/>
        <v>7</v>
      </c>
      <c r="N108" s="156">
        <v>76</v>
      </c>
      <c r="O108" s="190">
        <v>63</v>
      </c>
      <c r="P108" s="191">
        <f t="shared" si="27"/>
        <v>1.2063492063492063</v>
      </c>
      <c r="Q108" s="147">
        <f t="shared" si="28"/>
        <v>6</v>
      </c>
      <c r="R108" s="157">
        <v>41</v>
      </c>
      <c r="S108" s="147">
        <f t="shared" si="29"/>
        <v>3.5</v>
      </c>
      <c r="T108" s="148">
        <f t="shared" si="30"/>
        <v>9.5</v>
      </c>
      <c r="U108" s="156">
        <v>27.7</v>
      </c>
      <c r="V108" s="147">
        <f t="shared" si="31"/>
        <v>4</v>
      </c>
      <c r="W108" s="192">
        <v>-31</v>
      </c>
      <c r="X108" s="147">
        <f t="shared" si="32"/>
        <v>0</v>
      </c>
      <c r="Y108" s="158">
        <v>2</v>
      </c>
      <c r="Z108" s="147">
        <f t="shared" si="33"/>
        <v>4</v>
      </c>
      <c r="AA108" s="148">
        <f t="shared" si="34"/>
        <v>8</v>
      </c>
      <c r="AB108" s="159">
        <v>49.94</v>
      </c>
      <c r="AC108" s="147">
        <f t="shared" si="35"/>
        <v>5</v>
      </c>
      <c r="AD108" s="151">
        <f t="shared" si="36"/>
        <v>5</v>
      </c>
      <c r="AE108" s="152">
        <f t="shared" si="37"/>
        <v>7.7</v>
      </c>
      <c r="AF108" s="153">
        <f t="shared" si="38"/>
        <v>7.7</v>
      </c>
      <c r="AG108" s="233">
        <f t="shared" si="39"/>
        <v>459</v>
      </c>
      <c r="AH108" s="108">
        <f>VLOOKUP(B108,'Notes Ecrit'!$A$2:$B$572,2)</f>
        <v>11</v>
      </c>
      <c r="AI108" s="234">
        <f t="shared" si="40"/>
        <v>71</v>
      </c>
      <c r="AJ108" s="125">
        <f t="shared" si="41"/>
        <v>9.35</v>
      </c>
      <c r="AK108" s="111"/>
      <c r="AL108" s="111"/>
      <c r="AM108" s="111"/>
      <c r="AN108" s="111"/>
      <c r="AO108" s="111"/>
    </row>
    <row r="109" spans="1:41" s="126" customFormat="1" ht="16.5" customHeight="1" thickBot="1">
      <c r="A109" s="123" t="s">
        <v>186</v>
      </c>
      <c r="B109" s="127">
        <v>21712453</v>
      </c>
      <c r="C109" s="127" t="s">
        <v>370</v>
      </c>
      <c r="D109" s="127" t="s">
        <v>371</v>
      </c>
      <c r="E109" s="145" t="s">
        <v>1064</v>
      </c>
      <c r="F109" s="146" t="str">
        <f t="shared" si="21"/>
        <v>ABI</v>
      </c>
      <c r="G109" s="147" t="str">
        <f t="shared" si="22"/>
        <v>ABI</v>
      </c>
      <c r="H109" s="148" t="str">
        <f t="shared" si="23"/>
        <v>ABI</v>
      </c>
      <c r="I109" s="210" t="s">
        <v>1064</v>
      </c>
      <c r="J109" s="147" t="str">
        <f t="shared" si="24"/>
        <v>ABI</v>
      </c>
      <c r="K109" s="149" t="s">
        <v>1064</v>
      </c>
      <c r="L109" s="147" t="str">
        <f t="shared" si="25"/>
        <v>ABI</v>
      </c>
      <c r="M109" s="148" t="str">
        <f t="shared" si="26"/>
        <v>ABI</v>
      </c>
      <c r="N109" s="150" t="s">
        <v>1064</v>
      </c>
      <c r="O109" s="187"/>
      <c r="P109" s="191">
        <f t="shared" si="27"/>
        <v>0</v>
      </c>
      <c r="Q109" s="147" t="str">
        <f t="shared" si="28"/>
        <v>ABI</v>
      </c>
      <c r="R109" s="150" t="s">
        <v>1064</v>
      </c>
      <c r="S109" s="147" t="str">
        <f t="shared" si="29"/>
        <v>ABI</v>
      </c>
      <c r="T109" s="148" t="str">
        <f t="shared" si="30"/>
        <v>ABI</v>
      </c>
      <c r="U109" s="150" t="s">
        <v>1064</v>
      </c>
      <c r="V109" s="147" t="str">
        <f t="shared" si="31"/>
        <v>ABI</v>
      </c>
      <c r="W109" s="189" t="s">
        <v>1064</v>
      </c>
      <c r="X109" s="147" t="str">
        <f t="shared" si="32"/>
        <v>ABI</v>
      </c>
      <c r="Y109" s="166" t="s">
        <v>1064</v>
      </c>
      <c r="Z109" s="147" t="str">
        <f t="shared" si="33"/>
        <v>ABI</v>
      </c>
      <c r="AA109" s="148" t="str">
        <f t="shared" si="34"/>
        <v>ABI</v>
      </c>
      <c r="AB109" s="149" t="s">
        <v>1064</v>
      </c>
      <c r="AC109" s="147" t="str">
        <f t="shared" si="35"/>
        <v>ABI</v>
      </c>
      <c r="AD109" s="151" t="str">
        <f t="shared" si="36"/>
        <v>ABI</v>
      </c>
      <c r="AE109" s="152" t="str">
        <f t="shared" si="37"/>
        <v>DEF</v>
      </c>
      <c r="AF109" s="153">
        <f t="shared" si="38"/>
        <v>0</v>
      </c>
      <c r="AG109" s="233">
        <f t="shared" si="39"/>
        <v>520</v>
      </c>
      <c r="AH109" s="108">
        <f>VLOOKUP(B109,'Notes Ecrit'!$A$2:$B$572,2)</f>
        <v>6</v>
      </c>
      <c r="AI109" s="234">
        <f t="shared" si="40"/>
        <v>539</v>
      </c>
      <c r="AJ109" s="125" t="e">
        <f t="shared" si="41"/>
        <v>#VALUE!</v>
      </c>
      <c r="AK109"/>
      <c r="AL109"/>
      <c r="AM109"/>
      <c r="AN109"/>
      <c r="AO109"/>
    </row>
    <row r="110" spans="1:41" s="126" customFormat="1" ht="16.5" customHeight="1" thickBot="1">
      <c r="A110" s="123" t="s">
        <v>1057</v>
      </c>
      <c r="B110" s="127">
        <v>21704961</v>
      </c>
      <c r="C110" s="127" t="s">
        <v>70</v>
      </c>
      <c r="D110" s="305" t="s">
        <v>372</v>
      </c>
      <c r="E110" s="145" t="s">
        <v>1064</v>
      </c>
      <c r="F110" s="146" t="str">
        <f t="shared" si="21"/>
        <v>ABI</v>
      </c>
      <c r="G110" s="147" t="str">
        <f t="shared" si="22"/>
        <v>ABI</v>
      </c>
      <c r="H110" s="148" t="str">
        <f t="shared" si="23"/>
        <v>ABI</v>
      </c>
      <c r="I110" s="210" t="s">
        <v>1064</v>
      </c>
      <c r="J110" s="147" t="str">
        <f t="shared" si="24"/>
        <v>ABI</v>
      </c>
      <c r="K110" s="149" t="s">
        <v>1064</v>
      </c>
      <c r="L110" s="147" t="str">
        <f t="shared" si="25"/>
        <v>ABI</v>
      </c>
      <c r="M110" s="148" t="str">
        <f t="shared" si="26"/>
        <v>ABI</v>
      </c>
      <c r="N110" s="150" t="s">
        <v>1064</v>
      </c>
      <c r="O110" s="187"/>
      <c r="P110" s="191">
        <f t="shared" si="27"/>
        <v>0</v>
      </c>
      <c r="Q110" s="147" t="str">
        <f t="shared" si="28"/>
        <v>ABI</v>
      </c>
      <c r="R110" s="150" t="s">
        <v>1064</v>
      </c>
      <c r="S110" s="147" t="str">
        <f t="shared" si="29"/>
        <v>ABI</v>
      </c>
      <c r="T110" s="148" t="str">
        <f t="shared" si="30"/>
        <v>ABI</v>
      </c>
      <c r="U110" s="150" t="s">
        <v>1064</v>
      </c>
      <c r="V110" s="147" t="str">
        <f t="shared" si="31"/>
        <v>ABI</v>
      </c>
      <c r="W110" s="189" t="s">
        <v>1064</v>
      </c>
      <c r="X110" s="147" t="str">
        <f t="shared" si="32"/>
        <v>ABI</v>
      </c>
      <c r="Y110" s="166" t="s">
        <v>1064</v>
      </c>
      <c r="Z110" s="147" t="str">
        <f t="shared" si="33"/>
        <v>ABI</v>
      </c>
      <c r="AA110" s="148" t="str">
        <f t="shared" si="34"/>
        <v>ABI</v>
      </c>
      <c r="AB110" s="149" t="s">
        <v>1064</v>
      </c>
      <c r="AC110" s="147" t="str">
        <f t="shared" si="35"/>
        <v>ABI</v>
      </c>
      <c r="AD110" s="151" t="str">
        <f t="shared" si="36"/>
        <v>ABI</v>
      </c>
      <c r="AE110" s="152" t="str">
        <f t="shared" si="37"/>
        <v>DEF</v>
      </c>
      <c r="AF110" s="153">
        <f t="shared" si="38"/>
        <v>0</v>
      </c>
      <c r="AG110" s="233">
        <f t="shared" si="39"/>
        <v>520</v>
      </c>
      <c r="AH110" s="108">
        <f>VLOOKUP(B110,'Notes Ecrit'!$A$2:$B$572,2)</f>
        <v>9</v>
      </c>
      <c r="AI110" s="234">
        <f t="shared" si="40"/>
        <v>208</v>
      </c>
      <c r="AJ110" s="125" t="e">
        <f t="shared" si="41"/>
        <v>#VALUE!</v>
      </c>
      <c r="AK110"/>
      <c r="AL110"/>
      <c r="AM110"/>
      <c r="AN110"/>
      <c r="AO110"/>
    </row>
    <row r="111" spans="1:41" ht="16.5" customHeight="1" thickBot="1">
      <c r="A111" s="39" t="s">
        <v>1057</v>
      </c>
      <c r="B111" s="222">
        <v>21715015</v>
      </c>
      <c r="C111" s="222" t="s">
        <v>71</v>
      </c>
      <c r="D111" s="222" t="s">
        <v>373</v>
      </c>
      <c r="E111" s="154">
        <v>16</v>
      </c>
      <c r="F111" s="146">
        <f t="shared" si="21"/>
        <v>17.5</v>
      </c>
      <c r="G111" s="147">
        <f t="shared" si="22"/>
        <v>13</v>
      </c>
      <c r="H111" s="148">
        <f t="shared" si="23"/>
        <v>13</v>
      </c>
      <c r="I111" s="211">
        <v>3.63</v>
      </c>
      <c r="J111" s="147">
        <f t="shared" si="24"/>
        <v>10</v>
      </c>
      <c r="K111" s="155">
        <v>6.82</v>
      </c>
      <c r="L111" s="147">
        <f t="shared" si="25"/>
        <v>11</v>
      </c>
      <c r="M111" s="148">
        <f t="shared" si="26"/>
        <v>10.5</v>
      </c>
      <c r="N111" s="156">
        <v>50</v>
      </c>
      <c r="O111" s="190">
        <v>59</v>
      </c>
      <c r="P111" s="191">
        <f t="shared" si="27"/>
        <v>0.84745762711864403</v>
      </c>
      <c r="Q111" s="147">
        <f t="shared" si="28"/>
        <v>4</v>
      </c>
      <c r="R111" s="181" t="s">
        <v>1064</v>
      </c>
      <c r="S111" s="147" t="str">
        <f t="shared" si="29"/>
        <v>ABI</v>
      </c>
      <c r="T111" s="148" t="str">
        <f t="shared" si="30"/>
        <v>ABI</v>
      </c>
      <c r="U111" s="156">
        <v>28.4</v>
      </c>
      <c r="V111" s="147">
        <f t="shared" si="31"/>
        <v>3.75</v>
      </c>
      <c r="W111" s="192">
        <v>-12</v>
      </c>
      <c r="X111" s="147">
        <f t="shared" si="32"/>
        <v>0.75</v>
      </c>
      <c r="Y111" s="158">
        <v>5</v>
      </c>
      <c r="Z111" s="147">
        <f t="shared" si="33"/>
        <v>2.5</v>
      </c>
      <c r="AA111" s="148">
        <f t="shared" si="34"/>
        <v>7</v>
      </c>
      <c r="AB111" s="159">
        <v>52.98</v>
      </c>
      <c r="AC111" s="147">
        <f t="shared" si="35"/>
        <v>4</v>
      </c>
      <c r="AD111" s="151">
        <f t="shared" si="36"/>
        <v>4</v>
      </c>
      <c r="AE111" s="152" t="str">
        <f t="shared" si="37"/>
        <v>DEF</v>
      </c>
      <c r="AF111" s="153">
        <f t="shared" si="38"/>
        <v>0</v>
      </c>
      <c r="AG111" s="233">
        <f t="shared" si="39"/>
        <v>520</v>
      </c>
      <c r="AH111" s="108">
        <f>VLOOKUP(B111,'Notes Ecrit'!$A$2:$B$572,2)</f>
        <v>8</v>
      </c>
      <c r="AI111" s="234">
        <f t="shared" si="40"/>
        <v>339</v>
      </c>
      <c r="AJ111" s="125" t="e">
        <f t="shared" si="41"/>
        <v>#VALUE!</v>
      </c>
    </row>
    <row r="112" spans="1:41" s="120" customFormat="1" ht="16.5" customHeight="1" thickBot="1">
      <c r="A112" s="121" t="s">
        <v>186</v>
      </c>
      <c r="B112" s="129">
        <v>21700552</v>
      </c>
      <c r="C112" s="129" t="s">
        <v>72</v>
      </c>
      <c r="D112" s="129" t="s">
        <v>374</v>
      </c>
      <c r="E112" s="167" t="s">
        <v>1060</v>
      </c>
      <c r="F112" s="146" t="str">
        <f t="shared" si="21"/>
        <v>DISP</v>
      </c>
      <c r="G112" s="147">
        <f t="shared" si="22"/>
        <v>0</v>
      </c>
      <c r="H112" s="148">
        <f t="shared" si="23"/>
        <v>0</v>
      </c>
      <c r="I112" s="212" t="s">
        <v>1060</v>
      </c>
      <c r="J112" s="147">
        <f t="shared" si="24"/>
        <v>0</v>
      </c>
      <c r="K112" s="161" t="s">
        <v>1060</v>
      </c>
      <c r="L112" s="147">
        <f t="shared" si="25"/>
        <v>0</v>
      </c>
      <c r="M112" s="148">
        <f t="shared" si="26"/>
        <v>0</v>
      </c>
      <c r="N112" s="162" t="s">
        <v>1060</v>
      </c>
      <c r="O112" s="193"/>
      <c r="P112" s="191">
        <f t="shared" si="27"/>
        <v>0</v>
      </c>
      <c r="Q112" s="147">
        <f t="shared" si="28"/>
        <v>0</v>
      </c>
      <c r="R112" s="183" t="s">
        <v>1060</v>
      </c>
      <c r="S112" s="147">
        <f t="shared" si="29"/>
        <v>0</v>
      </c>
      <c r="T112" s="148">
        <f t="shared" si="30"/>
        <v>0</v>
      </c>
      <c r="U112" s="162" t="s">
        <v>1060</v>
      </c>
      <c r="V112" s="147">
        <f t="shared" si="31"/>
        <v>0</v>
      </c>
      <c r="W112" s="195" t="s">
        <v>1060</v>
      </c>
      <c r="X112" s="147">
        <f t="shared" si="32"/>
        <v>0</v>
      </c>
      <c r="Y112" s="177" t="s">
        <v>1060</v>
      </c>
      <c r="Z112" s="147">
        <f t="shared" si="33"/>
        <v>0</v>
      </c>
      <c r="AA112" s="148">
        <f t="shared" si="34"/>
        <v>0</v>
      </c>
      <c r="AB112" s="161" t="s">
        <v>1060</v>
      </c>
      <c r="AC112" s="147">
        <f t="shared" si="35"/>
        <v>0</v>
      </c>
      <c r="AD112" s="151">
        <f t="shared" si="36"/>
        <v>0</v>
      </c>
      <c r="AE112" s="152">
        <f t="shared" si="37"/>
        <v>0</v>
      </c>
      <c r="AF112" s="153">
        <f t="shared" si="38"/>
        <v>0</v>
      </c>
      <c r="AG112" s="233">
        <f t="shared" si="39"/>
        <v>520</v>
      </c>
      <c r="AH112" s="108">
        <f>VLOOKUP(B112,'Notes Ecrit'!$A$2:$B$572,2)</f>
        <v>7.5</v>
      </c>
      <c r="AI112" s="234">
        <f t="shared" si="40"/>
        <v>397</v>
      </c>
      <c r="AJ112" s="125">
        <f t="shared" si="41"/>
        <v>3.75</v>
      </c>
      <c r="AK112" s="126"/>
      <c r="AL112" s="126"/>
      <c r="AM112" s="126"/>
      <c r="AN112" s="126"/>
      <c r="AO112" s="126"/>
    </row>
    <row r="113" spans="1:41" s="120" customFormat="1" ht="16.5" customHeight="1" thickBot="1">
      <c r="A113" s="121" t="s">
        <v>1057</v>
      </c>
      <c r="B113" s="129">
        <v>21804422</v>
      </c>
      <c r="C113" s="129" t="s">
        <v>375</v>
      </c>
      <c r="D113" s="129" t="s">
        <v>376</v>
      </c>
      <c r="E113" s="167" t="s">
        <v>1060</v>
      </c>
      <c r="F113" s="146" t="str">
        <f t="shared" si="21"/>
        <v>DISP</v>
      </c>
      <c r="G113" s="147">
        <f t="shared" si="22"/>
        <v>0</v>
      </c>
      <c r="H113" s="148">
        <f t="shared" si="23"/>
        <v>0</v>
      </c>
      <c r="I113" s="212" t="s">
        <v>1060</v>
      </c>
      <c r="J113" s="147">
        <f t="shared" si="24"/>
        <v>0</v>
      </c>
      <c r="K113" s="161" t="s">
        <v>1060</v>
      </c>
      <c r="L113" s="147">
        <f t="shared" si="25"/>
        <v>0</v>
      </c>
      <c r="M113" s="148">
        <f t="shared" si="26"/>
        <v>0</v>
      </c>
      <c r="N113" s="162" t="s">
        <v>1060</v>
      </c>
      <c r="O113" s="193">
        <v>75</v>
      </c>
      <c r="P113" s="191">
        <f t="shared" si="27"/>
        <v>0</v>
      </c>
      <c r="Q113" s="147">
        <f t="shared" si="28"/>
        <v>0</v>
      </c>
      <c r="R113" s="163" t="s">
        <v>1060</v>
      </c>
      <c r="S113" s="147">
        <f t="shared" si="29"/>
        <v>0</v>
      </c>
      <c r="T113" s="148">
        <f t="shared" si="30"/>
        <v>0</v>
      </c>
      <c r="U113" s="162" t="s">
        <v>1060</v>
      </c>
      <c r="V113" s="147">
        <f t="shared" si="31"/>
        <v>0</v>
      </c>
      <c r="W113" s="195" t="s">
        <v>1060</v>
      </c>
      <c r="X113" s="147">
        <f t="shared" si="32"/>
        <v>0</v>
      </c>
      <c r="Y113" s="168" t="s">
        <v>1060</v>
      </c>
      <c r="Z113" s="147">
        <f t="shared" si="33"/>
        <v>0</v>
      </c>
      <c r="AA113" s="148">
        <f t="shared" si="34"/>
        <v>0</v>
      </c>
      <c r="AB113" s="161" t="s">
        <v>1060</v>
      </c>
      <c r="AC113" s="147">
        <f t="shared" si="35"/>
        <v>0</v>
      </c>
      <c r="AD113" s="151">
        <f t="shared" si="36"/>
        <v>0</v>
      </c>
      <c r="AE113" s="152">
        <f t="shared" si="37"/>
        <v>0</v>
      </c>
      <c r="AF113" s="153">
        <f t="shared" si="38"/>
        <v>0</v>
      </c>
      <c r="AG113" s="233">
        <f t="shared" si="39"/>
        <v>520</v>
      </c>
      <c r="AH113" s="108">
        <f>VLOOKUP(B113,'Notes Ecrit'!$A$2:$B$572,2)</f>
        <v>8</v>
      </c>
      <c r="AI113" s="234">
        <f t="shared" si="40"/>
        <v>339</v>
      </c>
      <c r="AJ113" s="125">
        <f t="shared" si="41"/>
        <v>4</v>
      </c>
      <c r="AK113"/>
      <c r="AL113"/>
      <c r="AM113"/>
      <c r="AN113"/>
      <c r="AO113"/>
    </row>
    <row r="114" spans="1:41" ht="16.5" customHeight="1" thickBot="1">
      <c r="A114" s="39" t="s">
        <v>1057</v>
      </c>
      <c r="B114" s="222">
        <v>21808557</v>
      </c>
      <c r="C114" s="222" t="s">
        <v>377</v>
      </c>
      <c r="D114" s="222" t="s">
        <v>378</v>
      </c>
      <c r="E114" s="154">
        <v>12</v>
      </c>
      <c r="F114" s="146">
        <f t="shared" si="21"/>
        <v>15.5</v>
      </c>
      <c r="G114" s="147">
        <f t="shared" si="22"/>
        <v>9</v>
      </c>
      <c r="H114" s="148">
        <f t="shared" si="23"/>
        <v>9</v>
      </c>
      <c r="I114" s="211">
        <v>3.47</v>
      </c>
      <c r="J114" s="147">
        <f t="shared" si="24"/>
        <v>13</v>
      </c>
      <c r="K114" s="155">
        <v>6.66</v>
      </c>
      <c r="L114" s="147">
        <f t="shared" si="25"/>
        <v>12</v>
      </c>
      <c r="M114" s="148">
        <f t="shared" si="26"/>
        <v>12.5</v>
      </c>
      <c r="N114" s="156">
        <v>93</v>
      </c>
      <c r="O114" s="190">
        <v>75</v>
      </c>
      <c r="P114" s="191">
        <f t="shared" si="27"/>
        <v>1.24</v>
      </c>
      <c r="Q114" s="147">
        <f t="shared" si="28"/>
        <v>6</v>
      </c>
      <c r="R114" s="157">
        <v>55.2</v>
      </c>
      <c r="S114" s="147">
        <f t="shared" si="29"/>
        <v>7</v>
      </c>
      <c r="T114" s="148">
        <f t="shared" si="30"/>
        <v>13</v>
      </c>
      <c r="U114" s="156">
        <v>24.4</v>
      </c>
      <c r="V114" s="147">
        <f t="shared" si="31"/>
        <v>5.75</v>
      </c>
      <c r="W114" s="192">
        <v>-7</v>
      </c>
      <c r="X114" s="147">
        <f t="shared" si="32"/>
        <v>1.25</v>
      </c>
      <c r="Y114" s="158">
        <v>9</v>
      </c>
      <c r="Z114" s="147">
        <f t="shared" si="33"/>
        <v>0.5</v>
      </c>
      <c r="AA114" s="148">
        <f t="shared" si="34"/>
        <v>7.5</v>
      </c>
      <c r="AB114" s="159">
        <v>30.42</v>
      </c>
      <c r="AC114" s="147">
        <f t="shared" si="35"/>
        <v>16</v>
      </c>
      <c r="AD114" s="151">
        <f t="shared" si="36"/>
        <v>16</v>
      </c>
      <c r="AE114" s="152">
        <f t="shared" si="37"/>
        <v>11.6</v>
      </c>
      <c r="AF114" s="153">
        <f t="shared" si="38"/>
        <v>11.6</v>
      </c>
      <c r="AG114" s="233">
        <f t="shared" si="39"/>
        <v>133</v>
      </c>
      <c r="AH114" s="108">
        <f>VLOOKUP(B114,'Notes Ecrit'!$A$2:$B$572,2)</f>
        <v>6.5</v>
      </c>
      <c r="AI114" s="234">
        <f t="shared" si="40"/>
        <v>497</v>
      </c>
      <c r="AJ114" s="125">
        <f t="shared" si="41"/>
        <v>9.0500000000000007</v>
      </c>
    </row>
    <row r="115" spans="1:41" ht="16.5" customHeight="1" thickBot="1">
      <c r="A115" s="39" t="s">
        <v>1057</v>
      </c>
      <c r="B115" s="222">
        <v>21811443</v>
      </c>
      <c r="C115" s="222" t="s">
        <v>379</v>
      </c>
      <c r="D115" s="222" t="s">
        <v>380</v>
      </c>
      <c r="E115" s="154">
        <v>18</v>
      </c>
      <c r="F115" s="146">
        <f t="shared" si="21"/>
        <v>18.5</v>
      </c>
      <c r="G115" s="147">
        <f t="shared" si="22"/>
        <v>15</v>
      </c>
      <c r="H115" s="148">
        <f t="shared" si="23"/>
        <v>15</v>
      </c>
      <c r="I115" s="211">
        <v>3.48</v>
      </c>
      <c r="J115" s="147">
        <f t="shared" si="24"/>
        <v>12</v>
      </c>
      <c r="K115" s="155">
        <v>6.6</v>
      </c>
      <c r="L115" s="147">
        <f t="shared" si="25"/>
        <v>13</v>
      </c>
      <c r="M115" s="148">
        <f t="shared" si="26"/>
        <v>12.5</v>
      </c>
      <c r="N115" s="156">
        <v>55</v>
      </c>
      <c r="O115" s="190">
        <v>66</v>
      </c>
      <c r="P115" s="191">
        <f t="shared" si="27"/>
        <v>0.83333333333333337</v>
      </c>
      <c r="Q115" s="147">
        <f t="shared" si="28"/>
        <v>4</v>
      </c>
      <c r="R115" s="157">
        <v>58.9</v>
      </c>
      <c r="S115" s="147">
        <f t="shared" si="29"/>
        <v>7.5</v>
      </c>
      <c r="T115" s="148">
        <f t="shared" si="30"/>
        <v>11.5</v>
      </c>
      <c r="U115" s="156">
        <v>28</v>
      </c>
      <c r="V115" s="147">
        <f t="shared" si="31"/>
        <v>3.75</v>
      </c>
      <c r="W115" s="192">
        <v>0</v>
      </c>
      <c r="X115" s="147">
        <f t="shared" si="32"/>
        <v>2.5</v>
      </c>
      <c r="Y115" s="158">
        <v>8</v>
      </c>
      <c r="Z115" s="147">
        <f t="shared" si="33"/>
        <v>1</v>
      </c>
      <c r="AA115" s="148">
        <f t="shared" si="34"/>
        <v>7.25</v>
      </c>
      <c r="AB115" s="159">
        <v>44.3</v>
      </c>
      <c r="AC115" s="147">
        <f t="shared" si="35"/>
        <v>8</v>
      </c>
      <c r="AD115" s="151">
        <f t="shared" si="36"/>
        <v>8</v>
      </c>
      <c r="AE115" s="152">
        <f t="shared" si="37"/>
        <v>10.85</v>
      </c>
      <c r="AF115" s="153">
        <f t="shared" si="38"/>
        <v>10.85</v>
      </c>
      <c r="AG115" s="233">
        <f t="shared" si="39"/>
        <v>207</v>
      </c>
      <c r="AH115" s="108">
        <f>VLOOKUP(B115,'Notes Ecrit'!$A$2:$B$572,2)</f>
        <v>7</v>
      </c>
      <c r="AI115" s="234">
        <f t="shared" si="40"/>
        <v>440</v>
      </c>
      <c r="AJ115" s="125">
        <f t="shared" si="41"/>
        <v>8.9250000000000007</v>
      </c>
    </row>
    <row r="116" spans="1:41" ht="16.5" customHeight="1" thickBot="1">
      <c r="A116" s="39" t="s">
        <v>1057</v>
      </c>
      <c r="B116" s="222">
        <v>21811614</v>
      </c>
      <c r="C116" s="222" t="s">
        <v>381</v>
      </c>
      <c r="D116" s="222" t="s">
        <v>382</v>
      </c>
      <c r="E116" s="154">
        <v>15</v>
      </c>
      <c r="F116" s="146">
        <f t="shared" si="21"/>
        <v>17</v>
      </c>
      <c r="G116" s="147">
        <f t="shared" si="22"/>
        <v>12</v>
      </c>
      <c r="H116" s="148">
        <f t="shared" si="23"/>
        <v>12</v>
      </c>
      <c r="I116" s="211">
        <v>3.5</v>
      </c>
      <c r="J116" s="147">
        <f t="shared" si="24"/>
        <v>12</v>
      </c>
      <c r="K116" s="155">
        <v>6.53</v>
      </c>
      <c r="L116" s="147">
        <f t="shared" si="25"/>
        <v>13</v>
      </c>
      <c r="M116" s="148">
        <f t="shared" si="26"/>
        <v>12.5</v>
      </c>
      <c r="N116" s="156">
        <v>79</v>
      </c>
      <c r="O116" s="190">
        <v>70</v>
      </c>
      <c r="P116" s="191">
        <f t="shared" si="27"/>
        <v>1.1285714285714286</v>
      </c>
      <c r="Q116" s="147">
        <f t="shared" si="28"/>
        <v>5.5</v>
      </c>
      <c r="R116" s="157">
        <v>40.799999999999997</v>
      </c>
      <c r="S116" s="147">
        <f t="shared" si="29"/>
        <v>3</v>
      </c>
      <c r="T116" s="148">
        <f t="shared" si="30"/>
        <v>8.5</v>
      </c>
      <c r="U116" s="156">
        <v>27.5</v>
      </c>
      <c r="V116" s="147">
        <f t="shared" si="31"/>
        <v>4</v>
      </c>
      <c r="W116" s="192">
        <v>-2</v>
      </c>
      <c r="X116" s="147">
        <f t="shared" si="32"/>
        <v>2</v>
      </c>
      <c r="Y116" s="158">
        <v>4</v>
      </c>
      <c r="Z116" s="147">
        <f t="shared" si="33"/>
        <v>3</v>
      </c>
      <c r="AA116" s="148">
        <f t="shared" si="34"/>
        <v>9</v>
      </c>
      <c r="AB116" s="159">
        <v>40.880000000000003</v>
      </c>
      <c r="AC116" s="147">
        <f t="shared" si="35"/>
        <v>10</v>
      </c>
      <c r="AD116" s="151">
        <f t="shared" si="36"/>
        <v>10</v>
      </c>
      <c r="AE116" s="152">
        <f t="shared" si="37"/>
        <v>10.4</v>
      </c>
      <c r="AF116" s="153">
        <f t="shared" si="38"/>
        <v>10.4</v>
      </c>
      <c r="AG116" s="233">
        <f t="shared" si="39"/>
        <v>243</v>
      </c>
      <c r="AH116" s="108">
        <f>VLOOKUP(B116,'Notes Ecrit'!$A$2:$B$572,2)</f>
        <v>10.5</v>
      </c>
      <c r="AI116" s="234">
        <f t="shared" si="40"/>
        <v>94</v>
      </c>
      <c r="AJ116" s="125">
        <f t="shared" si="41"/>
        <v>10.45</v>
      </c>
    </row>
    <row r="117" spans="1:41" s="126" customFormat="1" ht="16.5" customHeight="1" thickBot="1">
      <c r="A117" s="123" t="s">
        <v>1057</v>
      </c>
      <c r="B117" s="127">
        <v>21806193</v>
      </c>
      <c r="C117" s="127" t="s">
        <v>383</v>
      </c>
      <c r="D117" s="127" t="s">
        <v>384</v>
      </c>
      <c r="E117" s="145" t="s">
        <v>1064</v>
      </c>
      <c r="F117" s="146" t="str">
        <f t="shared" si="21"/>
        <v>ABI</v>
      </c>
      <c r="G117" s="147" t="str">
        <f t="shared" si="22"/>
        <v>ABI</v>
      </c>
      <c r="H117" s="148" t="str">
        <f t="shared" si="23"/>
        <v>ABI</v>
      </c>
      <c r="I117" s="210" t="s">
        <v>1064</v>
      </c>
      <c r="J117" s="147" t="str">
        <f t="shared" si="24"/>
        <v>ABI</v>
      </c>
      <c r="K117" s="149" t="s">
        <v>1064</v>
      </c>
      <c r="L117" s="147" t="str">
        <f t="shared" si="25"/>
        <v>ABI</v>
      </c>
      <c r="M117" s="148" t="str">
        <f t="shared" si="26"/>
        <v>ABI</v>
      </c>
      <c r="N117" s="150" t="s">
        <v>1064</v>
      </c>
      <c r="O117" s="187"/>
      <c r="P117" s="191">
        <f t="shared" si="27"/>
        <v>0</v>
      </c>
      <c r="Q117" s="147" t="str">
        <f t="shared" si="28"/>
        <v>ABI</v>
      </c>
      <c r="R117" s="150" t="s">
        <v>1064</v>
      </c>
      <c r="S117" s="147" t="str">
        <f t="shared" si="29"/>
        <v>ABI</v>
      </c>
      <c r="T117" s="148" t="str">
        <f t="shared" si="30"/>
        <v>ABI</v>
      </c>
      <c r="U117" s="150" t="s">
        <v>1064</v>
      </c>
      <c r="V117" s="147" t="str">
        <f t="shared" si="31"/>
        <v>ABI</v>
      </c>
      <c r="W117" s="189" t="s">
        <v>1064</v>
      </c>
      <c r="X117" s="147" t="str">
        <f t="shared" si="32"/>
        <v>ABI</v>
      </c>
      <c r="Y117" s="166" t="s">
        <v>1064</v>
      </c>
      <c r="Z117" s="147" t="str">
        <f t="shared" si="33"/>
        <v>ABI</v>
      </c>
      <c r="AA117" s="148" t="str">
        <f t="shared" si="34"/>
        <v>ABI</v>
      </c>
      <c r="AB117" s="149" t="s">
        <v>1064</v>
      </c>
      <c r="AC117" s="147" t="str">
        <f t="shared" si="35"/>
        <v>ABI</v>
      </c>
      <c r="AD117" s="151" t="str">
        <f t="shared" si="36"/>
        <v>ABI</v>
      </c>
      <c r="AE117" s="152" t="str">
        <f t="shared" si="37"/>
        <v>DEF</v>
      </c>
      <c r="AF117" s="153">
        <f t="shared" si="38"/>
        <v>0</v>
      </c>
      <c r="AG117" s="233">
        <f t="shared" si="39"/>
        <v>520</v>
      </c>
      <c r="AH117" s="108">
        <f>VLOOKUP(B117,'Notes Ecrit'!$A$2:$B$572,2)</f>
        <v>10.5</v>
      </c>
      <c r="AI117" s="234">
        <f t="shared" si="40"/>
        <v>94</v>
      </c>
      <c r="AJ117" s="125" t="e">
        <f t="shared" si="41"/>
        <v>#VALUE!</v>
      </c>
      <c r="AK117" s="118"/>
      <c r="AL117" s="118"/>
      <c r="AM117" s="118"/>
      <c r="AN117" s="118"/>
      <c r="AO117" s="118"/>
    </row>
    <row r="118" spans="1:41" ht="16.5" customHeight="1" thickBot="1">
      <c r="A118" s="39" t="s">
        <v>1057</v>
      </c>
      <c r="B118" s="222">
        <v>21505636</v>
      </c>
      <c r="C118" s="222" t="s">
        <v>385</v>
      </c>
      <c r="D118" s="222" t="s">
        <v>386</v>
      </c>
      <c r="E118" s="154">
        <v>17</v>
      </c>
      <c r="F118" s="146">
        <f t="shared" si="21"/>
        <v>18</v>
      </c>
      <c r="G118" s="147">
        <f t="shared" si="22"/>
        <v>14</v>
      </c>
      <c r="H118" s="148">
        <f t="shared" si="23"/>
        <v>14</v>
      </c>
      <c r="I118" s="211">
        <v>2.93</v>
      </c>
      <c r="J118" s="147">
        <f t="shared" si="24"/>
        <v>20</v>
      </c>
      <c r="K118" s="155">
        <v>6.29</v>
      </c>
      <c r="L118" s="147">
        <f t="shared" si="25"/>
        <v>15</v>
      </c>
      <c r="M118" s="148">
        <f t="shared" si="26"/>
        <v>17.5</v>
      </c>
      <c r="N118" s="156">
        <v>58</v>
      </c>
      <c r="O118" s="190">
        <v>56</v>
      </c>
      <c r="P118" s="191">
        <f t="shared" si="27"/>
        <v>1.0357142857142858</v>
      </c>
      <c r="Q118" s="147">
        <f t="shared" si="28"/>
        <v>5</v>
      </c>
      <c r="R118" s="157">
        <v>43.1</v>
      </c>
      <c r="S118" s="147">
        <f t="shared" si="29"/>
        <v>4</v>
      </c>
      <c r="T118" s="148">
        <f t="shared" si="30"/>
        <v>9</v>
      </c>
      <c r="U118" s="156">
        <v>25.2</v>
      </c>
      <c r="V118" s="147">
        <f t="shared" si="31"/>
        <v>5.5</v>
      </c>
      <c r="W118" s="192">
        <v>-4</v>
      </c>
      <c r="X118" s="147">
        <f t="shared" si="32"/>
        <v>1.5</v>
      </c>
      <c r="Y118" s="158">
        <v>4</v>
      </c>
      <c r="Z118" s="147">
        <f t="shared" si="33"/>
        <v>3</v>
      </c>
      <c r="AA118" s="148">
        <f t="shared" si="34"/>
        <v>10</v>
      </c>
      <c r="AB118" s="159">
        <v>45.44</v>
      </c>
      <c r="AC118" s="147">
        <f t="shared" si="35"/>
        <v>7</v>
      </c>
      <c r="AD118" s="151">
        <f t="shared" si="36"/>
        <v>7</v>
      </c>
      <c r="AE118" s="152">
        <f t="shared" si="37"/>
        <v>11.5</v>
      </c>
      <c r="AF118" s="153">
        <f t="shared" si="38"/>
        <v>11.5</v>
      </c>
      <c r="AG118" s="233">
        <f t="shared" si="39"/>
        <v>147</v>
      </c>
      <c r="AH118" s="108">
        <f>VLOOKUP(B118,'Notes Ecrit'!$A$2:$B$572,2)</f>
        <v>4.5</v>
      </c>
      <c r="AI118" s="234">
        <f t="shared" si="40"/>
        <v>641</v>
      </c>
      <c r="AJ118" s="125">
        <f t="shared" si="41"/>
        <v>8</v>
      </c>
    </row>
    <row r="119" spans="1:41" s="126" customFormat="1" ht="16.5" customHeight="1" thickBot="1">
      <c r="A119" s="123" t="s">
        <v>1057</v>
      </c>
      <c r="B119" s="127">
        <v>21815097</v>
      </c>
      <c r="C119" s="127" t="s">
        <v>387</v>
      </c>
      <c r="D119" s="127" t="s">
        <v>388</v>
      </c>
      <c r="E119" s="145" t="s">
        <v>1064</v>
      </c>
      <c r="F119" s="146" t="str">
        <f t="shared" si="21"/>
        <v>ABI</v>
      </c>
      <c r="G119" s="147" t="str">
        <f t="shared" si="22"/>
        <v>ABI</v>
      </c>
      <c r="H119" s="148" t="str">
        <f t="shared" si="23"/>
        <v>ABI</v>
      </c>
      <c r="I119" s="210" t="s">
        <v>1064</v>
      </c>
      <c r="J119" s="147" t="str">
        <f t="shared" si="24"/>
        <v>ABI</v>
      </c>
      <c r="K119" s="149" t="s">
        <v>1064</v>
      </c>
      <c r="L119" s="147" t="str">
        <f t="shared" si="25"/>
        <v>ABI</v>
      </c>
      <c r="M119" s="148" t="str">
        <f t="shared" si="26"/>
        <v>ABI</v>
      </c>
      <c r="N119" s="150" t="s">
        <v>1064</v>
      </c>
      <c r="O119" s="187"/>
      <c r="P119" s="191">
        <f t="shared" si="27"/>
        <v>0</v>
      </c>
      <c r="Q119" s="147" t="str">
        <f t="shared" si="28"/>
        <v>ABI</v>
      </c>
      <c r="R119" s="150" t="s">
        <v>1064</v>
      </c>
      <c r="S119" s="147" t="str">
        <f t="shared" si="29"/>
        <v>ABI</v>
      </c>
      <c r="T119" s="148" t="str">
        <f t="shared" si="30"/>
        <v>ABI</v>
      </c>
      <c r="U119" s="150" t="s">
        <v>1064</v>
      </c>
      <c r="V119" s="147" t="str">
        <f t="shared" si="31"/>
        <v>ABI</v>
      </c>
      <c r="W119" s="189" t="s">
        <v>1064</v>
      </c>
      <c r="X119" s="147" t="str">
        <f t="shared" si="32"/>
        <v>ABI</v>
      </c>
      <c r="Y119" s="166" t="s">
        <v>1064</v>
      </c>
      <c r="Z119" s="147" t="str">
        <f t="shared" si="33"/>
        <v>ABI</v>
      </c>
      <c r="AA119" s="148" t="str">
        <f t="shared" si="34"/>
        <v>ABI</v>
      </c>
      <c r="AB119" s="149" t="s">
        <v>1064</v>
      </c>
      <c r="AC119" s="147" t="str">
        <f t="shared" si="35"/>
        <v>ABI</v>
      </c>
      <c r="AD119" s="151" t="str">
        <f t="shared" si="36"/>
        <v>ABI</v>
      </c>
      <c r="AE119" s="152" t="str">
        <f t="shared" si="37"/>
        <v>DEF</v>
      </c>
      <c r="AF119" s="153">
        <f t="shared" si="38"/>
        <v>0</v>
      </c>
      <c r="AG119" s="233">
        <f t="shared" si="39"/>
        <v>520</v>
      </c>
      <c r="AH119" s="108">
        <f>VLOOKUP(B119,'Notes Ecrit'!$A$2:$B$572,2)</f>
        <v>5.5</v>
      </c>
      <c r="AI119" s="234">
        <f t="shared" si="40"/>
        <v>586</v>
      </c>
      <c r="AJ119" s="125" t="e">
        <f t="shared" si="41"/>
        <v>#VALUE!</v>
      </c>
      <c r="AK119"/>
      <c r="AL119"/>
      <c r="AM119"/>
      <c r="AN119"/>
      <c r="AO119"/>
    </row>
    <row r="120" spans="1:41" ht="16.5" customHeight="1" thickBot="1">
      <c r="A120" s="39" t="s">
        <v>1057</v>
      </c>
      <c r="B120" s="222">
        <v>21718678</v>
      </c>
      <c r="C120" s="222" t="s">
        <v>73</v>
      </c>
      <c r="D120" s="222" t="s">
        <v>389</v>
      </c>
      <c r="E120" s="154">
        <v>12</v>
      </c>
      <c r="F120" s="146">
        <f t="shared" si="21"/>
        <v>15.5</v>
      </c>
      <c r="G120" s="147">
        <f t="shared" si="22"/>
        <v>9</v>
      </c>
      <c r="H120" s="148">
        <f t="shared" si="23"/>
        <v>9</v>
      </c>
      <c r="I120" s="211">
        <v>3.25</v>
      </c>
      <c r="J120" s="147">
        <f t="shared" si="24"/>
        <v>16</v>
      </c>
      <c r="K120" s="155">
        <v>7.33</v>
      </c>
      <c r="L120" s="147">
        <f t="shared" si="25"/>
        <v>7</v>
      </c>
      <c r="M120" s="148">
        <f t="shared" si="26"/>
        <v>11.5</v>
      </c>
      <c r="N120" s="156">
        <v>75.5</v>
      </c>
      <c r="O120" s="190">
        <v>74</v>
      </c>
      <c r="P120" s="191">
        <f t="shared" si="27"/>
        <v>1.0202702702702702</v>
      </c>
      <c r="Q120" s="147">
        <f t="shared" si="28"/>
        <v>5</v>
      </c>
      <c r="R120" s="157">
        <v>47.1</v>
      </c>
      <c r="S120" s="147">
        <f t="shared" si="29"/>
        <v>5</v>
      </c>
      <c r="T120" s="148">
        <f t="shared" si="30"/>
        <v>10</v>
      </c>
      <c r="U120" s="156">
        <v>35.799999999999997</v>
      </c>
      <c r="V120" s="147">
        <f t="shared" si="31"/>
        <v>0.25</v>
      </c>
      <c r="W120" s="192">
        <v>-4</v>
      </c>
      <c r="X120" s="147">
        <f t="shared" si="32"/>
        <v>1.5</v>
      </c>
      <c r="Y120" s="158">
        <v>6</v>
      </c>
      <c r="Z120" s="147">
        <f t="shared" si="33"/>
        <v>2</v>
      </c>
      <c r="AA120" s="148">
        <f t="shared" si="34"/>
        <v>3.75</v>
      </c>
      <c r="AB120" s="159">
        <v>49.08</v>
      </c>
      <c r="AC120" s="147">
        <f t="shared" si="35"/>
        <v>6</v>
      </c>
      <c r="AD120" s="151">
        <f t="shared" si="36"/>
        <v>6</v>
      </c>
      <c r="AE120" s="152">
        <f t="shared" si="37"/>
        <v>8.0500000000000007</v>
      </c>
      <c r="AF120" s="153">
        <f t="shared" si="38"/>
        <v>8.0500000000000007</v>
      </c>
      <c r="AG120" s="233">
        <f t="shared" si="39"/>
        <v>441</v>
      </c>
      <c r="AH120" s="108">
        <f>VLOOKUP(B120,'Notes Ecrit'!$A$2:$B$572,2)</f>
        <v>5.5</v>
      </c>
      <c r="AI120" s="234">
        <f t="shared" si="40"/>
        <v>586</v>
      </c>
      <c r="AJ120" s="125">
        <f t="shared" si="41"/>
        <v>6.7750000000000004</v>
      </c>
    </row>
    <row r="121" spans="1:41" ht="16.5" customHeight="1" thickBot="1">
      <c r="A121" s="39" t="s">
        <v>186</v>
      </c>
      <c r="B121" s="222">
        <v>21810721</v>
      </c>
      <c r="C121" s="222" t="s">
        <v>390</v>
      </c>
      <c r="D121" s="222" t="s">
        <v>391</v>
      </c>
      <c r="E121" s="154">
        <v>13</v>
      </c>
      <c r="F121" s="146">
        <f t="shared" si="21"/>
        <v>16</v>
      </c>
      <c r="G121" s="147">
        <f t="shared" si="22"/>
        <v>13</v>
      </c>
      <c r="H121" s="148">
        <f t="shared" si="23"/>
        <v>13</v>
      </c>
      <c r="I121" s="211">
        <v>3.36</v>
      </c>
      <c r="J121" s="147">
        <f t="shared" si="24"/>
        <v>20</v>
      </c>
      <c r="K121" s="155">
        <v>7.22</v>
      </c>
      <c r="L121" s="147">
        <f t="shared" si="25"/>
        <v>14</v>
      </c>
      <c r="M121" s="148">
        <f t="shared" si="26"/>
        <v>17</v>
      </c>
      <c r="N121" s="156">
        <v>34</v>
      </c>
      <c r="O121" s="190">
        <v>54</v>
      </c>
      <c r="P121" s="191">
        <f t="shared" si="27"/>
        <v>0.62962962962962965</v>
      </c>
      <c r="Q121" s="147">
        <f t="shared" si="28"/>
        <v>4.5</v>
      </c>
      <c r="R121" s="157">
        <v>31.4</v>
      </c>
      <c r="S121" s="147">
        <f t="shared" si="29"/>
        <v>5</v>
      </c>
      <c r="T121" s="148">
        <f t="shared" si="30"/>
        <v>9.5</v>
      </c>
      <c r="U121" s="156">
        <v>28.8</v>
      </c>
      <c r="V121" s="147">
        <f t="shared" si="31"/>
        <v>4.5</v>
      </c>
      <c r="W121" s="192">
        <v>-10</v>
      </c>
      <c r="X121" s="147">
        <f t="shared" si="32"/>
        <v>1</v>
      </c>
      <c r="Y121" s="158">
        <v>6</v>
      </c>
      <c r="Z121" s="147">
        <f t="shared" si="33"/>
        <v>2</v>
      </c>
      <c r="AA121" s="148">
        <f t="shared" si="34"/>
        <v>7.5</v>
      </c>
      <c r="AB121" s="159">
        <v>53.44</v>
      </c>
      <c r="AC121" s="147">
        <f t="shared" si="35"/>
        <v>7</v>
      </c>
      <c r="AD121" s="151">
        <f t="shared" si="36"/>
        <v>7</v>
      </c>
      <c r="AE121" s="152">
        <f t="shared" si="37"/>
        <v>10.8</v>
      </c>
      <c r="AF121" s="153">
        <f t="shared" si="38"/>
        <v>10.8</v>
      </c>
      <c r="AG121" s="233">
        <f t="shared" si="39"/>
        <v>209</v>
      </c>
      <c r="AH121" s="108">
        <f>VLOOKUP(B121,'Notes Ecrit'!$A$2:$B$572,2)</f>
        <v>8</v>
      </c>
      <c r="AI121" s="234">
        <f t="shared" si="40"/>
        <v>339</v>
      </c>
      <c r="AJ121" s="125">
        <f t="shared" si="41"/>
        <v>9.4</v>
      </c>
    </row>
    <row r="122" spans="1:41" ht="16.5" customHeight="1" thickBot="1">
      <c r="A122" s="39" t="s">
        <v>186</v>
      </c>
      <c r="B122" s="222">
        <v>21802880</v>
      </c>
      <c r="C122" s="222" t="s">
        <v>392</v>
      </c>
      <c r="D122" s="222" t="s">
        <v>393</v>
      </c>
      <c r="E122" s="154">
        <v>12</v>
      </c>
      <c r="F122" s="146">
        <f t="shared" si="21"/>
        <v>15.5</v>
      </c>
      <c r="G122" s="147">
        <f t="shared" si="22"/>
        <v>12</v>
      </c>
      <c r="H122" s="148">
        <f t="shared" si="23"/>
        <v>12</v>
      </c>
      <c r="I122" s="211">
        <v>3.53</v>
      </c>
      <c r="J122" s="147">
        <f t="shared" si="24"/>
        <v>17</v>
      </c>
      <c r="K122" s="155">
        <v>7.97</v>
      </c>
      <c r="L122" s="147">
        <f t="shared" si="25"/>
        <v>9</v>
      </c>
      <c r="M122" s="148">
        <f t="shared" si="26"/>
        <v>13</v>
      </c>
      <c r="N122" s="156">
        <v>26</v>
      </c>
      <c r="O122" s="190">
        <v>48</v>
      </c>
      <c r="P122" s="191">
        <f t="shared" si="27"/>
        <v>0.54166666666666663</v>
      </c>
      <c r="Q122" s="147">
        <f t="shared" si="28"/>
        <v>4</v>
      </c>
      <c r="R122" s="157">
        <v>33.299999999999997</v>
      </c>
      <c r="S122" s="147">
        <f t="shared" si="29"/>
        <v>5.5</v>
      </c>
      <c r="T122" s="148">
        <f t="shared" si="30"/>
        <v>9.5</v>
      </c>
      <c r="U122" s="156">
        <v>30</v>
      </c>
      <c r="V122" s="147">
        <f t="shared" si="31"/>
        <v>3.75</v>
      </c>
      <c r="W122" s="192">
        <v>-9</v>
      </c>
      <c r="X122" s="147">
        <f t="shared" si="32"/>
        <v>1</v>
      </c>
      <c r="Y122" s="158">
        <v>6</v>
      </c>
      <c r="Z122" s="147">
        <f t="shared" si="33"/>
        <v>2</v>
      </c>
      <c r="AA122" s="148">
        <f t="shared" si="34"/>
        <v>6.75</v>
      </c>
      <c r="AB122" s="159">
        <v>46.68</v>
      </c>
      <c r="AC122" s="147">
        <f t="shared" si="35"/>
        <v>10</v>
      </c>
      <c r="AD122" s="151">
        <f t="shared" si="36"/>
        <v>10</v>
      </c>
      <c r="AE122" s="152">
        <f t="shared" si="37"/>
        <v>10.25</v>
      </c>
      <c r="AF122" s="153">
        <f t="shared" si="38"/>
        <v>10.25</v>
      </c>
      <c r="AG122" s="233">
        <f t="shared" si="39"/>
        <v>256</v>
      </c>
      <c r="AH122" s="108">
        <f>VLOOKUP(B122,'Notes Ecrit'!$A$2:$B$572,2)</f>
        <v>9</v>
      </c>
      <c r="AI122" s="234">
        <f t="shared" si="40"/>
        <v>208</v>
      </c>
      <c r="AJ122" s="125">
        <f t="shared" si="41"/>
        <v>9.625</v>
      </c>
      <c r="AK122" s="126"/>
      <c r="AL122" s="126"/>
      <c r="AM122" s="126"/>
      <c r="AN122" s="126"/>
      <c r="AO122" s="126"/>
    </row>
    <row r="123" spans="1:41" s="126" customFormat="1" ht="16.5" customHeight="1" thickBot="1">
      <c r="A123" s="123" t="s">
        <v>1057</v>
      </c>
      <c r="B123" s="127">
        <v>21716612</v>
      </c>
      <c r="C123" s="127" t="s">
        <v>74</v>
      </c>
      <c r="D123" s="127" t="s">
        <v>394</v>
      </c>
      <c r="E123" s="145" t="s">
        <v>1064</v>
      </c>
      <c r="F123" s="146" t="str">
        <f t="shared" si="21"/>
        <v>ABI</v>
      </c>
      <c r="G123" s="147" t="str">
        <f t="shared" si="22"/>
        <v>ABI</v>
      </c>
      <c r="H123" s="148" t="str">
        <f t="shared" si="23"/>
        <v>ABI</v>
      </c>
      <c r="I123" s="210" t="s">
        <v>1064</v>
      </c>
      <c r="J123" s="147" t="str">
        <f t="shared" si="24"/>
        <v>ABI</v>
      </c>
      <c r="K123" s="149" t="s">
        <v>1064</v>
      </c>
      <c r="L123" s="147" t="str">
        <f t="shared" si="25"/>
        <v>ABI</v>
      </c>
      <c r="M123" s="148" t="str">
        <f t="shared" si="26"/>
        <v>ABI</v>
      </c>
      <c r="N123" s="150" t="s">
        <v>1064</v>
      </c>
      <c r="O123" s="187"/>
      <c r="P123" s="191">
        <f t="shared" si="27"/>
        <v>0</v>
      </c>
      <c r="Q123" s="147" t="str">
        <f t="shared" si="28"/>
        <v>ABI</v>
      </c>
      <c r="R123" s="150" t="s">
        <v>1064</v>
      </c>
      <c r="S123" s="147" t="str">
        <f t="shared" si="29"/>
        <v>ABI</v>
      </c>
      <c r="T123" s="148" t="str">
        <f t="shared" si="30"/>
        <v>ABI</v>
      </c>
      <c r="U123" s="150" t="s">
        <v>1064</v>
      </c>
      <c r="V123" s="147" t="str">
        <f t="shared" si="31"/>
        <v>ABI</v>
      </c>
      <c r="W123" s="189" t="s">
        <v>1064</v>
      </c>
      <c r="X123" s="147" t="str">
        <f t="shared" si="32"/>
        <v>ABI</v>
      </c>
      <c r="Y123" s="166" t="s">
        <v>1064</v>
      </c>
      <c r="Z123" s="147" t="str">
        <f t="shared" si="33"/>
        <v>ABI</v>
      </c>
      <c r="AA123" s="148" t="str">
        <f t="shared" si="34"/>
        <v>ABI</v>
      </c>
      <c r="AB123" s="149" t="s">
        <v>1064</v>
      </c>
      <c r="AC123" s="147" t="str">
        <f t="shared" si="35"/>
        <v>ABI</v>
      </c>
      <c r="AD123" s="151" t="str">
        <f t="shared" si="36"/>
        <v>ABI</v>
      </c>
      <c r="AE123" s="152" t="str">
        <f t="shared" si="37"/>
        <v>DEF</v>
      </c>
      <c r="AF123" s="153">
        <f t="shared" si="38"/>
        <v>0</v>
      </c>
      <c r="AG123" s="233">
        <f t="shared" si="39"/>
        <v>520</v>
      </c>
      <c r="AH123" s="108">
        <f>VLOOKUP(B123,'Notes Ecrit'!$A$2:$B$572,2)</f>
        <v>6.5</v>
      </c>
      <c r="AI123" s="234">
        <f t="shared" si="40"/>
        <v>497</v>
      </c>
      <c r="AJ123" s="125" t="e">
        <f t="shared" si="41"/>
        <v>#VALUE!</v>
      </c>
      <c r="AK123"/>
      <c r="AL123"/>
      <c r="AM123"/>
      <c r="AN123"/>
      <c r="AO123"/>
    </row>
    <row r="124" spans="1:41" ht="16.5" customHeight="1" thickBot="1">
      <c r="A124" s="39" t="s">
        <v>1057</v>
      </c>
      <c r="B124" s="222">
        <v>21800238</v>
      </c>
      <c r="C124" s="222" t="s">
        <v>395</v>
      </c>
      <c r="D124" s="222" t="s">
        <v>396</v>
      </c>
      <c r="E124" s="154">
        <v>17</v>
      </c>
      <c r="F124" s="146">
        <f t="shared" si="21"/>
        <v>18</v>
      </c>
      <c r="G124" s="147">
        <f t="shared" si="22"/>
        <v>14</v>
      </c>
      <c r="H124" s="148">
        <f t="shared" si="23"/>
        <v>14</v>
      </c>
      <c r="I124" s="211">
        <v>3.17</v>
      </c>
      <c r="J124" s="147">
        <f t="shared" si="24"/>
        <v>18</v>
      </c>
      <c r="K124" s="155">
        <v>6.61</v>
      </c>
      <c r="L124" s="147">
        <f t="shared" si="25"/>
        <v>13</v>
      </c>
      <c r="M124" s="148">
        <f t="shared" si="26"/>
        <v>15.5</v>
      </c>
      <c r="N124" s="156">
        <v>55</v>
      </c>
      <c r="O124" s="190">
        <v>65</v>
      </c>
      <c r="P124" s="191">
        <f t="shared" si="27"/>
        <v>0.84615384615384615</v>
      </c>
      <c r="Q124" s="147">
        <f t="shared" si="28"/>
        <v>4</v>
      </c>
      <c r="R124" s="157">
        <v>40.700000000000003</v>
      </c>
      <c r="S124" s="147">
        <f t="shared" si="29"/>
        <v>3</v>
      </c>
      <c r="T124" s="148">
        <f t="shared" si="30"/>
        <v>7</v>
      </c>
      <c r="U124" s="156">
        <v>31</v>
      </c>
      <c r="V124" s="147">
        <f t="shared" si="31"/>
        <v>2.25</v>
      </c>
      <c r="W124" s="192">
        <v>-3</v>
      </c>
      <c r="X124" s="147">
        <f t="shared" si="32"/>
        <v>1.75</v>
      </c>
      <c r="Y124" s="158">
        <v>5</v>
      </c>
      <c r="Z124" s="147">
        <f t="shared" si="33"/>
        <v>2.5</v>
      </c>
      <c r="AA124" s="148">
        <f t="shared" si="34"/>
        <v>6.5</v>
      </c>
      <c r="AB124" s="159">
        <v>34.659999999999997</v>
      </c>
      <c r="AC124" s="147">
        <f t="shared" si="35"/>
        <v>13</v>
      </c>
      <c r="AD124" s="151">
        <f t="shared" si="36"/>
        <v>13</v>
      </c>
      <c r="AE124" s="152">
        <f t="shared" si="37"/>
        <v>11.2</v>
      </c>
      <c r="AF124" s="153">
        <f t="shared" si="38"/>
        <v>11.2</v>
      </c>
      <c r="AG124" s="233">
        <f t="shared" si="39"/>
        <v>175</v>
      </c>
      <c r="AH124" s="108">
        <f>VLOOKUP(B124,'Notes Ecrit'!$A$2:$B$572,2)</f>
        <v>6</v>
      </c>
      <c r="AI124" s="234">
        <f t="shared" si="40"/>
        <v>539</v>
      </c>
      <c r="AJ124" s="125">
        <f t="shared" si="41"/>
        <v>8.6</v>
      </c>
    </row>
    <row r="125" spans="1:41" ht="16.5" customHeight="1" thickBot="1">
      <c r="A125" s="39" t="s">
        <v>1057</v>
      </c>
      <c r="B125" s="222">
        <v>21803600</v>
      </c>
      <c r="C125" s="222" t="s">
        <v>397</v>
      </c>
      <c r="D125" s="222" t="s">
        <v>398</v>
      </c>
      <c r="E125" s="154">
        <v>17</v>
      </c>
      <c r="F125" s="146">
        <f t="shared" si="21"/>
        <v>18</v>
      </c>
      <c r="G125" s="147">
        <f t="shared" si="22"/>
        <v>14</v>
      </c>
      <c r="H125" s="148">
        <f t="shared" si="23"/>
        <v>14</v>
      </c>
      <c r="I125" s="211">
        <v>3.18</v>
      </c>
      <c r="J125" s="147">
        <f t="shared" si="24"/>
        <v>17</v>
      </c>
      <c r="K125" s="155">
        <v>6.85</v>
      </c>
      <c r="L125" s="147">
        <f t="shared" si="25"/>
        <v>11</v>
      </c>
      <c r="M125" s="148">
        <f t="shared" si="26"/>
        <v>14</v>
      </c>
      <c r="N125" s="156">
        <v>68.5</v>
      </c>
      <c r="O125" s="190">
        <v>90</v>
      </c>
      <c r="P125" s="191">
        <f t="shared" si="27"/>
        <v>0.76111111111111107</v>
      </c>
      <c r="Q125" s="147">
        <f t="shared" si="28"/>
        <v>3.5</v>
      </c>
      <c r="R125" s="157">
        <v>36</v>
      </c>
      <c r="S125" s="147">
        <f t="shared" si="29"/>
        <v>2</v>
      </c>
      <c r="T125" s="148">
        <f t="shared" si="30"/>
        <v>5.5</v>
      </c>
      <c r="U125" s="156">
        <v>28.3</v>
      </c>
      <c r="V125" s="147">
        <f t="shared" si="31"/>
        <v>3.75</v>
      </c>
      <c r="W125" s="192">
        <v>-1</v>
      </c>
      <c r="X125" s="147">
        <f t="shared" si="32"/>
        <v>2.25</v>
      </c>
      <c r="Y125" s="158">
        <v>5</v>
      </c>
      <c r="Z125" s="147">
        <f t="shared" si="33"/>
        <v>2.5</v>
      </c>
      <c r="AA125" s="148">
        <f t="shared" si="34"/>
        <v>8.5</v>
      </c>
      <c r="AB125" s="159">
        <v>37.78</v>
      </c>
      <c r="AC125" s="147">
        <f t="shared" si="35"/>
        <v>12</v>
      </c>
      <c r="AD125" s="151">
        <f t="shared" si="36"/>
        <v>12</v>
      </c>
      <c r="AE125" s="152">
        <f t="shared" si="37"/>
        <v>10.8</v>
      </c>
      <c r="AF125" s="153">
        <f t="shared" si="38"/>
        <v>10.8</v>
      </c>
      <c r="AG125" s="233">
        <f t="shared" si="39"/>
        <v>209</v>
      </c>
      <c r="AH125" s="108">
        <f>VLOOKUP(B125,'Notes Ecrit'!$A$2:$B$572,2)</f>
        <v>6</v>
      </c>
      <c r="AI125" s="234">
        <f t="shared" si="40"/>
        <v>539</v>
      </c>
      <c r="AJ125" s="125">
        <f t="shared" si="41"/>
        <v>8.4</v>
      </c>
      <c r="AK125" s="111"/>
      <c r="AL125" s="111"/>
      <c r="AM125" s="111"/>
      <c r="AN125" s="111"/>
      <c r="AO125" s="111"/>
    </row>
    <row r="126" spans="1:41" s="126" customFormat="1" ht="16.5" customHeight="1" thickBot="1">
      <c r="A126" s="123" t="s">
        <v>186</v>
      </c>
      <c r="B126" s="127">
        <v>21808057</v>
      </c>
      <c r="C126" s="127" t="s">
        <v>399</v>
      </c>
      <c r="D126" s="127" t="s">
        <v>240</v>
      </c>
      <c r="E126" s="145" t="s">
        <v>1064</v>
      </c>
      <c r="F126" s="146" t="str">
        <f t="shared" si="21"/>
        <v>ABI</v>
      </c>
      <c r="G126" s="147" t="str">
        <f t="shared" si="22"/>
        <v>ABI</v>
      </c>
      <c r="H126" s="148" t="str">
        <f t="shared" si="23"/>
        <v>ABI</v>
      </c>
      <c r="I126" s="210" t="s">
        <v>1064</v>
      </c>
      <c r="J126" s="147" t="str">
        <f t="shared" si="24"/>
        <v>ABI</v>
      </c>
      <c r="K126" s="149" t="s">
        <v>1064</v>
      </c>
      <c r="L126" s="147" t="str">
        <f t="shared" si="25"/>
        <v>ABI</v>
      </c>
      <c r="M126" s="148" t="str">
        <f t="shared" si="26"/>
        <v>ABI</v>
      </c>
      <c r="N126" s="150" t="s">
        <v>1064</v>
      </c>
      <c r="O126" s="187"/>
      <c r="P126" s="191">
        <f t="shared" si="27"/>
        <v>0</v>
      </c>
      <c r="Q126" s="147" t="str">
        <f t="shared" si="28"/>
        <v>ABI</v>
      </c>
      <c r="R126" s="150" t="s">
        <v>1064</v>
      </c>
      <c r="S126" s="147" t="str">
        <f t="shared" si="29"/>
        <v>ABI</v>
      </c>
      <c r="T126" s="148" t="str">
        <f t="shared" si="30"/>
        <v>ABI</v>
      </c>
      <c r="U126" s="150" t="s">
        <v>1064</v>
      </c>
      <c r="V126" s="147" t="str">
        <f t="shared" si="31"/>
        <v>ABI</v>
      </c>
      <c r="W126" s="189" t="s">
        <v>1064</v>
      </c>
      <c r="X126" s="147" t="str">
        <f t="shared" si="32"/>
        <v>ABI</v>
      </c>
      <c r="Y126" s="166" t="s">
        <v>1064</v>
      </c>
      <c r="Z126" s="147" t="str">
        <f t="shared" si="33"/>
        <v>ABI</v>
      </c>
      <c r="AA126" s="148" t="str">
        <f t="shared" si="34"/>
        <v>ABI</v>
      </c>
      <c r="AB126" s="149" t="s">
        <v>1064</v>
      </c>
      <c r="AC126" s="147" t="str">
        <f t="shared" si="35"/>
        <v>ABI</v>
      </c>
      <c r="AD126" s="151" t="str">
        <f t="shared" si="36"/>
        <v>ABI</v>
      </c>
      <c r="AE126" s="152" t="str">
        <f t="shared" si="37"/>
        <v>DEF</v>
      </c>
      <c r="AF126" s="153">
        <f t="shared" si="38"/>
        <v>0</v>
      </c>
      <c r="AG126" s="233">
        <f t="shared" si="39"/>
        <v>520</v>
      </c>
      <c r="AH126" s="108">
        <f>VLOOKUP(B126,'Notes Ecrit'!$A$2:$B$572,2)</f>
        <v>9.5</v>
      </c>
      <c r="AI126" s="234">
        <f t="shared" si="40"/>
        <v>173</v>
      </c>
      <c r="AJ126" s="125" t="e">
        <f t="shared" si="41"/>
        <v>#VALUE!</v>
      </c>
    </row>
    <row r="127" spans="1:41" ht="16.5" customHeight="1" thickBot="1">
      <c r="A127" s="39" t="s">
        <v>1057</v>
      </c>
      <c r="B127" s="222">
        <v>21806142</v>
      </c>
      <c r="C127" s="222" t="s">
        <v>400</v>
      </c>
      <c r="D127" s="305" t="s">
        <v>401</v>
      </c>
      <c r="E127" s="154">
        <v>21</v>
      </c>
      <c r="F127" s="146">
        <f t="shared" si="21"/>
        <v>20</v>
      </c>
      <c r="G127" s="147">
        <f t="shared" si="22"/>
        <v>18</v>
      </c>
      <c r="H127" s="148">
        <f t="shared" si="23"/>
        <v>18</v>
      </c>
      <c r="I127" s="211">
        <v>3.21</v>
      </c>
      <c r="J127" s="147">
        <f t="shared" si="24"/>
        <v>17</v>
      </c>
      <c r="K127" s="155">
        <v>7.07</v>
      </c>
      <c r="L127" s="147">
        <f t="shared" si="25"/>
        <v>9</v>
      </c>
      <c r="M127" s="148">
        <f t="shared" si="26"/>
        <v>13</v>
      </c>
      <c r="N127" s="156">
        <v>58</v>
      </c>
      <c r="O127" s="190">
        <v>67</v>
      </c>
      <c r="P127" s="191">
        <f t="shared" si="27"/>
        <v>0.86567164179104472</v>
      </c>
      <c r="Q127" s="147">
        <f t="shared" si="28"/>
        <v>4</v>
      </c>
      <c r="R127" s="157">
        <v>48</v>
      </c>
      <c r="S127" s="147">
        <f t="shared" si="29"/>
        <v>5</v>
      </c>
      <c r="T127" s="148">
        <f t="shared" si="30"/>
        <v>9</v>
      </c>
      <c r="U127" s="156">
        <v>29.3</v>
      </c>
      <c r="V127" s="147">
        <f t="shared" si="31"/>
        <v>3.25</v>
      </c>
      <c r="W127" s="192">
        <v>-4</v>
      </c>
      <c r="X127" s="147">
        <f t="shared" si="32"/>
        <v>1.5</v>
      </c>
      <c r="Y127" s="158">
        <v>6</v>
      </c>
      <c r="Z127" s="147">
        <f t="shared" si="33"/>
        <v>2</v>
      </c>
      <c r="AA127" s="148">
        <f t="shared" si="34"/>
        <v>6.75</v>
      </c>
      <c r="AB127" s="159">
        <v>40.19</v>
      </c>
      <c r="AC127" s="147">
        <f t="shared" si="35"/>
        <v>10</v>
      </c>
      <c r="AD127" s="151">
        <f t="shared" si="36"/>
        <v>10</v>
      </c>
      <c r="AE127" s="152">
        <f t="shared" si="37"/>
        <v>11.35</v>
      </c>
      <c r="AF127" s="153">
        <f t="shared" si="38"/>
        <v>11.35</v>
      </c>
      <c r="AG127" s="233">
        <f t="shared" si="39"/>
        <v>163</v>
      </c>
      <c r="AH127" s="108">
        <f>VLOOKUP(B127,'Notes Ecrit'!$A$2:$B$572,2)</f>
        <v>10.5</v>
      </c>
      <c r="AI127" s="234">
        <f t="shared" si="40"/>
        <v>94</v>
      </c>
      <c r="AJ127" s="125">
        <f t="shared" si="41"/>
        <v>10.925000000000001</v>
      </c>
      <c r="AK127" s="122"/>
      <c r="AL127" s="122"/>
      <c r="AM127" s="122"/>
      <c r="AN127" s="122"/>
      <c r="AO127" s="122"/>
    </row>
    <row r="128" spans="1:41" s="111" customFormat="1" ht="16.5" customHeight="1" thickBot="1">
      <c r="A128" s="39" t="s">
        <v>1057</v>
      </c>
      <c r="B128" s="222">
        <v>21820380</v>
      </c>
      <c r="C128" s="222" t="s">
        <v>402</v>
      </c>
      <c r="D128" s="222" t="s">
        <v>207</v>
      </c>
      <c r="E128" s="154">
        <v>20</v>
      </c>
      <c r="F128" s="146">
        <f t="shared" si="21"/>
        <v>19.5</v>
      </c>
      <c r="G128" s="147">
        <f t="shared" si="22"/>
        <v>17</v>
      </c>
      <c r="H128" s="148">
        <f t="shared" si="23"/>
        <v>17</v>
      </c>
      <c r="I128" s="211">
        <v>2.96</v>
      </c>
      <c r="J128" s="147">
        <f t="shared" si="24"/>
        <v>20</v>
      </c>
      <c r="K128" s="155">
        <v>6.52</v>
      </c>
      <c r="L128" s="147">
        <f t="shared" si="25"/>
        <v>13</v>
      </c>
      <c r="M128" s="148">
        <f t="shared" si="26"/>
        <v>16.5</v>
      </c>
      <c r="N128" s="156">
        <v>64</v>
      </c>
      <c r="O128" s="190">
        <v>67</v>
      </c>
      <c r="P128" s="191">
        <f t="shared" si="27"/>
        <v>0.95522388059701491</v>
      </c>
      <c r="Q128" s="147">
        <f t="shared" si="28"/>
        <v>4.5</v>
      </c>
      <c r="R128" s="157">
        <v>46.1</v>
      </c>
      <c r="S128" s="147">
        <f t="shared" si="29"/>
        <v>4.5</v>
      </c>
      <c r="T128" s="148">
        <f t="shared" si="30"/>
        <v>9</v>
      </c>
      <c r="U128" s="156">
        <v>23.7</v>
      </c>
      <c r="V128" s="147">
        <f t="shared" si="31"/>
        <v>6</v>
      </c>
      <c r="W128" s="192">
        <v>-8</v>
      </c>
      <c r="X128" s="147">
        <f t="shared" si="32"/>
        <v>1</v>
      </c>
      <c r="Y128" s="158">
        <v>3</v>
      </c>
      <c r="Z128" s="147">
        <f t="shared" si="33"/>
        <v>3.5</v>
      </c>
      <c r="AA128" s="148">
        <f t="shared" si="34"/>
        <v>10.5</v>
      </c>
      <c r="AB128" s="159">
        <v>54.47</v>
      </c>
      <c r="AC128" s="147">
        <f t="shared" si="35"/>
        <v>3</v>
      </c>
      <c r="AD128" s="151">
        <f t="shared" si="36"/>
        <v>3</v>
      </c>
      <c r="AE128" s="152">
        <f t="shared" si="37"/>
        <v>11.2</v>
      </c>
      <c r="AF128" s="153">
        <f t="shared" si="38"/>
        <v>11.2</v>
      </c>
      <c r="AG128" s="233">
        <f t="shared" si="39"/>
        <v>175</v>
      </c>
      <c r="AH128" s="108">
        <f>VLOOKUP(B128,'Notes Ecrit'!$A$2:$B$572,2)</f>
        <v>5.5</v>
      </c>
      <c r="AI128" s="234">
        <f t="shared" si="40"/>
        <v>586</v>
      </c>
      <c r="AJ128" s="125">
        <f t="shared" si="41"/>
        <v>8.35</v>
      </c>
      <c r="AK128"/>
      <c r="AL128"/>
      <c r="AM128"/>
      <c r="AN128"/>
      <c r="AO128"/>
    </row>
    <row r="129" spans="1:41" s="126" customFormat="1" ht="16.5" customHeight="1" thickBot="1">
      <c r="A129" s="123" t="s">
        <v>186</v>
      </c>
      <c r="B129" s="127">
        <v>21816959</v>
      </c>
      <c r="C129" s="127" t="s">
        <v>403</v>
      </c>
      <c r="D129" s="127" t="s">
        <v>404</v>
      </c>
      <c r="E129" s="145" t="s">
        <v>1064</v>
      </c>
      <c r="F129" s="146" t="str">
        <f t="shared" si="21"/>
        <v>ABI</v>
      </c>
      <c r="G129" s="147" t="str">
        <f t="shared" si="22"/>
        <v>ABI</v>
      </c>
      <c r="H129" s="148" t="str">
        <f t="shared" si="23"/>
        <v>ABI</v>
      </c>
      <c r="I129" s="210" t="s">
        <v>1064</v>
      </c>
      <c r="J129" s="147" t="str">
        <f t="shared" si="24"/>
        <v>ABI</v>
      </c>
      <c r="K129" s="149" t="s">
        <v>1064</v>
      </c>
      <c r="L129" s="147" t="str">
        <f t="shared" si="25"/>
        <v>ABI</v>
      </c>
      <c r="M129" s="148" t="str">
        <f t="shared" si="26"/>
        <v>ABI</v>
      </c>
      <c r="N129" s="150" t="s">
        <v>1064</v>
      </c>
      <c r="O129" s="187"/>
      <c r="P129" s="191">
        <f t="shared" si="27"/>
        <v>0</v>
      </c>
      <c r="Q129" s="147" t="str">
        <f t="shared" si="28"/>
        <v>ABI</v>
      </c>
      <c r="R129" s="150" t="s">
        <v>1064</v>
      </c>
      <c r="S129" s="147" t="str">
        <f t="shared" si="29"/>
        <v>ABI</v>
      </c>
      <c r="T129" s="148" t="str">
        <f t="shared" si="30"/>
        <v>ABI</v>
      </c>
      <c r="U129" s="150" t="s">
        <v>1064</v>
      </c>
      <c r="V129" s="147" t="str">
        <f t="shared" si="31"/>
        <v>ABI</v>
      </c>
      <c r="W129" s="189" t="s">
        <v>1064</v>
      </c>
      <c r="X129" s="147" t="str">
        <f t="shared" si="32"/>
        <v>ABI</v>
      </c>
      <c r="Y129" s="166" t="s">
        <v>1064</v>
      </c>
      <c r="Z129" s="147" t="str">
        <f t="shared" si="33"/>
        <v>ABI</v>
      </c>
      <c r="AA129" s="148" t="str">
        <f t="shared" si="34"/>
        <v>ABI</v>
      </c>
      <c r="AB129" s="149" t="s">
        <v>1064</v>
      </c>
      <c r="AC129" s="147" t="str">
        <f t="shared" si="35"/>
        <v>ABI</v>
      </c>
      <c r="AD129" s="151" t="str">
        <f t="shared" si="36"/>
        <v>ABI</v>
      </c>
      <c r="AE129" s="152" t="str">
        <f t="shared" si="37"/>
        <v>DEF</v>
      </c>
      <c r="AF129" s="153">
        <f t="shared" si="38"/>
        <v>0</v>
      </c>
      <c r="AG129" s="233">
        <f t="shared" si="39"/>
        <v>520</v>
      </c>
      <c r="AH129" s="108">
        <f>VLOOKUP(B129,'Notes Ecrit'!$A$2:$B$572,2)</f>
        <v>9</v>
      </c>
      <c r="AI129" s="234">
        <f t="shared" si="40"/>
        <v>208</v>
      </c>
      <c r="AJ129" s="125" t="e">
        <f t="shared" si="41"/>
        <v>#VALUE!</v>
      </c>
      <c r="AK129"/>
      <c r="AL129"/>
      <c r="AM129"/>
      <c r="AN129"/>
      <c r="AO129"/>
    </row>
    <row r="130" spans="1:41" ht="16.5" customHeight="1" thickBot="1">
      <c r="A130" s="39" t="s">
        <v>186</v>
      </c>
      <c r="B130" s="222">
        <v>21710545</v>
      </c>
      <c r="C130" s="222" t="s">
        <v>75</v>
      </c>
      <c r="D130" s="222" t="s">
        <v>405</v>
      </c>
      <c r="E130" s="154">
        <v>8</v>
      </c>
      <c r="F130" s="146">
        <f t="shared" si="21"/>
        <v>13.5</v>
      </c>
      <c r="G130" s="147">
        <f t="shared" si="22"/>
        <v>8</v>
      </c>
      <c r="H130" s="148">
        <f t="shared" si="23"/>
        <v>8</v>
      </c>
      <c r="I130" s="211">
        <v>3.36</v>
      </c>
      <c r="J130" s="147">
        <f t="shared" si="24"/>
        <v>20</v>
      </c>
      <c r="K130" s="155">
        <v>7.55</v>
      </c>
      <c r="L130" s="147">
        <f t="shared" si="25"/>
        <v>12</v>
      </c>
      <c r="M130" s="148">
        <f t="shared" si="26"/>
        <v>16</v>
      </c>
      <c r="N130" s="156">
        <v>29</v>
      </c>
      <c r="O130" s="190">
        <v>54</v>
      </c>
      <c r="P130" s="191">
        <f t="shared" si="27"/>
        <v>0.53703703703703709</v>
      </c>
      <c r="Q130" s="147">
        <f t="shared" si="28"/>
        <v>4</v>
      </c>
      <c r="R130" s="157">
        <v>34.6</v>
      </c>
      <c r="S130" s="147">
        <f t="shared" si="29"/>
        <v>6</v>
      </c>
      <c r="T130" s="148">
        <f t="shared" si="30"/>
        <v>10</v>
      </c>
      <c r="U130" s="156">
        <v>25.4</v>
      </c>
      <c r="V130" s="147">
        <f t="shared" si="31"/>
        <v>6.5</v>
      </c>
      <c r="W130" s="192">
        <v>6</v>
      </c>
      <c r="X130" s="147">
        <f t="shared" si="32"/>
        <v>3.5</v>
      </c>
      <c r="Y130" s="158">
        <v>5</v>
      </c>
      <c r="Z130" s="147">
        <f t="shared" si="33"/>
        <v>2.5</v>
      </c>
      <c r="AA130" s="148">
        <f t="shared" si="34"/>
        <v>12.5</v>
      </c>
      <c r="AB130" s="159">
        <v>46.04</v>
      </c>
      <c r="AC130" s="147">
        <f t="shared" si="35"/>
        <v>10</v>
      </c>
      <c r="AD130" s="151">
        <f t="shared" si="36"/>
        <v>10</v>
      </c>
      <c r="AE130" s="152">
        <f t="shared" si="37"/>
        <v>11.3</v>
      </c>
      <c r="AF130" s="153">
        <f t="shared" si="38"/>
        <v>11.3</v>
      </c>
      <c r="AG130" s="233">
        <f t="shared" si="39"/>
        <v>168</v>
      </c>
      <c r="AH130" s="108">
        <f>VLOOKUP(B130,'Notes Ecrit'!$A$2:$B$572,2)</f>
        <v>7.5</v>
      </c>
      <c r="AI130" s="234">
        <f t="shared" si="40"/>
        <v>397</v>
      </c>
      <c r="AJ130" s="125">
        <f t="shared" si="41"/>
        <v>9.4</v>
      </c>
      <c r="AK130" s="126"/>
      <c r="AL130" s="126"/>
      <c r="AM130" s="126"/>
      <c r="AN130" s="126"/>
      <c r="AO130" s="126"/>
    </row>
    <row r="131" spans="1:41" ht="16.5" customHeight="1" thickBot="1">
      <c r="A131" s="39" t="s">
        <v>186</v>
      </c>
      <c r="B131" s="222">
        <v>21716914</v>
      </c>
      <c r="C131" s="222" t="s">
        <v>76</v>
      </c>
      <c r="D131" s="222" t="s">
        <v>406</v>
      </c>
      <c r="E131" s="154">
        <v>8</v>
      </c>
      <c r="F131" s="146">
        <f t="shared" ref="F131:F194" si="42">IF(E131="ABI","ABI",IF(E131="DISP","DISP",IF(E131="VAL","VAL",(VLOOKUP(E131,tpstest,2)))))</f>
        <v>13.5</v>
      </c>
      <c r="G131" s="147">
        <f t="shared" ref="G131:G194" si="43">IF(F131="ABI","ABI",IF(F131="DISP",0,IF(F131="VAL","VAL",(IF(A131="F",VLOOKUP(F131,endurfille,2),VLOOKUP(F131,endurgarçon,2))))))</f>
        <v>8</v>
      </c>
      <c r="H131" s="148">
        <f t="shared" ref="H131:H194" si="44">IF(G131="VAL","VALIDÉ",G131)</f>
        <v>8</v>
      </c>
      <c r="I131" s="211">
        <v>3.43</v>
      </c>
      <c r="J131" s="147">
        <f t="shared" ref="J131:J194" si="45">IF(I131="ABI","ABI",IF(I131="DISP",0,IF(I131="VAL","VAL",(IF(A131="F",VLOOKUP(I131,VIT20MF,2),VLOOKUP(I131,Vit20MG,2))))))</f>
        <v>19</v>
      </c>
      <c r="K131" s="155">
        <v>7.71</v>
      </c>
      <c r="L131" s="147">
        <f t="shared" ref="L131:L194" si="46">IF(K131="ABI","ABI",IF(K131="DISP",0,IF(K131="VAL","VAL",(IF(A131="F",VLOOKUP(K131,vit50mf,2),VLOOKUP(K131,vit50mg,2))))))</f>
        <v>11</v>
      </c>
      <c r="M131" s="148">
        <f t="shared" ref="M131:M194" si="47">IF(OR(J131="ABI",L131="ABI"),"ABI",IF(L131="VAL","VALIDÉ",(J131+L131)/2))</f>
        <v>15</v>
      </c>
      <c r="N131" s="156">
        <v>35</v>
      </c>
      <c r="O131" s="190">
        <v>58</v>
      </c>
      <c r="P131" s="191">
        <f t="shared" ref="P131:P194" si="48">IF(OR(N131="DISP",N131="ABI",N131="VAL"),0,N131/O131)</f>
        <v>0.60344827586206895</v>
      </c>
      <c r="Q131" s="147">
        <f t="shared" ref="Q131:Q194" si="49">IF(N131="ABI","ABI",IF(N131="DISP",0,IF(N131="VAL","VAL",IF(A131="F",VLOOKUP(P131,forcefille,2),VLOOKUP(P131,forcegarçon,2)))))</f>
        <v>4.5</v>
      </c>
      <c r="R131" s="157">
        <v>27.4</v>
      </c>
      <c r="S131" s="147">
        <f t="shared" ref="S131:S194" si="50">IF(R131="ABI","ABI",IF(R131="DISP",0,IF(R131="VAL","VAL",IF(A131="F",VLOOKUP(R131,détfille,2),VLOOKUP(R131,détgarçon,2)))))</f>
        <v>4</v>
      </c>
      <c r="T131" s="148">
        <f t="shared" ref="T131:T194" si="51">IF(OR(Q131="ABI",S131="ABI"),"ABI",IF(OR(Q131="VAL",S131="VAL"),"VALIDÉ",(Q131+S131)))</f>
        <v>8.5</v>
      </c>
      <c r="U131" s="156">
        <v>27.4</v>
      </c>
      <c r="V131" s="147">
        <f t="shared" ref="V131:V194" si="52">IF(U131="ABI","ABI",IF(U131="DISP",0,IF(U131="VAL","VAL",IF(A131="F",VLOOKUP(U131,coorfille,2),VLOOKUP(U131,coorgarçon,2)))))</f>
        <v>5.25</v>
      </c>
      <c r="W131" s="192">
        <v>2</v>
      </c>
      <c r="X131" s="147">
        <f t="shared" ref="X131:X194" si="53">IF(W131="ABI","ABI",IF(W131="DISP",0,IF(W131="VAL","VAL",IF(A131="F",VLOOKUP(W131,SouplesseFille,2),VLOOKUP(W131,SouplesseGarçon,2)))))</f>
        <v>3</v>
      </c>
      <c r="Y131" s="158">
        <v>6</v>
      </c>
      <c r="Z131" s="147">
        <f t="shared" ref="Z131:Z194" si="54">IF(Y131="ABI","ABI",IF(Y131="DISP",0,IF(Y131="VAL","VAL",IF(A131="F",VLOOKUP(Y131,eqfille,2),VLOOKUP(Y131,eqgarçon,2)))))</f>
        <v>2</v>
      </c>
      <c r="AA131" s="148">
        <f t="shared" ref="AA131:AA194" si="55">IF(OR(V131="ABI",X131="ABI",Z131="ABI"),"ABI",IF(Z131="VAL","VALIDÉ",V131+X131+Z131))</f>
        <v>10.25</v>
      </c>
      <c r="AB131" s="159">
        <v>53.5</v>
      </c>
      <c r="AC131" s="147">
        <f t="shared" ref="AC131:AC194" si="56">IF(AB131="ABI","ABI",IF(OR(AB131="DNF",AB131="DISP"),0,IF(AB131="VAL","VAL",(IF(A131="F",VLOOKUP(AB131,nagefille,2),VLOOKUP(AB131,nagegarçon,2))))))</f>
        <v>7</v>
      </c>
      <c r="AD131" s="151">
        <f t="shared" ref="AD131:AD194" si="57">IF(AC131="VAL","VALIDÉ",AC131)</f>
        <v>7</v>
      </c>
      <c r="AE131" s="152">
        <f t="shared" ref="AE131:AE194" si="58">IF(OR(H131="VALIDÉ",H131="VALIDÉ",M131="VALIDÉ",M131="VALIDÉ",T131="VALIDÉ",T131="VALIDÉ",AA131="VALIDÉ",AA131="VALIDÉ",AD131="VALIDÉ",AD131="VALIDÉ"),"VALIDÉ",IF(OR(H131="ABS",H131="ABI",M131="ABS",M131="ABI",T131="ABS",T131="ABI",AA131="ABS",AA131="ABI",AD131="ABS",AD131="ABI"),"DEF",SUM(H131+M131+T131+AA131+AD131)/5))</f>
        <v>9.75</v>
      </c>
      <c r="AF131" s="153">
        <f t="shared" ref="AF131:AF194" si="59">IF(OR(AE131="DEF",AE131="VALIDÉ"),0,AE131)</f>
        <v>9.75</v>
      </c>
      <c r="AG131" s="233">
        <f t="shared" ref="AG131:AG194" si="60">RANK(AF131,$AF$3:$AF$680,0)</f>
        <v>311</v>
      </c>
      <c r="AH131" s="108">
        <f>VLOOKUP(B131,'Notes Ecrit'!$A$2:$B$572,2)</f>
        <v>6.5</v>
      </c>
      <c r="AI131" s="234">
        <f t="shared" ref="AI131:AI194" si="61">RANK(AH131,$AH$3:$AH$680,0)</f>
        <v>497</v>
      </c>
      <c r="AJ131" s="125">
        <f t="shared" ref="AJ131:AJ194" si="62">(AE131*0.5+AH131*0.5)</f>
        <v>8.125</v>
      </c>
      <c r="AK131" s="111"/>
      <c r="AL131" s="111"/>
      <c r="AM131" s="111"/>
      <c r="AN131" s="111"/>
      <c r="AO131" s="111"/>
    </row>
    <row r="132" spans="1:41" ht="16.5" customHeight="1" thickBot="1">
      <c r="A132" s="39" t="s">
        <v>186</v>
      </c>
      <c r="B132" s="222">
        <v>21805289</v>
      </c>
      <c r="C132" s="222" t="s">
        <v>407</v>
      </c>
      <c r="D132" s="222" t="s">
        <v>408</v>
      </c>
      <c r="E132" s="154">
        <v>8</v>
      </c>
      <c r="F132" s="146">
        <f t="shared" si="42"/>
        <v>13.5</v>
      </c>
      <c r="G132" s="147">
        <f t="shared" si="43"/>
        <v>8</v>
      </c>
      <c r="H132" s="148">
        <f t="shared" si="44"/>
        <v>8</v>
      </c>
      <c r="I132" s="211">
        <v>3.5</v>
      </c>
      <c r="J132" s="147">
        <f t="shared" si="45"/>
        <v>17</v>
      </c>
      <c r="K132" s="155">
        <v>7.49</v>
      </c>
      <c r="L132" s="147">
        <f t="shared" si="46"/>
        <v>12</v>
      </c>
      <c r="M132" s="148">
        <f t="shared" si="47"/>
        <v>14.5</v>
      </c>
      <c r="N132" s="156">
        <v>23.5</v>
      </c>
      <c r="O132" s="190">
        <v>43</v>
      </c>
      <c r="P132" s="191">
        <f t="shared" si="48"/>
        <v>0.54651162790697672</v>
      </c>
      <c r="Q132" s="147">
        <f t="shared" si="49"/>
        <v>4</v>
      </c>
      <c r="R132" s="157">
        <v>45</v>
      </c>
      <c r="S132" s="147">
        <f t="shared" si="50"/>
        <v>8.5</v>
      </c>
      <c r="T132" s="148">
        <f t="shared" si="51"/>
        <v>12.5</v>
      </c>
      <c r="U132" s="156">
        <v>28.4</v>
      </c>
      <c r="V132" s="147">
        <f t="shared" si="52"/>
        <v>4.75</v>
      </c>
      <c r="W132" s="192">
        <v>-22</v>
      </c>
      <c r="X132" s="147">
        <f t="shared" si="53"/>
        <v>0</v>
      </c>
      <c r="Y132" s="158">
        <v>1</v>
      </c>
      <c r="Z132" s="147">
        <f t="shared" si="54"/>
        <v>4.5</v>
      </c>
      <c r="AA132" s="148">
        <f t="shared" si="55"/>
        <v>9.25</v>
      </c>
      <c r="AB132" s="159">
        <v>51.22</v>
      </c>
      <c r="AC132" s="147">
        <f t="shared" si="56"/>
        <v>8</v>
      </c>
      <c r="AD132" s="151">
        <f t="shared" si="57"/>
        <v>8</v>
      </c>
      <c r="AE132" s="152">
        <f t="shared" si="58"/>
        <v>10.45</v>
      </c>
      <c r="AF132" s="153">
        <f t="shared" si="59"/>
        <v>10.45</v>
      </c>
      <c r="AG132" s="233">
        <f t="shared" si="60"/>
        <v>236</v>
      </c>
      <c r="AH132" s="108">
        <f>VLOOKUP(B132,'Notes Ecrit'!$A$2:$B$572,2)</f>
        <v>5</v>
      </c>
      <c r="AI132" s="234">
        <f t="shared" si="61"/>
        <v>617</v>
      </c>
      <c r="AJ132" s="125">
        <f t="shared" si="62"/>
        <v>7.7249999999999996</v>
      </c>
      <c r="AK132" s="111"/>
      <c r="AL132" s="111"/>
      <c r="AM132" s="111"/>
      <c r="AN132" s="111"/>
      <c r="AO132" s="111"/>
    </row>
    <row r="133" spans="1:41" ht="16.5" customHeight="1" thickBot="1">
      <c r="A133" s="39" t="s">
        <v>1057</v>
      </c>
      <c r="B133" s="222">
        <v>21816326</v>
      </c>
      <c r="C133" s="222" t="s">
        <v>409</v>
      </c>
      <c r="D133" s="222" t="s">
        <v>410</v>
      </c>
      <c r="E133" s="154">
        <v>18</v>
      </c>
      <c r="F133" s="146">
        <f t="shared" si="42"/>
        <v>18.5</v>
      </c>
      <c r="G133" s="147">
        <f t="shared" si="43"/>
        <v>15</v>
      </c>
      <c r="H133" s="148">
        <f t="shared" si="44"/>
        <v>15</v>
      </c>
      <c r="I133" s="211">
        <v>3.2</v>
      </c>
      <c r="J133" s="147">
        <f t="shared" si="45"/>
        <v>17</v>
      </c>
      <c r="K133" s="155">
        <v>6.91</v>
      </c>
      <c r="L133" s="147">
        <f t="shared" si="46"/>
        <v>10</v>
      </c>
      <c r="M133" s="148">
        <f t="shared" si="47"/>
        <v>13.5</v>
      </c>
      <c r="N133" s="156">
        <v>71</v>
      </c>
      <c r="O133" s="190">
        <v>63</v>
      </c>
      <c r="P133" s="191">
        <f t="shared" si="48"/>
        <v>1.126984126984127</v>
      </c>
      <c r="Q133" s="147">
        <f t="shared" si="49"/>
        <v>5.5</v>
      </c>
      <c r="R133" s="157">
        <v>45</v>
      </c>
      <c r="S133" s="147">
        <f t="shared" si="50"/>
        <v>4.5</v>
      </c>
      <c r="T133" s="148">
        <f t="shared" si="51"/>
        <v>10</v>
      </c>
      <c r="U133" s="156">
        <v>27.1</v>
      </c>
      <c r="V133" s="147">
        <f t="shared" si="52"/>
        <v>4.25</v>
      </c>
      <c r="W133" s="192">
        <v>5</v>
      </c>
      <c r="X133" s="147">
        <f t="shared" si="53"/>
        <v>3.5</v>
      </c>
      <c r="Y133" s="158">
        <v>6</v>
      </c>
      <c r="Z133" s="147">
        <f t="shared" si="54"/>
        <v>2</v>
      </c>
      <c r="AA133" s="148">
        <f t="shared" si="55"/>
        <v>9.75</v>
      </c>
      <c r="AB133" s="159">
        <v>36.369999999999997</v>
      </c>
      <c r="AC133" s="147">
        <f t="shared" si="56"/>
        <v>12</v>
      </c>
      <c r="AD133" s="151">
        <f t="shared" si="57"/>
        <v>12</v>
      </c>
      <c r="AE133" s="152">
        <f t="shared" si="58"/>
        <v>12.05</v>
      </c>
      <c r="AF133" s="153">
        <f t="shared" si="59"/>
        <v>12.05</v>
      </c>
      <c r="AG133" s="233">
        <f t="shared" si="60"/>
        <v>98</v>
      </c>
      <c r="AH133" s="108">
        <f>VLOOKUP(B133,'Notes Ecrit'!$A$2:$B$572,2)</f>
        <v>8.5</v>
      </c>
      <c r="AI133" s="234">
        <f t="shared" si="61"/>
        <v>278</v>
      </c>
      <c r="AJ133" s="125">
        <f t="shared" si="62"/>
        <v>10.275</v>
      </c>
    </row>
    <row r="134" spans="1:41" ht="16.5" customHeight="1" thickBot="1">
      <c r="A134" s="39" t="s">
        <v>1057</v>
      </c>
      <c r="B134" s="222">
        <v>21800872</v>
      </c>
      <c r="C134" s="222" t="s">
        <v>411</v>
      </c>
      <c r="D134" s="222" t="s">
        <v>412</v>
      </c>
      <c r="E134" s="154">
        <v>17</v>
      </c>
      <c r="F134" s="146">
        <f t="shared" si="42"/>
        <v>18</v>
      </c>
      <c r="G134" s="147">
        <f t="shared" si="43"/>
        <v>14</v>
      </c>
      <c r="H134" s="148">
        <f t="shared" si="44"/>
        <v>14</v>
      </c>
      <c r="I134" s="211">
        <v>3.11</v>
      </c>
      <c r="J134" s="147">
        <f t="shared" si="45"/>
        <v>19</v>
      </c>
      <c r="K134" s="155">
        <v>6.79</v>
      </c>
      <c r="L134" s="147">
        <f t="shared" si="46"/>
        <v>11</v>
      </c>
      <c r="M134" s="148">
        <f t="shared" si="47"/>
        <v>15</v>
      </c>
      <c r="N134" s="156">
        <v>52</v>
      </c>
      <c r="O134" s="190">
        <v>56</v>
      </c>
      <c r="P134" s="191">
        <f t="shared" si="48"/>
        <v>0.9285714285714286</v>
      </c>
      <c r="Q134" s="147">
        <f t="shared" si="49"/>
        <v>4.5</v>
      </c>
      <c r="R134" s="157">
        <v>41.8</v>
      </c>
      <c r="S134" s="147">
        <f t="shared" si="50"/>
        <v>3.5</v>
      </c>
      <c r="T134" s="148">
        <f t="shared" si="51"/>
        <v>8</v>
      </c>
      <c r="U134" s="156">
        <v>27.8</v>
      </c>
      <c r="V134" s="147">
        <f t="shared" si="52"/>
        <v>4</v>
      </c>
      <c r="W134" s="192">
        <v>-2</v>
      </c>
      <c r="X134" s="147">
        <f t="shared" si="53"/>
        <v>2</v>
      </c>
      <c r="Y134" s="158">
        <v>5</v>
      </c>
      <c r="Z134" s="147">
        <f t="shared" si="54"/>
        <v>2.5</v>
      </c>
      <c r="AA134" s="148">
        <f t="shared" si="55"/>
        <v>8.5</v>
      </c>
      <c r="AB134" s="159">
        <v>32.93</v>
      </c>
      <c r="AC134" s="147">
        <f t="shared" si="56"/>
        <v>15</v>
      </c>
      <c r="AD134" s="151">
        <f t="shared" si="57"/>
        <v>15</v>
      </c>
      <c r="AE134" s="152">
        <f t="shared" si="58"/>
        <v>12.1</v>
      </c>
      <c r="AF134" s="153">
        <f t="shared" si="59"/>
        <v>12.1</v>
      </c>
      <c r="AG134" s="233">
        <f t="shared" si="60"/>
        <v>93</v>
      </c>
      <c r="AH134" s="108">
        <f>VLOOKUP(B134,'Notes Ecrit'!$A$2:$B$572,2)</f>
        <v>6</v>
      </c>
      <c r="AI134" s="234">
        <f t="shared" si="61"/>
        <v>539</v>
      </c>
      <c r="AJ134" s="125">
        <f t="shared" si="62"/>
        <v>9.0500000000000007</v>
      </c>
    </row>
    <row r="135" spans="1:41" s="111" customFormat="1" ht="16.5" customHeight="1" thickBot="1">
      <c r="A135" s="39" t="s">
        <v>186</v>
      </c>
      <c r="B135" s="222">
        <v>21714053</v>
      </c>
      <c r="C135" s="222" t="s">
        <v>77</v>
      </c>
      <c r="D135" s="222" t="s">
        <v>230</v>
      </c>
      <c r="E135" s="154">
        <v>8</v>
      </c>
      <c r="F135" s="146">
        <f t="shared" si="42"/>
        <v>13.5</v>
      </c>
      <c r="G135" s="147">
        <f t="shared" si="43"/>
        <v>8</v>
      </c>
      <c r="H135" s="148">
        <f t="shared" si="44"/>
        <v>8</v>
      </c>
      <c r="I135" s="211">
        <v>3.5</v>
      </c>
      <c r="J135" s="147">
        <f t="shared" si="45"/>
        <v>17</v>
      </c>
      <c r="K135" s="155">
        <v>7.84</v>
      </c>
      <c r="L135" s="147">
        <f t="shared" si="46"/>
        <v>10</v>
      </c>
      <c r="M135" s="148">
        <f t="shared" si="47"/>
        <v>13.5</v>
      </c>
      <c r="N135" s="156">
        <v>23.5</v>
      </c>
      <c r="O135" s="190">
        <v>51</v>
      </c>
      <c r="P135" s="191">
        <f t="shared" si="48"/>
        <v>0.46078431372549017</v>
      </c>
      <c r="Q135" s="147">
        <f t="shared" si="49"/>
        <v>3.5</v>
      </c>
      <c r="R135" s="157">
        <v>30.8</v>
      </c>
      <c r="S135" s="147">
        <f t="shared" si="50"/>
        <v>5</v>
      </c>
      <c r="T135" s="148">
        <f t="shared" si="51"/>
        <v>8.5</v>
      </c>
      <c r="U135" s="156">
        <v>29.2</v>
      </c>
      <c r="V135" s="147">
        <f t="shared" si="52"/>
        <v>4.25</v>
      </c>
      <c r="W135" s="192">
        <v>-10</v>
      </c>
      <c r="X135" s="147">
        <f t="shared" si="53"/>
        <v>1</v>
      </c>
      <c r="Y135" s="158">
        <v>9</v>
      </c>
      <c r="Z135" s="147">
        <f t="shared" si="54"/>
        <v>0.5</v>
      </c>
      <c r="AA135" s="148">
        <f t="shared" si="55"/>
        <v>5.75</v>
      </c>
      <c r="AB135" s="159">
        <v>65.55</v>
      </c>
      <c r="AC135" s="147">
        <f t="shared" si="56"/>
        <v>3</v>
      </c>
      <c r="AD135" s="151">
        <f t="shared" si="57"/>
        <v>3</v>
      </c>
      <c r="AE135" s="152">
        <f t="shared" si="58"/>
        <v>7.75</v>
      </c>
      <c r="AF135" s="153">
        <f t="shared" si="59"/>
        <v>7.75</v>
      </c>
      <c r="AG135" s="233">
        <f t="shared" si="60"/>
        <v>456</v>
      </c>
      <c r="AH135" s="108">
        <f>VLOOKUP(B135,'Notes Ecrit'!$A$2:$B$572,2)</f>
        <v>8</v>
      </c>
      <c r="AI135" s="234">
        <f t="shared" si="61"/>
        <v>339</v>
      </c>
      <c r="AJ135" s="125">
        <f t="shared" si="62"/>
        <v>7.875</v>
      </c>
    </row>
    <row r="136" spans="1:41" ht="16.5" customHeight="1" thickBot="1">
      <c r="A136" s="39" t="s">
        <v>186</v>
      </c>
      <c r="B136" s="138">
        <v>21808536</v>
      </c>
      <c r="C136" s="138" t="s">
        <v>78</v>
      </c>
      <c r="D136" s="305" t="s">
        <v>363</v>
      </c>
      <c r="E136" s="154">
        <v>10</v>
      </c>
      <c r="F136" s="146">
        <f t="shared" si="42"/>
        <v>14.5</v>
      </c>
      <c r="G136" s="147">
        <f t="shared" si="43"/>
        <v>10</v>
      </c>
      <c r="H136" s="148">
        <f t="shared" si="44"/>
        <v>10</v>
      </c>
      <c r="I136" s="211">
        <v>3.62</v>
      </c>
      <c r="J136" s="147">
        <f t="shared" si="45"/>
        <v>15</v>
      </c>
      <c r="K136" s="155">
        <v>6.73</v>
      </c>
      <c r="L136" s="147">
        <f t="shared" si="46"/>
        <v>18</v>
      </c>
      <c r="M136" s="148">
        <f t="shared" si="47"/>
        <v>16.5</v>
      </c>
      <c r="N136" s="156">
        <v>41</v>
      </c>
      <c r="O136" s="190">
        <v>56</v>
      </c>
      <c r="P136" s="191">
        <f t="shared" si="48"/>
        <v>0.7321428571428571</v>
      </c>
      <c r="Q136" s="147">
        <f t="shared" si="49"/>
        <v>5</v>
      </c>
      <c r="R136" s="157">
        <v>40.4</v>
      </c>
      <c r="S136" s="147">
        <f t="shared" si="50"/>
        <v>7.5</v>
      </c>
      <c r="T136" s="148">
        <f t="shared" si="51"/>
        <v>12.5</v>
      </c>
      <c r="U136" s="156">
        <v>29.3</v>
      </c>
      <c r="V136" s="147">
        <f t="shared" si="52"/>
        <v>4.25</v>
      </c>
      <c r="W136" s="192">
        <v>9</v>
      </c>
      <c r="X136" s="147">
        <f t="shared" si="53"/>
        <v>4.25</v>
      </c>
      <c r="Y136" s="158">
        <v>1</v>
      </c>
      <c r="Z136" s="147">
        <f t="shared" si="54"/>
        <v>4.5</v>
      </c>
      <c r="AA136" s="148">
        <f t="shared" si="55"/>
        <v>13</v>
      </c>
      <c r="AB136" s="159">
        <v>36.520000000000003</v>
      </c>
      <c r="AC136" s="147">
        <f t="shared" si="56"/>
        <v>16</v>
      </c>
      <c r="AD136" s="151">
        <f t="shared" si="57"/>
        <v>16</v>
      </c>
      <c r="AE136" s="152">
        <f t="shared" si="58"/>
        <v>13.6</v>
      </c>
      <c r="AF136" s="153">
        <f t="shared" si="59"/>
        <v>13.6</v>
      </c>
      <c r="AG136" s="233">
        <f t="shared" si="60"/>
        <v>17</v>
      </c>
      <c r="AH136" s="108">
        <f>VLOOKUP(B136,'Notes Ecrit'!$A$2:$B$572,2)</f>
        <v>8</v>
      </c>
      <c r="AI136" s="234">
        <f t="shared" si="61"/>
        <v>339</v>
      </c>
      <c r="AJ136" s="125">
        <f t="shared" si="62"/>
        <v>10.8</v>
      </c>
      <c r="AK136" s="111"/>
      <c r="AL136" s="111"/>
      <c r="AM136" s="111"/>
      <c r="AN136" s="111"/>
      <c r="AO136" s="111"/>
    </row>
    <row r="137" spans="1:41" ht="16.5" customHeight="1" thickBot="1">
      <c r="A137" s="39" t="s">
        <v>1057</v>
      </c>
      <c r="B137" s="138">
        <v>21809652</v>
      </c>
      <c r="C137" s="138" t="s">
        <v>413</v>
      </c>
      <c r="D137" s="138" t="s">
        <v>414</v>
      </c>
      <c r="E137" s="154">
        <v>22</v>
      </c>
      <c r="F137" s="146">
        <f t="shared" si="42"/>
        <v>20.5</v>
      </c>
      <c r="G137" s="147">
        <f t="shared" si="43"/>
        <v>19</v>
      </c>
      <c r="H137" s="148">
        <f t="shared" si="44"/>
        <v>19</v>
      </c>
      <c r="I137" s="211">
        <v>3.33</v>
      </c>
      <c r="J137" s="147">
        <f t="shared" si="45"/>
        <v>15</v>
      </c>
      <c r="K137" s="155">
        <v>6.35</v>
      </c>
      <c r="L137" s="147">
        <f t="shared" si="46"/>
        <v>14</v>
      </c>
      <c r="M137" s="148">
        <f t="shared" si="47"/>
        <v>14.5</v>
      </c>
      <c r="N137" s="156">
        <v>67</v>
      </c>
      <c r="O137" s="190">
        <v>67</v>
      </c>
      <c r="P137" s="191">
        <f t="shared" si="48"/>
        <v>1</v>
      </c>
      <c r="Q137" s="147">
        <f t="shared" si="49"/>
        <v>5</v>
      </c>
      <c r="R137" s="157">
        <v>47.4</v>
      </c>
      <c r="S137" s="147">
        <f t="shared" si="50"/>
        <v>5</v>
      </c>
      <c r="T137" s="148">
        <f t="shared" si="51"/>
        <v>10</v>
      </c>
      <c r="U137" s="156">
        <v>26.2</v>
      </c>
      <c r="V137" s="147">
        <f t="shared" si="52"/>
        <v>4.75</v>
      </c>
      <c r="W137" s="192">
        <v>1</v>
      </c>
      <c r="X137" s="147">
        <f t="shared" si="53"/>
        <v>2.75</v>
      </c>
      <c r="Y137" s="158">
        <v>1</v>
      </c>
      <c r="Z137" s="147">
        <f t="shared" si="54"/>
        <v>4.5</v>
      </c>
      <c r="AA137" s="148">
        <f t="shared" si="55"/>
        <v>12</v>
      </c>
      <c r="AB137" s="159">
        <v>36.36</v>
      </c>
      <c r="AC137" s="147">
        <f t="shared" si="56"/>
        <v>12</v>
      </c>
      <c r="AD137" s="151">
        <f t="shared" si="57"/>
        <v>12</v>
      </c>
      <c r="AE137" s="152">
        <f t="shared" si="58"/>
        <v>13.5</v>
      </c>
      <c r="AF137" s="153">
        <f t="shared" si="59"/>
        <v>13.5</v>
      </c>
      <c r="AG137" s="233">
        <f t="shared" si="60"/>
        <v>22</v>
      </c>
      <c r="AH137" s="108">
        <f>VLOOKUP(B137,'Notes Ecrit'!$A$2:$B$572,2)</f>
        <v>11</v>
      </c>
      <c r="AI137" s="234">
        <f t="shared" si="61"/>
        <v>71</v>
      </c>
      <c r="AJ137" s="125">
        <f t="shared" si="62"/>
        <v>12.25</v>
      </c>
    </row>
    <row r="138" spans="1:41" s="126" customFormat="1" ht="16.5" customHeight="1" thickBot="1">
      <c r="A138" s="123" t="s">
        <v>186</v>
      </c>
      <c r="B138" s="127">
        <v>21813251</v>
      </c>
      <c r="C138" s="127" t="s">
        <v>415</v>
      </c>
      <c r="D138" s="127" t="s">
        <v>416</v>
      </c>
      <c r="E138" s="145" t="s">
        <v>1064</v>
      </c>
      <c r="F138" s="146" t="str">
        <f t="shared" si="42"/>
        <v>ABI</v>
      </c>
      <c r="G138" s="147" t="str">
        <f t="shared" si="43"/>
        <v>ABI</v>
      </c>
      <c r="H138" s="148" t="str">
        <f t="shared" si="44"/>
        <v>ABI</v>
      </c>
      <c r="I138" s="210" t="s">
        <v>1064</v>
      </c>
      <c r="J138" s="147" t="str">
        <f t="shared" si="45"/>
        <v>ABI</v>
      </c>
      <c r="K138" s="149" t="s">
        <v>1064</v>
      </c>
      <c r="L138" s="147" t="str">
        <f t="shared" si="46"/>
        <v>ABI</v>
      </c>
      <c r="M138" s="148" t="str">
        <f t="shared" si="47"/>
        <v>ABI</v>
      </c>
      <c r="N138" s="150" t="s">
        <v>1064</v>
      </c>
      <c r="O138" s="187"/>
      <c r="P138" s="191">
        <f t="shared" si="48"/>
        <v>0</v>
      </c>
      <c r="Q138" s="147" t="str">
        <f t="shared" si="49"/>
        <v>ABI</v>
      </c>
      <c r="R138" s="150" t="s">
        <v>1064</v>
      </c>
      <c r="S138" s="147" t="str">
        <f t="shared" si="50"/>
        <v>ABI</v>
      </c>
      <c r="T138" s="148" t="str">
        <f t="shared" si="51"/>
        <v>ABI</v>
      </c>
      <c r="U138" s="150" t="s">
        <v>1064</v>
      </c>
      <c r="V138" s="147" t="str">
        <f t="shared" si="52"/>
        <v>ABI</v>
      </c>
      <c r="W138" s="189" t="s">
        <v>1064</v>
      </c>
      <c r="X138" s="147" t="str">
        <f t="shared" si="53"/>
        <v>ABI</v>
      </c>
      <c r="Y138" s="166" t="s">
        <v>1064</v>
      </c>
      <c r="Z138" s="147" t="str">
        <f t="shared" si="54"/>
        <v>ABI</v>
      </c>
      <c r="AA138" s="148" t="str">
        <f t="shared" si="55"/>
        <v>ABI</v>
      </c>
      <c r="AB138" s="149" t="s">
        <v>1064</v>
      </c>
      <c r="AC138" s="147" t="str">
        <f t="shared" si="56"/>
        <v>ABI</v>
      </c>
      <c r="AD138" s="151" t="str">
        <f t="shared" si="57"/>
        <v>ABI</v>
      </c>
      <c r="AE138" s="152" t="str">
        <f t="shared" si="58"/>
        <v>DEF</v>
      </c>
      <c r="AF138" s="153">
        <f t="shared" si="59"/>
        <v>0</v>
      </c>
      <c r="AG138" s="233">
        <f t="shared" si="60"/>
        <v>520</v>
      </c>
      <c r="AH138" s="108">
        <f>VLOOKUP(B138,'Notes Ecrit'!$A$2:$B$572,2)</f>
        <v>8</v>
      </c>
      <c r="AI138" s="234">
        <f t="shared" si="61"/>
        <v>339</v>
      </c>
      <c r="AJ138" s="125" t="e">
        <f t="shared" si="62"/>
        <v>#VALUE!</v>
      </c>
      <c r="AK138"/>
      <c r="AL138"/>
      <c r="AM138"/>
      <c r="AN138"/>
      <c r="AO138"/>
    </row>
    <row r="139" spans="1:41" s="111" customFormat="1" ht="16.5" customHeight="1" thickBot="1">
      <c r="A139" s="39" t="s">
        <v>1057</v>
      </c>
      <c r="B139" s="138">
        <v>21816632</v>
      </c>
      <c r="C139" s="138" t="s">
        <v>417</v>
      </c>
      <c r="D139" s="138" t="s">
        <v>418</v>
      </c>
      <c r="E139" s="154">
        <v>7</v>
      </c>
      <c r="F139" s="146">
        <f t="shared" si="42"/>
        <v>13</v>
      </c>
      <c r="G139" s="147">
        <f t="shared" si="43"/>
        <v>4</v>
      </c>
      <c r="H139" s="148">
        <f t="shared" si="44"/>
        <v>4</v>
      </c>
      <c r="I139" s="211">
        <v>4.13</v>
      </c>
      <c r="J139" s="147">
        <f t="shared" si="45"/>
        <v>1</v>
      </c>
      <c r="K139" s="155">
        <v>7.7</v>
      </c>
      <c r="L139" s="147">
        <f t="shared" si="46"/>
        <v>5</v>
      </c>
      <c r="M139" s="148">
        <f t="shared" si="47"/>
        <v>3</v>
      </c>
      <c r="N139" s="156">
        <v>40</v>
      </c>
      <c r="O139" s="190">
        <v>62</v>
      </c>
      <c r="P139" s="191">
        <f t="shared" si="48"/>
        <v>0.64516129032258063</v>
      </c>
      <c r="Q139" s="147">
        <f t="shared" si="49"/>
        <v>3</v>
      </c>
      <c r="R139" s="157">
        <v>37.200000000000003</v>
      </c>
      <c r="S139" s="147">
        <f t="shared" si="50"/>
        <v>2.5</v>
      </c>
      <c r="T139" s="148">
        <f t="shared" si="51"/>
        <v>5.5</v>
      </c>
      <c r="U139" s="156">
        <v>36.5</v>
      </c>
      <c r="V139" s="147">
        <f t="shared" si="52"/>
        <v>0.25</v>
      </c>
      <c r="W139" s="192">
        <v>-2</v>
      </c>
      <c r="X139" s="147">
        <f t="shared" si="53"/>
        <v>2</v>
      </c>
      <c r="Y139" s="158">
        <v>10</v>
      </c>
      <c r="Z139" s="147">
        <f t="shared" si="54"/>
        <v>0</v>
      </c>
      <c r="AA139" s="148">
        <f t="shared" si="55"/>
        <v>2.25</v>
      </c>
      <c r="AB139" s="159">
        <v>41.4</v>
      </c>
      <c r="AC139" s="147">
        <f t="shared" si="56"/>
        <v>9</v>
      </c>
      <c r="AD139" s="151">
        <f t="shared" si="57"/>
        <v>9</v>
      </c>
      <c r="AE139" s="152">
        <f t="shared" si="58"/>
        <v>4.75</v>
      </c>
      <c r="AF139" s="153">
        <f t="shared" si="59"/>
        <v>4.75</v>
      </c>
      <c r="AG139" s="233">
        <f t="shared" si="60"/>
        <v>510</v>
      </c>
      <c r="AH139" s="108">
        <f>VLOOKUP(B139,'Notes Ecrit'!$A$2:$B$572,2)</f>
        <v>10</v>
      </c>
      <c r="AI139" s="234">
        <f t="shared" si="61"/>
        <v>125</v>
      </c>
      <c r="AJ139" s="125">
        <f t="shared" si="62"/>
        <v>7.375</v>
      </c>
    </row>
    <row r="140" spans="1:41" ht="16.5" customHeight="1" thickBot="1">
      <c r="A140" s="39" t="s">
        <v>1057</v>
      </c>
      <c r="B140" s="138">
        <v>21809915</v>
      </c>
      <c r="C140" s="138" t="s">
        <v>419</v>
      </c>
      <c r="D140" s="138" t="s">
        <v>420</v>
      </c>
      <c r="E140" s="154">
        <v>15</v>
      </c>
      <c r="F140" s="146">
        <f t="shared" si="42"/>
        <v>17</v>
      </c>
      <c r="G140" s="147">
        <f t="shared" si="43"/>
        <v>12</v>
      </c>
      <c r="H140" s="148">
        <f t="shared" si="44"/>
        <v>12</v>
      </c>
      <c r="I140" s="211">
        <v>3.85</v>
      </c>
      <c r="J140" s="147">
        <f t="shared" si="45"/>
        <v>6</v>
      </c>
      <c r="K140" s="155">
        <v>7.25</v>
      </c>
      <c r="L140" s="147">
        <f t="shared" si="46"/>
        <v>8</v>
      </c>
      <c r="M140" s="148">
        <f t="shared" si="47"/>
        <v>7</v>
      </c>
      <c r="N140" s="156">
        <v>46</v>
      </c>
      <c r="O140" s="263">
        <v>65</v>
      </c>
      <c r="P140" s="191">
        <f t="shared" si="48"/>
        <v>0.70769230769230773</v>
      </c>
      <c r="Q140" s="147">
        <f t="shared" si="49"/>
        <v>3.5</v>
      </c>
      <c r="R140" s="157">
        <v>39.700000000000003</v>
      </c>
      <c r="S140" s="147">
        <f t="shared" si="50"/>
        <v>3</v>
      </c>
      <c r="T140" s="148">
        <f t="shared" si="51"/>
        <v>6.5</v>
      </c>
      <c r="U140" s="156">
        <v>27.3</v>
      </c>
      <c r="V140" s="147">
        <f t="shared" si="52"/>
        <v>4.25</v>
      </c>
      <c r="W140" s="192">
        <v>-30</v>
      </c>
      <c r="X140" s="147">
        <f t="shared" si="53"/>
        <v>0</v>
      </c>
      <c r="Y140" s="158">
        <v>6</v>
      </c>
      <c r="Z140" s="147">
        <f t="shared" si="54"/>
        <v>2</v>
      </c>
      <c r="AA140" s="148">
        <f t="shared" si="55"/>
        <v>6.25</v>
      </c>
      <c r="AB140" s="159">
        <v>35.979999999999997</v>
      </c>
      <c r="AC140" s="147">
        <f t="shared" si="56"/>
        <v>13</v>
      </c>
      <c r="AD140" s="151">
        <f t="shared" si="57"/>
        <v>13</v>
      </c>
      <c r="AE140" s="152">
        <f t="shared" si="58"/>
        <v>8.9499999999999993</v>
      </c>
      <c r="AF140" s="153">
        <f t="shared" si="59"/>
        <v>8.9499999999999993</v>
      </c>
      <c r="AG140" s="233">
        <f t="shared" si="60"/>
        <v>383</v>
      </c>
      <c r="AH140" s="108">
        <f>VLOOKUP(B140,'Notes Ecrit'!$A$2:$B$572,2)</f>
        <v>7.5</v>
      </c>
      <c r="AI140" s="234">
        <f t="shared" si="61"/>
        <v>397</v>
      </c>
      <c r="AJ140" s="125">
        <f t="shared" si="62"/>
        <v>8.2249999999999996</v>
      </c>
    </row>
    <row r="141" spans="1:41" ht="16.5" customHeight="1" thickBot="1">
      <c r="A141" s="39" t="s">
        <v>186</v>
      </c>
      <c r="B141" s="138">
        <v>21816063</v>
      </c>
      <c r="C141" s="138" t="s">
        <v>421</v>
      </c>
      <c r="D141" s="305" t="s">
        <v>422</v>
      </c>
      <c r="E141" s="154">
        <v>14</v>
      </c>
      <c r="F141" s="146">
        <f t="shared" si="42"/>
        <v>16.5</v>
      </c>
      <c r="G141" s="147">
        <f t="shared" si="43"/>
        <v>14</v>
      </c>
      <c r="H141" s="148">
        <f t="shared" si="44"/>
        <v>14</v>
      </c>
      <c r="I141" s="211">
        <v>4.32</v>
      </c>
      <c r="J141" s="147">
        <f t="shared" si="45"/>
        <v>4</v>
      </c>
      <c r="K141" s="180">
        <v>8.0500000000000007</v>
      </c>
      <c r="L141" s="147">
        <f t="shared" si="46"/>
        <v>9</v>
      </c>
      <c r="M141" s="148">
        <f t="shared" si="47"/>
        <v>6.5</v>
      </c>
      <c r="N141" s="156">
        <v>62</v>
      </c>
      <c r="O141" s="263">
        <v>66</v>
      </c>
      <c r="P141" s="191">
        <f t="shared" si="48"/>
        <v>0.93939393939393945</v>
      </c>
      <c r="Q141" s="147">
        <f t="shared" si="49"/>
        <v>6</v>
      </c>
      <c r="R141" s="157">
        <v>33.5</v>
      </c>
      <c r="S141" s="147">
        <f t="shared" si="50"/>
        <v>5.5</v>
      </c>
      <c r="T141" s="148">
        <f t="shared" si="51"/>
        <v>11.5</v>
      </c>
      <c r="U141" s="156">
        <v>30.4</v>
      </c>
      <c r="V141" s="147">
        <f t="shared" si="52"/>
        <v>3.75</v>
      </c>
      <c r="W141" s="192">
        <v>3</v>
      </c>
      <c r="X141" s="147">
        <f t="shared" si="53"/>
        <v>3.25</v>
      </c>
      <c r="Y141" s="158">
        <v>9</v>
      </c>
      <c r="Z141" s="147">
        <f t="shared" si="54"/>
        <v>0.5</v>
      </c>
      <c r="AA141" s="148">
        <f t="shared" si="55"/>
        <v>7.5</v>
      </c>
      <c r="AB141" s="159">
        <v>36</v>
      </c>
      <c r="AC141" s="147">
        <f t="shared" si="56"/>
        <v>16</v>
      </c>
      <c r="AD141" s="151">
        <f t="shared" si="57"/>
        <v>16</v>
      </c>
      <c r="AE141" s="152">
        <f t="shared" si="58"/>
        <v>11.1</v>
      </c>
      <c r="AF141" s="153">
        <f t="shared" si="59"/>
        <v>11.1</v>
      </c>
      <c r="AG141" s="233">
        <f t="shared" si="60"/>
        <v>186</v>
      </c>
      <c r="AH141" s="108">
        <f>VLOOKUP(B141,'Notes Ecrit'!$A$2:$B$572,2)</f>
        <v>9</v>
      </c>
      <c r="AI141" s="234">
        <f t="shared" si="61"/>
        <v>208</v>
      </c>
      <c r="AJ141" s="125">
        <f t="shared" si="62"/>
        <v>10.050000000000001</v>
      </c>
    </row>
    <row r="142" spans="1:41" ht="16.5" customHeight="1" thickBot="1">
      <c r="A142" s="39" t="s">
        <v>186</v>
      </c>
      <c r="B142" s="138">
        <v>21814661</v>
      </c>
      <c r="C142" s="138" t="s">
        <v>423</v>
      </c>
      <c r="D142" s="138" t="s">
        <v>304</v>
      </c>
      <c r="E142" s="154">
        <v>15</v>
      </c>
      <c r="F142" s="146">
        <f t="shared" si="42"/>
        <v>17</v>
      </c>
      <c r="G142" s="147">
        <f t="shared" si="43"/>
        <v>15</v>
      </c>
      <c r="H142" s="148">
        <f t="shared" si="44"/>
        <v>15</v>
      </c>
      <c r="I142" s="211">
        <v>3.81</v>
      </c>
      <c r="J142" s="147">
        <f t="shared" si="45"/>
        <v>12</v>
      </c>
      <c r="K142" s="155">
        <v>7.09</v>
      </c>
      <c r="L142" s="147">
        <f t="shared" si="46"/>
        <v>15</v>
      </c>
      <c r="M142" s="148">
        <f t="shared" si="47"/>
        <v>13.5</v>
      </c>
      <c r="N142" s="156">
        <v>35</v>
      </c>
      <c r="O142" s="190">
        <v>52</v>
      </c>
      <c r="P142" s="191">
        <f t="shared" si="48"/>
        <v>0.67307692307692313</v>
      </c>
      <c r="Q142" s="147">
        <f t="shared" si="49"/>
        <v>4.5</v>
      </c>
      <c r="R142" s="157">
        <v>37.1</v>
      </c>
      <c r="S142" s="147">
        <f t="shared" si="50"/>
        <v>6.5</v>
      </c>
      <c r="T142" s="148">
        <f t="shared" si="51"/>
        <v>11</v>
      </c>
      <c r="U142" s="156">
        <v>27.9</v>
      </c>
      <c r="V142" s="147">
        <f t="shared" si="52"/>
        <v>5</v>
      </c>
      <c r="W142" s="192">
        <v>0</v>
      </c>
      <c r="X142" s="147">
        <f t="shared" si="53"/>
        <v>2.5</v>
      </c>
      <c r="Y142" s="158">
        <v>2</v>
      </c>
      <c r="Z142" s="147">
        <f t="shared" si="54"/>
        <v>4</v>
      </c>
      <c r="AA142" s="148">
        <f t="shared" si="55"/>
        <v>11.5</v>
      </c>
      <c r="AB142" s="159">
        <v>55.65</v>
      </c>
      <c r="AC142" s="147">
        <f t="shared" si="56"/>
        <v>6</v>
      </c>
      <c r="AD142" s="151">
        <f t="shared" si="57"/>
        <v>6</v>
      </c>
      <c r="AE142" s="152">
        <f t="shared" si="58"/>
        <v>11.4</v>
      </c>
      <c r="AF142" s="153">
        <f t="shared" si="59"/>
        <v>11.4</v>
      </c>
      <c r="AG142" s="233">
        <f t="shared" si="60"/>
        <v>158</v>
      </c>
      <c r="AH142" s="108">
        <f>VLOOKUP(B142,'Notes Ecrit'!$A$2:$B$572,2)</f>
        <v>8.5</v>
      </c>
      <c r="AI142" s="234">
        <f t="shared" si="61"/>
        <v>278</v>
      </c>
      <c r="AJ142" s="125">
        <f t="shared" si="62"/>
        <v>9.9499999999999993</v>
      </c>
      <c r="AK142" s="118"/>
      <c r="AL142" s="118"/>
      <c r="AM142" s="118"/>
      <c r="AN142" s="118"/>
      <c r="AO142" s="118"/>
    </row>
    <row r="143" spans="1:41" s="111" customFormat="1" ht="16.5" customHeight="1" thickBot="1">
      <c r="A143" s="39" t="s">
        <v>186</v>
      </c>
      <c r="B143" s="138">
        <v>21805122</v>
      </c>
      <c r="C143" s="138" t="s">
        <v>424</v>
      </c>
      <c r="D143" s="138" t="s">
        <v>320</v>
      </c>
      <c r="E143" s="154">
        <v>13</v>
      </c>
      <c r="F143" s="146">
        <f t="shared" si="42"/>
        <v>16</v>
      </c>
      <c r="G143" s="147">
        <f t="shared" si="43"/>
        <v>13</v>
      </c>
      <c r="H143" s="148">
        <f t="shared" si="44"/>
        <v>13</v>
      </c>
      <c r="I143" s="211">
        <v>4.16</v>
      </c>
      <c r="J143" s="147">
        <f t="shared" si="45"/>
        <v>6</v>
      </c>
      <c r="K143" s="155">
        <v>7.68</v>
      </c>
      <c r="L143" s="147">
        <f t="shared" si="46"/>
        <v>11</v>
      </c>
      <c r="M143" s="148">
        <f t="shared" si="47"/>
        <v>8.5</v>
      </c>
      <c r="N143" s="156">
        <v>23.5</v>
      </c>
      <c r="O143" s="190">
        <v>52</v>
      </c>
      <c r="P143" s="191">
        <f t="shared" si="48"/>
        <v>0.45192307692307693</v>
      </c>
      <c r="Q143" s="147">
        <f t="shared" si="49"/>
        <v>3.5</v>
      </c>
      <c r="R143" s="157">
        <v>28</v>
      </c>
      <c r="S143" s="147">
        <f t="shared" si="50"/>
        <v>4.5</v>
      </c>
      <c r="T143" s="148">
        <f t="shared" si="51"/>
        <v>8</v>
      </c>
      <c r="U143" s="156">
        <v>29.7</v>
      </c>
      <c r="V143" s="147">
        <f t="shared" si="52"/>
        <v>4</v>
      </c>
      <c r="W143" s="192">
        <v>0</v>
      </c>
      <c r="X143" s="147">
        <f t="shared" si="53"/>
        <v>2.5</v>
      </c>
      <c r="Y143" s="158">
        <v>3</v>
      </c>
      <c r="Z143" s="147">
        <f t="shared" si="54"/>
        <v>3.5</v>
      </c>
      <c r="AA143" s="148">
        <f t="shared" si="55"/>
        <v>10</v>
      </c>
      <c r="AB143" s="159">
        <v>46.99</v>
      </c>
      <c r="AC143" s="147">
        <f t="shared" si="56"/>
        <v>10</v>
      </c>
      <c r="AD143" s="151">
        <f t="shared" si="57"/>
        <v>10</v>
      </c>
      <c r="AE143" s="152">
        <f t="shared" si="58"/>
        <v>9.9</v>
      </c>
      <c r="AF143" s="153">
        <f t="shared" si="59"/>
        <v>9.9</v>
      </c>
      <c r="AG143" s="233">
        <f t="shared" si="60"/>
        <v>291</v>
      </c>
      <c r="AH143" s="108">
        <f>VLOOKUP(B143,'Notes Ecrit'!$A$2:$B$572,2)</f>
        <v>5</v>
      </c>
      <c r="AI143" s="234">
        <f t="shared" si="61"/>
        <v>617</v>
      </c>
      <c r="AJ143" s="125">
        <f t="shared" si="62"/>
        <v>7.45</v>
      </c>
    </row>
    <row r="144" spans="1:41" s="126" customFormat="1" ht="15.75" thickBot="1">
      <c r="A144" s="123" t="s">
        <v>186</v>
      </c>
      <c r="B144" s="127">
        <v>21818129</v>
      </c>
      <c r="C144" s="127" t="s">
        <v>425</v>
      </c>
      <c r="D144" s="127" t="s">
        <v>426</v>
      </c>
      <c r="E144" s="145" t="s">
        <v>1064</v>
      </c>
      <c r="F144" s="146" t="str">
        <f t="shared" si="42"/>
        <v>ABI</v>
      </c>
      <c r="G144" s="147" t="str">
        <f t="shared" si="43"/>
        <v>ABI</v>
      </c>
      <c r="H144" s="148" t="str">
        <f t="shared" si="44"/>
        <v>ABI</v>
      </c>
      <c r="I144" s="210" t="s">
        <v>1064</v>
      </c>
      <c r="J144" s="147" t="str">
        <f t="shared" si="45"/>
        <v>ABI</v>
      </c>
      <c r="K144" s="149" t="s">
        <v>1064</v>
      </c>
      <c r="L144" s="147" t="str">
        <f t="shared" si="46"/>
        <v>ABI</v>
      </c>
      <c r="M144" s="148" t="str">
        <f t="shared" si="47"/>
        <v>ABI</v>
      </c>
      <c r="N144" s="150" t="s">
        <v>1064</v>
      </c>
      <c r="O144" s="187"/>
      <c r="P144" s="191">
        <f t="shared" si="48"/>
        <v>0</v>
      </c>
      <c r="Q144" s="147" t="str">
        <f t="shared" si="49"/>
        <v>ABI</v>
      </c>
      <c r="R144" s="150" t="s">
        <v>1064</v>
      </c>
      <c r="S144" s="147" t="str">
        <f t="shared" si="50"/>
        <v>ABI</v>
      </c>
      <c r="T144" s="148" t="str">
        <f t="shared" si="51"/>
        <v>ABI</v>
      </c>
      <c r="U144" s="150" t="s">
        <v>1064</v>
      </c>
      <c r="V144" s="147" t="str">
        <f t="shared" si="52"/>
        <v>ABI</v>
      </c>
      <c r="W144" s="189" t="s">
        <v>1064</v>
      </c>
      <c r="X144" s="147" t="str">
        <f t="shared" si="53"/>
        <v>ABI</v>
      </c>
      <c r="Y144" s="166" t="s">
        <v>1064</v>
      </c>
      <c r="Z144" s="147" t="str">
        <f t="shared" si="54"/>
        <v>ABI</v>
      </c>
      <c r="AA144" s="148" t="str">
        <f t="shared" si="55"/>
        <v>ABI</v>
      </c>
      <c r="AB144" s="149" t="s">
        <v>1064</v>
      </c>
      <c r="AC144" s="147" t="str">
        <f t="shared" si="56"/>
        <v>ABI</v>
      </c>
      <c r="AD144" s="151" t="str">
        <f t="shared" si="57"/>
        <v>ABI</v>
      </c>
      <c r="AE144" s="152" t="str">
        <f t="shared" si="58"/>
        <v>DEF</v>
      </c>
      <c r="AF144" s="153">
        <f t="shared" si="59"/>
        <v>0</v>
      </c>
      <c r="AG144" s="233">
        <f t="shared" si="60"/>
        <v>520</v>
      </c>
      <c r="AH144" s="108">
        <f>VLOOKUP(B144,'Notes Ecrit'!$A$2:$B$572,2)</f>
        <v>9</v>
      </c>
      <c r="AI144" s="234">
        <f t="shared" si="61"/>
        <v>208</v>
      </c>
      <c r="AJ144" s="125" t="e">
        <f t="shared" si="62"/>
        <v>#VALUE!</v>
      </c>
      <c r="AK144"/>
      <c r="AL144"/>
      <c r="AM144"/>
      <c r="AN144"/>
      <c r="AO144"/>
    </row>
    <row r="145" spans="1:41" ht="16.5" customHeight="1" thickBot="1">
      <c r="A145" s="39" t="s">
        <v>1057</v>
      </c>
      <c r="B145" s="138">
        <v>21806524</v>
      </c>
      <c r="C145" s="138" t="s">
        <v>434</v>
      </c>
      <c r="D145" s="138" t="s">
        <v>236</v>
      </c>
      <c r="E145" s="154">
        <v>23</v>
      </c>
      <c r="F145" s="146">
        <f t="shared" si="42"/>
        <v>21</v>
      </c>
      <c r="G145" s="147">
        <f t="shared" si="43"/>
        <v>20</v>
      </c>
      <c r="H145" s="148">
        <f t="shared" si="44"/>
        <v>20</v>
      </c>
      <c r="I145" s="211">
        <v>3.67</v>
      </c>
      <c r="J145" s="147">
        <f t="shared" si="45"/>
        <v>9</v>
      </c>
      <c r="K145" s="155">
        <v>6.94</v>
      </c>
      <c r="L145" s="147">
        <f t="shared" si="46"/>
        <v>10</v>
      </c>
      <c r="M145" s="148">
        <f t="shared" si="47"/>
        <v>9.5</v>
      </c>
      <c r="N145" s="156">
        <v>76</v>
      </c>
      <c r="O145" s="190">
        <v>79</v>
      </c>
      <c r="P145" s="191">
        <f t="shared" si="48"/>
        <v>0.96202531645569622</v>
      </c>
      <c r="Q145" s="147">
        <f t="shared" si="49"/>
        <v>4.5</v>
      </c>
      <c r="R145" s="157">
        <v>43</v>
      </c>
      <c r="S145" s="147">
        <f t="shared" si="50"/>
        <v>4</v>
      </c>
      <c r="T145" s="148">
        <f t="shared" si="51"/>
        <v>8.5</v>
      </c>
      <c r="U145" s="156">
        <v>33.799999999999997</v>
      </c>
      <c r="V145" s="147">
        <f t="shared" si="52"/>
        <v>1</v>
      </c>
      <c r="W145" s="192">
        <v>0</v>
      </c>
      <c r="X145" s="147">
        <f t="shared" si="53"/>
        <v>2.5</v>
      </c>
      <c r="Y145" s="158">
        <v>2</v>
      </c>
      <c r="Z145" s="147">
        <f t="shared" si="54"/>
        <v>4</v>
      </c>
      <c r="AA145" s="148">
        <f t="shared" si="55"/>
        <v>7.5</v>
      </c>
      <c r="AB145" s="159">
        <v>32.44</v>
      </c>
      <c r="AC145" s="147">
        <f t="shared" si="56"/>
        <v>15</v>
      </c>
      <c r="AD145" s="151">
        <f t="shared" si="57"/>
        <v>15</v>
      </c>
      <c r="AE145" s="152">
        <f t="shared" si="58"/>
        <v>12.1</v>
      </c>
      <c r="AF145" s="153">
        <f t="shared" si="59"/>
        <v>12.1</v>
      </c>
      <c r="AG145" s="233">
        <f t="shared" si="60"/>
        <v>93</v>
      </c>
      <c r="AH145" s="108">
        <f>VLOOKUP(B145,'Notes Ecrit'!$A$2:$B$572,2)</f>
        <v>9</v>
      </c>
      <c r="AI145" s="234">
        <f t="shared" si="61"/>
        <v>208</v>
      </c>
      <c r="AJ145" s="125">
        <f t="shared" si="62"/>
        <v>10.55</v>
      </c>
    </row>
    <row r="146" spans="1:41" ht="16.5" customHeight="1" thickBot="1">
      <c r="A146" s="39" t="s">
        <v>1057</v>
      </c>
      <c r="B146" s="138">
        <v>21802962</v>
      </c>
      <c r="C146" s="138" t="s">
        <v>427</v>
      </c>
      <c r="D146" s="138" t="s">
        <v>33</v>
      </c>
      <c r="E146" s="154">
        <v>18</v>
      </c>
      <c r="F146" s="146">
        <f t="shared" si="42"/>
        <v>18.5</v>
      </c>
      <c r="G146" s="147">
        <f t="shared" si="43"/>
        <v>15</v>
      </c>
      <c r="H146" s="148">
        <f t="shared" si="44"/>
        <v>15</v>
      </c>
      <c r="I146" s="211">
        <v>3.79</v>
      </c>
      <c r="J146" s="147">
        <f t="shared" si="45"/>
        <v>7</v>
      </c>
      <c r="K146" s="155">
        <v>7.04</v>
      </c>
      <c r="L146" s="147">
        <f t="shared" si="46"/>
        <v>9</v>
      </c>
      <c r="M146" s="148">
        <f t="shared" si="47"/>
        <v>8</v>
      </c>
      <c r="N146" s="156">
        <v>46</v>
      </c>
      <c r="O146" s="190">
        <v>70</v>
      </c>
      <c r="P146" s="191">
        <f t="shared" si="48"/>
        <v>0.65714285714285714</v>
      </c>
      <c r="Q146" s="147">
        <f t="shared" si="49"/>
        <v>3</v>
      </c>
      <c r="R146" s="157">
        <v>40.5</v>
      </c>
      <c r="S146" s="147">
        <f t="shared" si="50"/>
        <v>3</v>
      </c>
      <c r="T146" s="148">
        <f t="shared" si="51"/>
        <v>6</v>
      </c>
      <c r="U146" s="156">
        <v>27.5</v>
      </c>
      <c r="V146" s="147">
        <f t="shared" si="52"/>
        <v>4</v>
      </c>
      <c r="W146" s="192">
        <v>-15</v>
      </c>
      <c r="X146" s="147">
        <f t="shared" si="53"/>
        <v>0.5</v>
      </c>
      <c r="Y146" s="158">
        <v>8</v>
      </c>
      <c r="Z146" s="147">
        <f t="shared" si="54"/>
        <v>1</v>
      </c>
      <c r="AA146" s="148">
        <f t="shared" si="55"/>
        <v>5.5</v>
      </c>
      <c r="AB146" s="159">
        <v>36.5</v>
      </c>
      <c r="AC146" s="147">
        <f t="shared" si="56"/>
        <v>12</v>
      </c>
      <c r="AD146" s="151">
        <f t="shared" si="57"/>
        <v>12</v>
      </c>
      <c r="AE146" s="152">
        <f t="shared" si="58"/>
        <v>9.3000000000000007</v>
      </c>
      <c r="AF146" s="153">
        <f t="shared" si="59"/>
        <v>9.3000000000000007</v>
      </c>
      <c r="AG146" s="233">
        <f t="shared" si="60"/>
        <v>357</v>
      </c>
      <c r="AH146" s="108">
        <f>VLOOKUP(B146,'Notes Ecrit'!$A$2:$B$572,2)</f>
        <v>7</v>
      </c>
      <c r="AI146" s="234">
        <f t="shared" si="61"/>
        <v>440</v>
      </c>
      <c r="AJ146" s="125">
        <f t="shared" si="62"/>
        <v>8.15</v>
      </c>
    </row>
    <row r="147" spans="1:41" ht="16.5" customHeight="1" thickBot="1">
      <c r="A147" s="39" t="s">
        <v>1057</v>
      </c>
      <c r="B147" s="138">
        <v>21714315</v>
      </c>
      <c r="C147" s="138" t="s">
        <v>79</v>
      </c>
      <c r="D147" s="138" t="s">
        <v>428</v>
      </c>
      <c r="E147" s="154">
        <v>7</v>
      </c>
      <c r="F147" s="146">
        <f t="shared" si="42"/>
        <v>13</v>
      </c>
      <c r="G147" s="147">
        <f t="shared" si="43"/>
        <v>4</v>
      </c>
      <c r="H147" s="148">
        <f t="shared" si="44"/>
        <v>4</v>
      </c>
      <c r="I147" s="211">
        <v>3.48</v>
      </c>
      <c r="J147" s="147">
        <f t="shared" si="45"/>
        <v>12</v>
      </c>
      <c r="K147" s="155">
        <v>6.49</v>
      </c>
      <c r="L147" s="147">
        <f t="shared" si="46"/>
        <v>13</v>
      </c>
      <c r="M147" s="148">
        <f t="shared" si="47"/>
        <v>12.5</v>
      </c>
      <c r="N147" s="156">
        <v>73</v>
      </c>
      <c r="O147" s="190">
        <v>98</v>
      </c>
      <c r="P147" s="191">
        <f t="shared" si="48"/>
        <v>0.74489795918367352</v>
      </c>
      <c r="Q147" s="147">
        <f t="shared" si="49"/>
        <v>3.5</v>
      </c>
      <c r="R147" s="157">
        <v>48</v>
      </c>
      <c r="S147" s="147">
        <f t="shared" si="50"/>
        <v>5</v>
      </c>
      <c r="T147" s="148">
        <f t="shared" si="51"/>
        <v>8.5</v>
      </c>
      <c r="U147" s="156">
        <v>28</v>
      </c>
      <c r="V147" s="147">
        <f t="shared" si="52"/>
        <v>3.75</v>
      </c>
      <c r="W147" s="192">
        <v>-6</v>
      </c>
      <c r="X147" s="147">
        <f t="shared" si="53"/>
        <v>1.25</v>
      </c>
      <c r="Y147" s="158">
        <v>10</v>
      </c>
      <c r="Z147" s="147">
        <f t="shared" si="54"/>
        <v>0</v>
      </c>
      <c r="AA147" s="148">
        <f t="shared" si="55"/>
        <v>5</v>
      </c>
      <c r="AB147" s="159">
        <v>42.1</v>
      </c>
      <c r="AC147" s="147">
        <f t="shared" si="56"/>
        <v>9</v>
      </c>
      <c r="AD147" s="151">
        <f t="shared" si="57"/>
        <v>9</v>
      </c>
      <c r="AE147" s="152">
        <f t="shared" si="58"/>
        <v>7.8</v>
      </c>
      <c r="AF147" s="153">
        <f t="shared" si="59"/>
        <v>7.8</v>
      </c>
      <c r="AG147" s="233">
        <f t="shared" si="60"/>
        <v>448</v>
      </c>
      <c r="AH147" s="108">
        <f>VLOOKUP(B147,'Notes Ecrit'!$A$2:$B$572,2)</f>
        <v>8.5</v>
      </c>
      <c r="AI147" s="234">
        <f t="shared" si="61"/>
        <v>278</v>
      </c>
      <c r="AJ147" s="125">
        <f t="shared" si="62"/>
        <v>8.15</v>
      </c>
      <c r="AK147" s="126"/>
      <c r="AL147" s="126"/>
      <c r="AM147" s="126"/>
      <c r="AN147" s="126"/>
      <c r="AO147" s="126"/>
    </row>
    <row r="148" spans="1:41" ht="16.5" customHeight="1" thickBot="1">
      <c r="A148" s="39" t="s">
        <v>1057</v>
      </c>
      <c r="B148" s="138">
        <v>21815795</v>
      </c>
      <c r="C148" s="138" t="s">
        <v>429</v>
      </c>
      <c r="D148" s="138" t="s">
        <v>430</v>
      </c>
      <c r="E148" s="154">
        <v>13</v>
      </c>
      <c r="F148" s="146">
        <f t="shared" si="42"/>
        <v>16</v>
      </c>
      <c r="G148" s="147">
        <f t="shared" si="43"/>
        <v>10</v>
      </c>
      <c r="H148" s="148">
        <f t="shared" si="44"/>
        <v>10</v>
      </c>
      <c r="I148" s="211">
        <v>3.55</v>
      </c>
      <c r="J148" s="147">
        <f t="shared" si="45"/>
        <v>11</v>
      </c>
      <c r="K148" s="155">
        <v>6.67</v>
      </c>
      <c r="L148" s="147">
        <f t="shared" si="46"/>
        <v>12</v>
      </c>
      <c r="M148" s="148">
        <f t="shared" si="47"/>
        <v>11.5</v>
      </c>
      <c r="N148" s="156">
        <v>75.5</v>
      </c>
      <c r="O148" s="190">
        <v>90</v>
      </c>
      <c r="P148" s="191">
        <f t="shared" si="48"/>
        <v>0.83888888888888891</v>
      </c>
      <c r="Q148" s="147">
        <f t="shared" si="49"/>
        <v>4</v>
      </c>
      <c r="R148" s="157">
        <v>40</v>
      </c>
      <c r="S148" s="147">
        <f t="shared" si="50"/>
        <v>3</v>
      </c>
      <c r="T148" s="148">
        <f t="shared" si="51"/>
        <v>7</v>
      </c>
      <c r="U148" s="156">
        <v>24.4</v>
      </c>
      <c r="V148" s="147">
        <f t="shared" si="52"/>
        <v>5.75</v>
      </c>
      <c r="W148" s="192">
        <v>-18</v>
      </c>
      <c r="X148" s="147">
        <f t="shared" si="53"/>
        <v>0.25</v>
      </c>
      <c r="Y148" s="158">
        <v>6</v>
      </c>
      <c r="Z148" s="147">
        <f t="shared" si="54"/>
        <v>2</v>
      </c>
      <c r="AA148" s="148">
        <f t="shared" si="55"/>
        <v>8</v>
      </c>
      <c r="AB148" s="159" t="s">
        <v>1064</v>
      </c>
      <c r="AC148" s="147" t="str">
        <f t="shared" si="56"/>
        <v>ABI</v>
      </c>
      <c r="AD148" s="151" t="str">
        <f t="shared" si="57"/>
        <v>ABI</v>
      </c>
      <c r="AE148" s="152" t="str">
        <f t="shared" si="58"/>
        <v>DEF</v>
      </c>
      <c r="AF148" s="153">
        <f t="shared" si="59"/>
        <v>0</v>
      </c>
      <c r="AG148" s="233">
        <f t="shared" si="60"/>
        <v>520</v>
      </c>
      <c r="AH148" s="108">
        <f>VLOOKUP(B148,'Notes Ecrit'!$A$2:$B$572,2)</f>
        <v>7.5</v>
      </c>
      <c r="AI148" s="234">
        <f t="shared" si="61"/>
        <v>397</v>
      </c>
      <c r="AJ148" s="125" t="e">
        <f t="shared" si="62"/>
        <v>#VALUE!</v>
      </c>
      <c r="AK148" s="122"/>
      <c r="AL148" s="122"/>
      <c r="AM148" s="122"/>
      <c r="AN148" s="122"/>
      <c r="AO148" s="122"/>
    </row>
    <row r="149" spans="1:41" ht="16.5" customHeight="1" thickBot="1">
      <c r="A149" s="39" t="s">
        <v>1057</v>
      </c>
      <c r="B149" s="138">
        <v>21818037</v>
      </c>
      <c r="C149" s="138" t="s">
        <v>431</v>
      </c>
      <c r="D149" s="138" t="s">
        <v>318</v>
      </c>
      <c r="E149" s="154">
        <v>12</v>
      </c>
      <c r="F149" s="146">
        <f t="shared" si="42"/>
        <v>15.5</v>
      </c>
      <c r="G149" s="147">
        <f t="shared" si="43"/>
        <v>9</v>
      </c>
      <c r="H149" s="148">
        <f t="shared" si="44"/>
        <v>9</v>
      </c>
      <c r="I149" s="211">
        <v>4.0999999999999996</v>
      </c>
      <c r="J149" s="147">
        <f t="shared" si="45"/>
        <v>2</v>
      </c>
      <c r="K149" s="155">
        <v>7.39</v>
      </c>
      <c r="L149" s="147">
        <f t="shared" si="46"/>
        <v>7</v>
      </c>
      <c r="M149" s="148">
        <f t="shared" si="47"/>
        <v>4.5</v>
      </c>
      <c r="N149" s="156">
        <v>87</v>
      </c>
      <c r="O149" s="190">
        <v>64</v>
      </c>
      <c r="P149" s="191">
        <f t="shared" si="48"/>
        <v>1.359375</v>
      </c>
      <c r="Q149" s="147">
        <f t="shared" si="49"/>
        <v>6.5</v>
      </c>
      <c r="R149" s="157">
        <v>49.3</v>
      </c>
      <c r="S149" s="147">
        <f t="shared" si="50"/>
        <v>5.5</v>
      </c>
      <c r="T149" s="148">
        <f t="shared" si="51"/>
        <v>12</v>
      </c>
      <c r="U149" s="156">
        <v>28.2</v>
      </c>
      <c r="V149" s="147">
        <f t="shared" si="52"/>
        <v>3.75</v>
      </c>
      <c r="W149" s="192">
        <v>0</v>
      </c>
      <c r="X149" s="147">
        <f t="shared" si="53"/>
        <v>2.5</v>
      </c>
      <c r="Y149" s="158">
        <v>6</v>
      </c>
      <c r="Z149" s="147">
        <f t="shared" si="54"/>
        <v>2</v>
      </c>
      <c r="AA149" s="148">
        <f t="shared" si="55"/>
        <v>8.25</v>
      </c>
      <c r="AB149" s="159">
        <v>43.48</v>
      </c>
      <c r="AC149" s="147">
        <f t="shared" si="56"/>
        <v>8</v>
      </c>
      <c r="AD149" s="151">
        <f t="shared" si="57"/>
        <v>8</v>
      </c>
      <c r="AE149" s="152">
        <f t="shared" si="58"/>
        <v>8.35</v>
      </c>
      <c r="AF149" s="153">
        <f t="shared" si="59"/>
        <v>8.35</v>
      </c>
      <c r="AG149" s="233">
        <f t="shared" si="60"/>
        <v>422</v>
      </c>
      <c r="AH149" s="108">
        <f>VLOOKUP(B149,'Notes Ecrit'!$A$2:$B$572,2)</f>
        <v>10</v>
      </c>
      <c r="AI149" s="234">
        <f t="shared" si="61"/>
        <v>125</v>
      </c>
      <c r="AJ149" s="125">
        <f t="shared" si="62"/>
        <v>9.1750000000000007</v>
      </c>
    </row>
    <row r="150" spans="1:41" ht="16.5" customHeight="1" thickBot="1">
      <c r="A150" s="39" t="s">
        <v>186</v>
      </c>
      <c r="B150" s="138">
        <v>21801861</v>
      </c>
      <c r="C150" s="138" t="s">
        <v>432</v>
      </c>
      <c r="D150" s="138" t="s">
        <v>433</v>
      </c>
      <c r="E150" s="154">
        <v>16</v>
      </c>
      <c r="F150" s="146">
        <f t="shared" si="42"/>
        <v>17.5</v>
      </c>
      <c r="G150" s="147">
        <f t="shared" si="43"/>
        <v>16</v>
      </c>
      <c r="H150" s="148">
        <f t="shared" si="44"/>
        <v>16</v>
      </c>
      <c r="I150" s="211">
        <v>3.94</v>
      </c>
      <c r="J150" s="147">
        <f t="shared" si="45"/>
        <v>10</v>
      </c>
      <c r="K150" s="155">
        <v>7.26</v>
      </c>
      <c r="L150" s="147">
        <f t="shared" si="46"/>
        <v>14</v>
      </c>
      <c r="M150" s="148">
        <f t="shared" si="47"/>
        <v>12</v>
      </c>
      <c r="N150" s="156">
        <v>26</v>
      </c>
      <c r="O150" s="190">
        <v>54</v>
      </c>
      <c r="P150" s="191">
        <f t="shared" si="48"/>
        <v>0.48148148148148145</v>
      </c>
      <c r="Q150" s="147">
        <f t="shared" si="49"/>
        <v>3.5</v>
      </c>
      <c r="R150" s="157">
        <v>31.3</v>
      </c>
      <c r="S150" s="147">
        <f t="shared" si="50"/>
        <v>5</v>
      </c>
      <c r="T150" s="148">
        <f t="shared" si="51"/>
        <v>8.5</v>
      </c>
      <c r="U150" s="156">
        <v>34.799999999999997</v>
      </c>
      <c r="V150" s="147">
        <f t="shared" si="52"/>
        <v>1.5</v>
      </c>
      <c r="W150" s="192">
        <v>-6</v>
      </c>
      <c r="X150" s="147">
        <f t="shared" si="53"/>
        <v>1.25</v>
      </c>
      <c r="Y150" s="158">
        <v>1</v>
      </c>
      <c r="Z150" s="147">
        <f t="shared" si="54"/>
        <v>4.5</v>
      </c>
      <c r="AA150" s="148">
        <f t="shared" si="55"/>
        <v>7.25</v>
      </c>
      <c r="AB150" s="159">
        <v>48.35</v>
      </c>
      <c r="AC150" s="147">
        <f t="shared" si="56"/>
        <v>9</v>
      </c>
      <c r="AD150" s="151">
        <f t="shared" si="57"/>
        <v>9</v>
      </c>
      <c r="AE150" s="152">
        <f t="shared" si="58"/>
        <v>10.55</v>
      </c>
      <c r="AF150" s="153">
        <f t="shared" si="59"/>
        <v>10.55</v>
      </c>
      <c r="AG150" s="233">
        <f t="shared" si="60"/>
        <v>226</v>
      </c>
      <c r="AH150" s="108">
        <f>VLOOKUP(B150,'Notes Ecrit'!$A$2:$B$572,2)</f>
        <v>9</v>
      </c>
      <c r="AI150" s="234">
        <f t="shared" si="61"/>
        <v>208</v>
      </c>
      <c r="AJ150" s="125">
        <f t="shared" si="62"/>
        <v>9.7750000000000004</v>
      </c>
    </row>
    <row r="151" spans="1:41" ht="16.5" customHeight="1" thickBot="1">
      <c r="A151" s="39" t="s">
        <v>1057</v>
      </c>
      <c r="B151" s="138">
        <v>21811247</v>
      </c>
      <c r="C151" s="138" t="s">
        <v>435</v>
      </c>
      <c r="D151" s="138" t="s">
        <v>436</v>
      </c>
      <c r="E151" s="154">
        <v>17</v>
      </c>
      <c r="F151" s="146">
        <f t="shared" si="42"/>
        <v>18</v>
      </c>
      <c r="G151" s="147">
        <f t="shared" si="43"/>
        <v>14</v>
      </c>
      <c r="H151" s="148">
        <f t="shared" si="44"/>
        <v>14</v>
      </c>
      <c r="I151" s="211">
        <v>3.52</v>
      </c>
      <c r="J151" s="147">
        <f t="shared" si="45"/>
        <v>12</v>
      </c>
      <c r="K151" s="155">
        <v>6.7</v>
      </c>
      <c r="L151" s="147">
        <f t="shared" si="46"/>
        <v>12</v>
      </c>
      <c r="M151" s="148">
        <f t="shared" si="47"/>
        <v>12</v>
      </c>
      <c r="N151" s="156">
        <v>64</v>
      </c>
      <c r="O151" s="190">
        <v>66</v>
      </c>
      <c r="P151" s="191">
        <f t="shared" si="48"/>
        <v>0.96969696969696972</v>
      </c>
      <c r="Q151" s="147">
        <f t="shared" si="49"/>
        <v>4.5</v>
      </c>
      <c r="R151" s="157">
        <v>39.4</v>
      </c>
      <c r="S151" s="147">
        <f t="shared" si="50"/>
        <v>3</v>
      </c>
      <c r="T151" s="148">
        <f t="shared" si="51"/>
        <v>7.5</v>
      </c>
      <c r="U151" s="156">
        <v>27.6</v>
      </c>
      <c r="V151" s="147">
        <f t="shared" si="52"/>
        <v>4</v>
      </c>
      <c r="W151" s="192">
        <v>0</v>
      </c>
      <c r="X151" s="147">
        <f t="shared" si="53"/>
        <v>2.5</v>
      </c>
      <c r="Y151" s="158">
        <v>6</v>
      </c>
      <c r="Z151" s="147">
        <f t="shared" si="54"/>
        <v>2</v>
      </c>
      <c r="AA151" s="148">
        <f t="shared" si="55"/>
        <v>8.5</v>
      </c>
      <c r="AB151" s="159">
        <v>39.29</v>
      </c>
      <c r="AC151" s="147">
        <f t="shared" si="56"/>
        <v>11</v>
      </c>
      <c r="AD151" s="151">
        <f t="shared" si="57"/>
        <v>11</v>
      </c>
      <c r="AE151" s="152">
        <f t="shared" si="58"/>
        <v>10.6</v>
      </c>
      <c r="AF151" s="153">
        <f t="shared" si="59"/>
        <v>10.6</v>
      </c>
      <c r="AG151" s="233">
        <f t="shared" si="60"/>
        <v>222</v>
      </c>
      <c r="AH151" s="108">
        <f>VLOOKUP(B151,'Notes Ecrit'!$A$2:$B$572,2)</f>
        <v>5</v>
      </c>
      <c r="AI151" s="234">
        <f t="shared" si="61"/>
        <v>617</v>
      </c>
      <c r="AJ151" s="125">
        <f t="shared" si="62"/>
        <v>7.8</v>
      </c>
      <c r="AK151" s="122"/>
      <c r="AL151" s="122"/>
      <c r="AM151" s="122"/>
      <c r="AN151" s="122"/>
      <c r="AO151" s="122"/>
    </row>
    <row r="152" spans="1:41" ht="16.5" customHeight="1" thickBot="1">
      <c r="A152" s="39" t="s">
        <v>1057</v>
      </c>
      <c r="B152" s="138">
        <v>21706042</v>
      </c>
      <c r="C152" s="138" t="s">
        <v>437</v>
      </c>
      <c r="D152" s="138" t="s">
        <v>438</v>
      </c>
      <c r="E152" s="154">
        <v>16</v>
      </c>
      <c r="F152" s="146">
        <f t="shared" si="42"/>
        <v>17.5</v>
      </c>
      <c r="G152" s="147">
        <f t="shared" si="43"/>
        <v>13</v>
      </c>
      <c r="H152" s="148">
        <f t="shared" si="44"/>
        <v>13</v>
      </c>
      <c r="I152" s="211">
        <v>4.1500000000000004</v>
      </c>
      <c r="J152" s="147">
        <f t="shared" si="45"/>
        <v>1</v>
      </c>
      <c r="K152" s="155">
        <v>7.6</v>
      </c>
      <c r="L152" s="147">
        <f t="shared" si="46"/>
        <v>5</v>
      </c>
      <c r="M152" s="148">
        <f t="shared" si="47"/>
        <v>3</v>
      </c>
      <c r="N152" s="156">
        <v>22.5</v>
      </c>
      <c r="O152" s="190">
        <v>42</v>
      </c>
      <c r="P152" s="191">
        <f t="shared" si="48"/>
        <v>0.5357142857142857</v>
      </c>
      <c r="Q152" s="147">
        <f t="shared" si="49"/>
        <v>2.5</v>
      </c>
      <c r="R152" s="157">
        <v>28.2</v>
      </c>
      <c r="S152" s="147">
        <f t="shared" si="50"/>
        <v>0</v>
      </c>
      <c r="T152" s="148">
        <f t="shared" si="51"/>
        <v>2.5</v>
      </c>
      <c r="U152" s="156">
        <v>34.1</v>
      </c>
      <c r="V152" s="147">
        <f t="shared" si="52"/>
        <v>0.75</v>
      </c>
      <c r="W152" s="192">
        <v>-4</v>
      </c>
      <c r="X152" s="147">
        <f t="shared" si="53"/>
        <v>1.5</v>
      </c>
      <c r="Y152" s="158">
        <v>6</v>
      </c>
      <c r="Z152" s="147">
        <f t="shared" si="54"/>
        <v>2</v>
      </c>
      <c r="AA152" s="148">
        <f t="shared" si="55"/>
        <v>4.25</v>
      </c>
      <c r="AB152" s="159">
        <v>50.31</v>
      </c>
      <c r="AC152" s="147">
        <f t="shared" si="56"/>
        <v>5</v>
      </c>
      <c r="AD152" s="151">
        <f t="shared" si="57"/>
        <v>5</v>
      </c>
      <c r="AE152" s="152">
        <f t="shared" si="58"/>
        <v>5.55</v>
      </c>
      <c r="AF152" s="153">
        <f t="shared" si="59"/>
        <v>5.55</v>
      </c>
      <c r="AG152" s="233">
        <f t="shared" si="60"/>
        <v>502</v>
      </c>
      <c r="AH152" s="108">
        <f>VLOOKUP(B152,'Notes Ecrit'!$A$2:$B$572,2)</f>
        <v>7</v>
      </c>
      <c r="AI152" s="234">
        <f t="shared" si="61"/>
        <v>440</v>
      </c>
      <c r="AJ152" s="125">
        <f t="shared" si="62"/>
        <v>6.2750000000000004</v>
      </c>
    </row>
    <row r="153" spans="1:41" s="126" customFormat="1" ht="16.5" customHeight="1" thickBot="1">
      <c r="A153" s="121" t="s">
        <v>1057</v>
      </c>
      <c r="B153" s="129">
        <v>21813625</v>
      </c>
      <c r="C153" s="129" t="s">
        <v>439</v>
      </c>
      <c r="D153" s="129" t="s">
        <v>440</v>
      </c>
      <c r="E153" s="167" t="s">
        <v>1060</v>
      </c>
      <c r="F153" s="146" t="str">
        <f t="shared" si="42"/>
        <v>DISP</v>
      </c>
      <c r="G153" s="147">
        <f t="shared" si="43"/>
        <v>0</v>
      </c>
      <c r="H153" s="148">
        <f t="shared" si="44"/>
        <v>0</v>
      </c>
      <c r="I153" s="212">
        <v>3.46</v>
      </c>
      <c r="J153" s="147">
        <f t="shared" si="45"/>
        <v>13</v>
      </c>
      <c r="K153" s="161">
        <v>6.68</v>
      </c>
      <c r="L153" s="147">
        <f t="shared" si="46"/>
        <v>12</v>
      </c>
      <c r="M153" s="148">
        <f t="shared" si="47"/>
        <v>12.5</v>
      </c>
      <c r="N153" s="162" t="s">
        <v>1060</v>
      </c>
      <c r="O153" s="193"/>
      <c r="P153" s="191">
        <f t="shared" si="48"/>
        <v>0</v>
      </c>
      <c r="Q153" s="147">
        <f t="shared" si="49"/>
        <v>0</v>
      </c>
      <c r="R153" s="183" t="s">
        <v>1060</v>
      </c>
      <c r="S153" s="147">
        <f t="shared" si="50"/>
        <v>0</v>
      </c>
      <c r="T153" s="148">
        <f t="shared" si="51"/>
        <v>0</v>
      </c>
      <c r="U153" s="162">
        <v>28.7</v>
      </c>
      <c r="V153" s="147">
        <f t="shared" si="52"/>
        <v>3.5</v>
      </c>
      <c r="W153" s="195">
        <v>-2</v>
      </c>
      <c r="X153" s="147">
        <f t="shared" si="53"/>
        <v>2</v>
      </c>
      <c r="Y153" s="168">
        <v>10</v>
      </c>
      <c r="Z153" s="147">
        <f t="shared" si="54"/>
        <v>0</v>
      </c>
      <c r="AA153" s="148">
        <f t="shared" si="55"/>
        <v>5.5</v>
      </c>
      <c r="AB153" s="161">
        <v>35.119999999999997</v>
      </c>
      <c r="AC153" s="147">
        <f t="shared" si="56"/>
        <v>13</v>
      </c>
      <c r="AD153" s="151">
        <f t="shared" si="57"/>
        <v>13</v>
      </c>
      <c r="AE153" s="152">
        <f t="shared" si="58"/>
        <v>6.2</v>
      </c>
      <c r="AF153" s="153">
        <f t="shared" si="59"/>
        <v>6.2</v>
      </c>
      <c r="AG153" s="233">
        <f t="shared" si="60"/>
        <v>493</v>
      </c>
      <c r="AH153" s="108">
        <f>VLOOKUP(B153,'Notes Ecrit'!$A$2:$B$572,2)</f>
        <v>11</v>
      </c>
      <c r="AI153" s="234">
        <f t="shared" si="61"/>
        <v>71</v>
      </c>
      <c r="AJ153" s="125">
        <f t="shared" si="62"/>
        <v>8.6</v>
      </c>
      <c r="AK153" s="120"/>
      <c r="AL153" s="120"/>
      <c r="AM153" s="120"/>
      <c r="AN153" s="120"/>
      <c r="AO153" s="120"/>
    </row>
    <row r="154" spans="1:41" ht="16.5" customHeight="1" thickBot="1">
      <c r="A154" s="39" t="s">
        <v>1057</v>
      </c>
      <c r="B154" s="138">
        <v>21808846</v>
      </c>
      <c r="C154" s="138" t="s">
        <v>441</v>
      </c>
      <c r="D154" s="138" t="s">
        <v>442</v>
      </c>
      <c r="E154" s="154">
        <v>18</v>
      </c>
      <c r="F154" s="146">
        <f t="shared" si="42"/>
        <v>18.5</v>
      </c>
      <c r="G154" s="147">
        <f t="shared" si="43"/>
        <v>15</v>
      </c>
      <c r="H154" s="148">
        <f t="shared" si="44"/>
        <v>15</v>
      </c>
      <c r="I154" s="211">
        <v>3.62</v>
      </c>
      <c r="J154" s="147">
        <f t="shared" si="45"/>
        <v>10</v>
      </c>
      <c r="K154" s="155">
        <v>6.7</v>
      </c>
      <c r="L154" s="147">
        <f t="shared" si="46"/>
        <v>12</v>
      </c>
      <c r="M154" s="148">
        <f t="shared" si="47"/>
        <v>11</v>
      </c>
      <c r="N154" s="156">
        <v>60</v>
      </c>
      <c r="O154" s="190">
        <v>67</v>
      </c>
      <c r="P154" s="191">
        <f t="shared" si="48"/>
        <v>0.89552238805970152</v>
      </c>
      <c r="Q154" s="147">
        <f t="shared" si="49"/>
        <v>4</v>
      </c>
      <c r="R154" s="157">
        <v>43.7</v>
      </c>
      <c r="S154" s="147">
        <f t="shared" si="50"/>
        <v>4</v>
      </c>
      <c r="T154" s="148">
        <f t="shared" si="51"/>
        <v>8</v>
      </c>
      <c r="U154" s="156">
        <v>28.7</v>
      </c>
      <c r="V154" s="147">
        <f t="shared" si="52"/>
        <v>3.5</v>
      </c>
      <c r="W154" s="192">
        <v>0</v>
      </c>
      <c r="X154" s="147">
        <f t="shared" si="53"/>
        <v>2.5</v>
      </c>
      <c r="Y154" s="158">
        <v>9</v>
      </c>
      <c r="Z154" s="147">
        <f t="shared" si="54"/>
        <v>0.5</v>
      </c>
      <c r="AA154" s="148">
        <f t="shared" si="55"/>
        <v>6.5</v>
      </c>
      <c r="AB154" s="159">
        <v>34.31</v>
      </c>
      <c r="AC154" s="147">
        <f t="shared" si="56"/>
        <v>14</v>
      </c>
      <c r="AD154" s="151">
        <f t="shared" si="57"/>
        <v>14</v>
      </c>
      <c r="AE154" s="152">
        <f t="shared" si="58"/>
        <v>10.9</v>
      </c>
      <c r="AF154" s="153">
        <f t="shared" si="59"/>
        <v>10.9</v>
      </c>
      <c r="AG154" s="233">
        <f t="shared" si="60"/>
        <v>206</v>
      </c>
      <c r="AH154" s="108">
        <f>VLOOKUP(B154,'Notes Ecrit'!$A$2:$B$572,2)</f>
        <v>9</v>
      </c>
      <c r="AI154" s="234">
        <f t="shared" si="61"/>
        <v>208</v>
      </c>
      <c r="AJ154" s="125">
        <f t="shared" si="62"/>
        <v>9.9499999999999993</v>
      </c>
    </row>
    <row r="155" spans="1:41" ht="16.5" customHeight="1" thickBot="1">
      <c r="A155" s="39" t="s">
        <v>1057</v>
      </c>
      <c r="B155" s="138">
        <v>21815241</v>
      </c>
      <c r="C155" s="138" t="s">
        <v>443</v>
      </c>
      <c r="D155" s="138" t="s">
        <v>414</v>
      </c>
      <c r="E155" s="154">
        <v>19</v>
      </c>
      <c r="F155" s="146">
        <f t="shared" si="42"/>
        <v>19</v>
      </c>
      <c r="G155" s="147">
        <f t="shared" si="43"/>
        <v>16</v>
      </c>
      <c r="H155" s="148">
        <f t="shared" si="44"/>
        <v>16</v>
      </c>
      <c r="I155" s="211">
        <v>3.67</v>
      </c>
      <c r="J155" s="147">
        <f t="shared" si="45"/>
        <v>9</v>
      </c>
      <c r="K155" s="155">
        <v>7.09</v>
      </c>
      <c r="L155" s="147">
        <f t="shared" si="46"/>
        <v>9</v>
      </c>
      <c r="M155" s="148">
        <f t="shared" si="47"/>
        <v>9</v>
      </c>
      <c r="N155" s="156">
        <v>81</v>
      </c>
      <c r="O155" s="190">
        <v>77</v>
      </c>
      <c r="P155" s="191">
        <f t="shared" si="48"/>
        <v>1.051948051948052</v>
      </c>
      <c r="Q155" s="147">
        <f t="shared" si="49"/>
        <v>5</v>
      </c>
      <c r="R155" s="157">
        <v>46.4</v>
      </c>
      <c r="S155" s="147">
        <f t="shared" si="50"/>
        <v>4.5</v>
      </c>
      <c r="T155" s="148">
        <f t="shared" si="51"/>
        <v>9.5</v>
      </c>
      <c r="U155" s="156">
        <v>30.9</v>
      </c>
      <c r="V155" s="147">
        <f t="shared" si="52"/>
        <v>2.5</v>
      </c>
      <c r="W155" s="192">
        <v>-10</v>
      </c>
      <c r="X155" s="147">
        <f t="shared" si="53"/>
        <v>1</v>
      </c>
      <c r="Y155" s="158">
        <v>8</v>
      </c>
      <c r="Z155" s="147">
        <f t="shared" si="54"/>
        <v>1</v>
      </c>
      <c r="AA155" s="148">
        <f t="shared" si="55"/>
        <v>4.5</v>
      </c>
      <c r="AB155" s="159">
        <v>35.75</v>
      </c>
      <c r="AC155" s="147">
        <f t="shared" si="56"/>
        <v>13</v>
      </c>
      <c r="AD155" s="151">
        <f t="shared" si="57"/>
        <v>13</v>
      </c>
      <c r="AE155" s="152">
        <f t="shared" si="58"/>
        <v>10.4</v>
      </c>
      <c r="AF155" s="153">
        <f t="shared" si="59"/>
        <v>10.4</v>
      </c>
      <c r="AG155" s="233">
        <f t="shared" si="60"/>
        <v>243</v>
      </c>
      <c r="AH155" s="108">
        <f>VLOOKUP(B155,'Notes Ecrit'!$A$2:$B$572,2)</f>
        <v>12</v>
      </c>
      <c r="AI155" s="234">
        <f t="shared" si="61"/>
        <v>38</v>
      </c>
      <c r="AJ155" s="125">
        <f t="shared" si="62"/>
        <v>11.2</v>
      </c>
    </row>
    <row r="156" spans="1:41" s="118" customFormat="1" ht="16.5" customHeight="1" thickBot="1">
      <c r="A156" s="39" t="s">
        <v>1057</v>
      </c>
      <c r="B156" s="138">
        <v>21707243</v>
      </c>
      <c r="C156" s="138" t="s">
        <v>80</v>
      </c>
      <c r="D156" s="138" t="s">
        <v>445</v>
      </c>
      <c r="E156" s="154">
        <v>12</v>
      </c>
      <c r="F156" s="146">
        <f t="shared" si="42"/>
        <v>15.5</v>
      </c>
      <c r="G156" s="147">
        <f t="shared" si="43"/>
        <v>9</v>
      </c>
      <c r="H156" s="148">
        <f t="shared" si="44"/>
        <v>9</v>
      </c>
      <c r="I156" s="211">
        <v>4.5599999999999996</v>
      </c>
      <c r="J156" s="147">
        <f t="shared" si="45"/>
        <v>1</v>
      </c>
      <c r="K156" s="155">
        <v>8.1199999999999992</v>
      </c>
      <c r="L156" s="147">
        <f t="shared" si="46"/>
        <v>2</v>
      </c>
      <c r="M156" s="148">
        <f t="shared" si="47"/>
        <v>1.5</v>
      </c>
      <c r="N156" s="156">
        <v>34</v>
      </c>
      <c r="O156" s="300">
        <v>67</v>
      </c>
      <c r="P156" s="191">
        <f t="shared" si="48"/>
        <v>0.5074626865671642</v>
      </c>
      <c r="Q156" s="147">
        <f t="shared" si="49"/>
        <v>2.5</v>
      </c>
      <c r="R156" s="241">
        <v>26.6</v>
      </c>
      <c r="S156" s="147">
        <f t="shared" si="50"/>
        <v>0</v>
      </c>
      <c r="T156" s="148">
        <f t="shared" si="51"/>
        <v>2.5</v>
      </c>
      <c r="U156" s="156">
        <v>29.6</v>
      </c>
      <c r="V156" s="147">
        <f t="shared" si="52"/>
        <v>3</v>
      </c>
      <c r="W156" s="192">
        <v>3</v>
      </c>
      <c r="X156" s="147">
        <f t="shared" si="53"/>
        <v>3.25</v>
      </c>
      <c r="Y156" s="158">
        <v>3</v>
      </c>
      <c r="Z156" s="147">
        <f t="shared" si="54"/>
        <v>3.5</v>
      </c>
      <c r="AA156" s="148">
        <f t="shared" si="55"/>
        <v>9.75</v>
      </c>
      <c r="AB156" s="159">
        <v>41.04</v>
      </c>
      <c r="AC156" s="147">
        <f t="shared" si="56"/>
        <v>10</v>
      </c>
      <c r="AD156" s="151">
        <f t="shared" si="57"/>
        <v>10</v>
      </c>
      <c r="AE156" s="152">
        <f t="shared" si="58"/>
        <v>6.55</v>
      </c>
      <c r="AF156" s="153">
        <f t="shared" si="59"/>
        <v>6.55</v>
      </c>
      <c r="AG156" s="233">
        <f t="shared" si="60"/>
        <v>489</v>
      </c>
      <c r="AH156" s="108">
        <f>VLOOKUP(B156,'Notes Ecrit'!$A$2:$B$572,2)</f>
        <v>6</v>
      </c>
      <c r="AI156" s="234">
        <f t="shared" si="61"/>
        <v>539</v>
      </c>
      <c r="AJ156" s="125">
        <f t="shared" si="62"/>
        <v>6.2750000000000004</v>
      </c>
      <c r="AK156"/>
      <c r="AL156"/>
      <c r="AM156"/>
      <c r="AN156"/>
      <c r="AO156"/>
    </row>
    <row r="157" spans="1:41" ht="16.5" customHeight="1" thickBot="1">
      <c r="A157" s="117" t="s">
        <v>1057</v>
      </c>
      <c r="B157" s="142">
        <v>21712480</v>
      </c>
      <c r="C157" s="142" t="s">
        <v>80</v>
      </c>
      <c r="D157" s="142" t="s">
        <v>444</v>
      </c>
      <c r="E157" s="169" t="s">
        <v>1061</v>
      </c>
      <c r="F157" s="146" t="str">
        <f t="shared" si="42"/>
        <v>VAL</v>
      </c>
      <c r="G157" s="147" t="str">
        <f t="shared" si="43"/>
        <v>VAL</v>
      </c>
      <c r="H157" s="148" t="str">
        <f t="shared" si="44"/>
        <v>VALIDÉ</v>
      </c>
      <c r="I157" s="213" t="s">
        <v>1061</v>
      </c>
      <c r="J157" s="147" t="str">
        <f t="shared" si="45"/>
        <v>VAL</v>
      </c>
      <c r="K157" s="170" t="s">
        <v>1061</v>
      </c>
      <c r="L157" s="147" t="str">
        <f t="shared" si="46"/>
        <v>VAL</v>
      </c>
      <c r="M157" s="148" t="str">
        <f t="shared" si="47"/>
        <v>VALIDÉ</v>
      </c>
      <c r="N157" s="171" t="s">
        <v>1061</v>
      </c>
      <c r="O157" s="240"/>
      <c r="P157" s="191">
        <f t="shared" si="48"/>
        <v>0</v>
      </c>
      <c r="Q157" s="147" t="str">
        <f t="shared" si="49"/>
        <v>VAL</v>
      </c>
      <c r="R157" s="243" t="s">
        <v>1061</v>
      </c>
      <c r="S157" s="147" t="str">
        <f t="shared" si="50"/>
        <v>VAL</v>
      </c>
      <c r="T157" s="148" t="str">
        <f t="shared" si="51"/>
        <v>VALIDÉ</v>
      </c>
      <c r="U157" s="171" t="s">
        <v>1061</v>
      </c>
      <c r="V157" s="147" t="str">
        <f t="shared" si="52"/>
        <v>VAL</v>
      </c>
      <c r="W157" s="197" t="s">
        <v>1061</v>
      </c>
      <c r="X157" s="147" t="str">
        <f t="shared" si="53"/>
        <v>VAL</v>
      </c>
      <c r="Y157" s="172" t="s">
        <v>1061</v>
      </c>
      <c r="Z157" s="147" t="str">
        <f t="shared" si="54"/>
        <v>VAL</v>
      </c>
      <c r="AA157" s="148" t="str">
        <f t="shared" si="55"/>
        <v>VALIDÉ</v>
      </c>
      <c r="AB157" s="170" t="s">
        <v>1061</v>
      </c>
      <c r="AC157" s="147" t="str">
        <f t="shared" si="56"/>
        <v>VAL</v>
      </c>
      <c r="AD157" s="151" t="str">
        <f t="shared" si="57"/>
        <v>VALIDÉ</v>
      </c>
      <c r="AE157" s="152" t="str">
        <f t="shared" si="58"/>
        <v>VALIDÉ</v>
      </c>
      <c r="AF157" s="153">
        <f t="shared" si="59"/>
        <v>0</v>
      </c>
      <c r="AG157" s="233">
        <f t="shared" si="60"/>
        <v>520</v>
      </c>
      <c r="AH157" s="108">
        <f>VLOOKUP(B157,'Notes Ecrit'!$A$2:$B$572,2)</f>
        <v>6.5</v>
      </c>
      <c r="AI157" s="234">
        <f t="shared" si="61"/>
        <v>497</v>
      </c>
      <c r="AJ157" s="125" t="e">
        <f t="shared" si="62"/>
        <v>#VALUE!</v>
      </c>
    </row>
    <row r="158" spans="1:41" s="126" customFormat="1" ht="16.5" customHeight="1" thickBot="1">
      <c r="A158" s="123" t="s">
        <v>1057</v>
      </c>
      <c r="B158" s="127">
        <v>21814219</v>
      </c>
      <c r="C158" s="127" t="s">
        <v>446</v>
      </c>
      <c r="D158" s="127" t="s">
        <v>363</v>
      </c>
      <c r="E158" s="145" t="s">
        <v>1064</v>
      </c>
      <c r="F158" s="146" t="str">
        <f t="shared" si="42"/>
        <v>ABI</v>
      </c>
      <c r="G158" s="147" t="str">
        <f t="shared" si="43"/>
        <v>ABI</v>
      </c>
      <c r="H158" s="148" t="str">
        <f t="shared" si="44"/>
        <v>ABI</v>
      </c>
      <c r="I158" s="210" t="s">
        <v>1064</v>
      </c>
      <c r="J158" s="147" t="str">
        <f t="shared" si="45"/>
        <v>ABI</v>
      </c>
      <c r="K158" s="149" t="s">
        <v>1064</v>
      </c>
      <c r="L158" s="147" t="str">
        <f t="shared" si="46"/>
        <v>ABI</v>
      </c>
      <c r="M158" s="148" t="str">
        <f t="shared" si="47"/>
        <v>ABI</v>
      </c>
      <c r="N158" s="150" t="s">
        <v>1064</v>
      </c>
      <c r="O158" s="187"/>
      <c r="P158" s="191">
        <f t="shared" si="48"/>
        <v>0</v>
      </c>
      <c r="Q158" s="147" t="str">
        <f t="shared" si="49"/>
        <v>ABI</v>
      </c>
      <c r="R158" s="150" t="s">
        <v>1064</v>
      </c>
      <c r="S158" s="147" t="str">
        <f t="shared" si="50"/>
        <v>ABI</v>
      </c>
      <c r="T158" s="148" t="str">
        <f t="shared" si="51"/>
        <v>ABI</v>
      </c>
      <c r="U158" s="150" t="s">
        <v>1064</v>
      </c>
      <c r="V158" s="147" t="str">
        <f t="shared" si="52"/>
        <v>ABI</v>
      </c>
      <c r="W158" s="189" t="s">
        <v>1064</v>
      </c>
      <c r="X158" s="147" t="str">
        <f t="shared" si="53"/>
        <v>ABI</v>
      </c>
      <c r="Y158" s="166" t="s">
        <v>1064</v>
      </c>
      <c r="Z158" s="147" t="str">
        <f t="shared" si="54"/>
        <v>ABI</v>
      </c>
      <c r="AA158" s="148" t="str">
        <f t="shared" si="55"/>
        <v>ABI</v>
      </c>
      <c r="AB158" s="149" t="s">
        <v>1064</v>
      </c>
      <c r="AC158" s="147" t="str">
        <f t="shared" si="56"/>
        <v>ABI</v>
      </c>
      <c r="AD158" s="151" t="str">
        <f t="shared" si="57"/>
        <v>ABI</v>
      </c>
      <c r="AE158" s="152" t="str">
        <f t="shared" si="58"/>
        <v>DEF</v>
      </c>
      <c r="AF158" s="153">
        <f t="shared" si="59"/>
        <v>0</v>
      </c>
      <c r="AG158" s="233">
        <f t="shared" si="60"/>
        <v>520</v>
      </c>
      <c r="AH158" s="108">
        <f>VLOOKUP(B158,'Notes Ecrit'!$A$2:$B$572,2)</f>
        <v>5</v>
      </c>
      <c r="AI158" s="234">
        <f t="shared" si="61"/>
        <v>617</v>
      </c>
      <c r="AJ158" s="125" t="e">
        <f t="shared" si="62"/>
        <v>#VALUE!</v>
      </c>
      <c r="AK158"/>
      <c r="AL158"/>
      <c r="AM158"/>
      <c r="AN158"/>
      <c r="AO158"/>
    </row>
    <row r="159" spans="1:41" s="122" customFormat="1" ht="16.5" customHeight="1" thickBot="1">
      <c r="A159" s="121" t="s">
        <v>1057</v>
      </c>
      <c r="B159" s="129">
        <v>21711449</v>
      </c>
      <c r="C159" s="129" t="s">
        <v>447</v>
      </c>
      <c r="D159" s="129" t="s">
        <v>448</v>
      </c>
      <c r="E159" s="167">
        <v>21</v>
      </c>
      <c r="F159" s="146">
        <f t="shared" si="42"/>
        <v>20</v>
      </c>
      <c r="G159" s="147">
        <f t="shared" si="43"/>
        <v>18</v>
      </c>
      <c r="H159" s="148">
        <f t="shared" si="44"/>
        <v>18</v>
      </c>
      <c r="I159" s="212">
        <v>3.25</v>
      </c>
      <c r="J159" s="147">
        <f t="shared" si="45"/>
        <v>16</v>
      </c>
      <c r="K159" s="161">
        <v>8.1199999999999992</v>
      </c>
      <c r="L159" s="147">
        <f t="shared" si="46"/>
        <v>2</v>
      </c>
      <c r="M159" s="148">
        <f t="shared" si="47"/>
        <v>9</v>
      </c>
      <c r="N159" s="162">
        <v>46</v>
      </c>
      <c r="O159" s="193">
        <v>63</v>
      </c>
      <c r="P159" s="191">
        <f t="shared" si="48"/>
        <v>0.73015873015873012</v>
      </c>
      <c r="Q159" s="147">
        <f t="shared" si="49"/>
        <v>3.5</v>
      </c>
      <c r="R159" s="163">
        <v>45.9</v>
      </c>
      <c r="S159" s="147">
        <f t="shared" si="50"/>
        <v>4.5</v>
      </c>
      <c r="T159" s="148">
        <f t="shared" si="51"/>
        <v>8</v>
      </c>
      <c r="U159" s="162">
        <v>29.1</v>
      </c>
      <c r="V159" s="147">
        <f t="shared" si="52"/>
        <v>3.25</v>
      </c>
      <c r="W159" s="195">
        <v>-17</v>
      </c>
      <c r="X159" s="147">
        <f t="shared" si="53"/>
        <v>0.25</v>
      </c>
      <c r="Y159" s="168">
        <v>9</v>
      </c>
      <c r="Z159" s="147">
        <f t="shared" si="54"/>
        <v>0.5</v>
      </c>
      <c r="AA159" s="148">
        <f t="shared" si="55"/>
        <v>4</v>
      </c>
      <c r="AB159" s="161" t="s">
        <v>1064</v>
      </c>
      <c r="AC159" s="147" t="str">
        <f t="shared" si="56"/>
        <v>ABI</v>
      </c>
      <c r="AD159" s="151" t="str">
        <f t="shared" si="57"/>
        <v>ABI</v>
      </c>
      <c r="AE159" s="152" t="str">
        <f t="shared" si="58"/>
        <v>DEF</v>
      </c>
      <c r="AF159" s="153">
        <f t="shared" si="59"/>
        <v>0</v>
      </c>
      <c r="AG159" s="233">
        <f t="shared" si="60"/>
        <v>520</v>
      </c>
      <c r="AH159" s="108">
        <f>VLOOKUP(B159,'Notes Ecrit'!$A$2:$B$572,2)</f>
        <v>9.5</v>
      </c>
      <c r="AI159" s="234">
        <f t="shared" si="61"/>
        <v>173</v>
      </c>
      <c r="AJ159" s="125" t="e">
        <f t="shared" si="62"/>
        <v>#VALUE!</v>
      </c>
      <c r="AK159"/>
      <c r="AL159"/>
      <c r="AM159"/>
      <c r="AN159"/>
      <c r="AO159"/>
    </row>
    <row r="160" spans="1:41" ht="16.5" customHeight="1" thickBot="1">
      <c r="A160" s="39" t="s">
        <v>1057</v>
      </c>
      <c r="B160" s="138">
        <v>21715573</v>
      </c>
      <c r="C160" s="138" t="s">
        <v>449</v>
      </c>
      <c r="D160" s="138" t="s">
        <v>226</v>
      </c>
      <c r="E160" s="154">
        <v>13</v>
      </c>
      <c r="F160" s="146">
        <f t="shared" si="42"/>
        <v>16</v>
      </c>
      <c r="G160" s="147">
        <f t="shared" si="43"/>
        <v>10</v>
      </c>
      <c r="H160" s="148">
        <f t="shared" si="44"/>
        <v>10</v>
      </c>
      <c r="I160" s="211">
        <v>3.62</v>
      </c>
      <c r="J160" s="147">
        <f t="shared" si="45"/>
        <v>10</v>
      </c>
      <c r="K160" s="155">
        <v>6.87</v>
      </c>
      <c r="L160" s="147">
        <f t="shared" si="46"/>
        <v>11</v>
      </c>
      <c r="M160" s="148">
        <f t="shared" si="47"/>
        <v>10.5</v>
      </c>
      <c r="N160" s="156">
        <v>50</v>
      </c>
      <c r="O160" s="190">
        <v>52</v>
      </c>
      <c r="P160" s="191">
        <f t="shared" si="48"/>
        <v>0.96153846153846156</v>
      </c>
      <c r="Q160" s="147">
        <f t="shared" si="49"/>
        <v>4.5</v>
      </c>
      <c r="R160" s="157">
        <v>41.7</v>
      </c>
      <c r="S160" s="147">
        <f t="shared" si="50"/>
        <v>3.5</v>
      </c>
      <c r="T160" s="148">
        <f t="shared" si="51"/>
        <v>8</v>
      </c>
      <c r="U160" s="156">
        <v>25.3</v>
      </c>
      <c r="V160" s="147">
        <f t="shared" si="52"/>
        <v>5.5</v>
      </c>
      <c r="W160" s="192">
        <v>1</v>
      </c>
      <c r="X160" s="147">
        <f t="shared" si="53"/>
        <v>2.75</v>
      </c>
      <c r="Y160" s="158">
        <v>7</v>
      </c>
      <c r="Z160" s="147">
        <f t="shared" si="54"/>
        <v>1.5</v>
      </c>
      <c r="AA160" s="148">
        <f t="shared" si="55"/>
        <v>9.75</v>
      </c>
      <c r="AB160" s="159">
        <v>49.25</v>
      </c>
      <c r="AC160" s="147">
        <f t="shared" si="56"/>
        <v>6</v>
      </c>
      <c r="AD160" s="151">
        <f t="shared" si="57"/>
        <v>6</v>
      </c>
      <c r="AE160" s="152">
        <f t="shared" si="58"/>
        <v>8.85</v>
      </c>
      <c r="AF160" s="153">
        <f t="shared" si="59"/>
        <v>8.85</v>
      </c>
      <c r="AG160" s="233">
        <f t="shared" si="60"/>
        <v>391</v>
      </c>
      <c r="AH160" s="108">
        <f>VLOOKUP(B160,'Notes Ecrit'!$A$2:$B$572,2)</f>
        <v>10</v>
      </c>
      <c r="AI160" s="234">
        <f t="shared" si="61"/>
        <v>125</v>
      </c>
      <c r="AJ160" s="125">
        <f t="shared" si="62"/>
        <v>9.4250000000000007</v>
      </c>
      <c r="AK160" s="126"/>
      <c r="AL160" s="126"/>
      <c r="AM160" s="126"/>
      <c r="AN160" s="126"/>
      <c r="AO160" s="126"/>
    </row>
    <row r="161" spans="1:41" ht="16.5" customHeight="1" thickBot="1">
      <c r="A161" s="39" t="s">
        <v>1057</v>
      </c>
      <c r="B161" s="138">
        <v>21818057</v>
      </c>
      <c r="C161" s="138" t="s">
        <v>450</v>
      </c>
      <c r="D161" s="138" t="s">
        <v>388</v>
      </c>
      <c r="E161" s="154">
        <v>16</v>
      </c>
      <c r="F161" s="146">
        <f t="shared" si="42"/>
        <v>17.5</v>
      </c>
      <c r="G161" s="147">
        <f t="shared" si="43"/>
        <v>13</v>
      </c>
      <c r="H161" s="148">
        <f t="shared" si="44"/>
        <v>13</v>
      </c>
      <c r="I161" s="211">
        <v>3.82</v>
      </c>
      <c r="J161" s="147">
        <f t="shared" si="45"/>
        <v>7</v>
      </c>
      <c r="K161" s="155">
        <v>7.06</v>
      </c>
      <c r="L161" s="147">
        <f t="shared" si="46"/>
        <v>9</v>
      </c>
      <c r="M161" s="148">
        <f t="shared" si="47"/>
        <v>8</v>
      </c>
      <c r="N161" s="156">
        <v>52</v>
      </c>
      <c r="O161" s="190">
        <v>63</v>
      </c>
      <c r="P161" s="191">
        <f t="shared" si="48"/>
        <v>0.82539682539682535</v>
      </c>
      <c r="Q161" s="147">
        <f t="shared" si="49"/>
        <v>4</v>
      </c>
      <c r="R161" s="157">
        <v>41.4</v>
      </c>
      <c r="S161" s="147">
        <f t="shared" si="50"/>
        <v>3.5</v>
      </c>
      <c r="T161" s="148">
        <f t="shared" si="51"/>
        <v>7.5</v>
      </c>
      <c r="U161" s="156">
        <v>26.5</v>
      </c>
      <c r="V161" s="147">
        <f t="shared" si="52"/>
        <v>4.5</v>
      </c>
      <c r="W161" s="192">
        <v>-7</v>
      </c>
      <c r="X161" s="147">
        <f t="shared" si="53"/>
        <v>1.25</v>
      </c>
      <c r="Y161" s="158">
        <v>7</v>
      </c>
      <c r="Z161" s="147">
        <f t="shared" si="54"/>
        <v>1.5</v>
      </c>
      <c r="AA161" s="148">
        <f t="shared" si="55"/>
        <v>7.25</v>
      </c>
      <c r="AB161" s="159">
        <v>39.97</v>
      </c>
      <c r="AC161" s="147">
        <f t="shared" si="56"/>
        <v>10</v>
      </c>
      <c r="AD161" s="151">
        <f t="shared" si="57"/>
        <v>10</v>
      </c>
      <c r="AE161" s="152">
        <f t="shared" si="58"/>
        <v>9.15</v>
      </c>
      <c r="AF161" s="153">
        <f t="shared" si="59"/>
        <v>9.15</v>
      </c>
      <c r="AG161" s="233">
        <f t="shared" si="60"/>
        <v>369</v>
      </c>
      <c r="AH161" s="108">
        <f>VLOOKUP(B161,'Notes Ecrit'!$A$2:$B$572,2)</f>
        <v>9</v>
      </c>
      <c r="AI161" s="234">
        <f t="shared" si="61"/>
        <v>208</v>
      </c>
      <c r="AJ161" s="125">
        <f t="shared" si="62"/>
        <v>9.0749999999999993</v>
      </c>
    </row>
    <row r="162" spans="1:41" s="111" customFormat="1" ht="16.5" customHeight="1" thickBot="1">
      <c r="A162" s="39" t="s">
        <v>1057</v>
      </c>
      <c r="B162" s="138">
        <v>21805301</v>
      </c>
      <c r="C162" s="138" t="s">
        <v>451</v>
      </c>
      <c r="D162" s="138" t="s">
        <v>410</v>
      </c>
      <c r="E162" s="154">
        <v>16</v>
      </c>
      <c r="F162" s="146">
        <f t="shared" si="42"/>
        <v>17.5</v>
      </c>
      <c r="G162" s="147">
        <f t="shared" si="43"/>
        <v>13</v>
      </c>
      <c r="H162" s="148">
        <f t="shared" si="44"/>
        <v>13</v>
      </c>
      <c r="I162" s="211">
        <v>4.12</v>
      </c>
      <c r="J162" s="147">
        <f t="shared" si="45"/>
        <v>2</v>
      </c>
      <c r="K162" s="155">
        <v>7.46</v>
      </c>
      <c r="L162" s="147">
        <f t="shared" si="46"/>
        <v>6</v>
      </c>
      <c r="M162" s="148">
        <f t="shared" si="47"/>
        <v>4</v>
      </c>
      <c r="N162" s="156">
        <v>41</v>
      </c>
      <c r="O162" s="190">
        <v>79</v>
      </c>
      <c r="P162" s="191">
        <f t="shared" si="48"/>
        <v>0.51898734177215189</v>
      </c>
      <c r="Q162" s="147">
        <f t="shared" si="49"/>
        <v>2.5</v>
      </c>
      <c r="R162" s="157">
        <v>40.5</v>
      </c>
      <c r="S162" s="147">
        <f t="shared" si="50"/>
        <v>3</v>
      </c>
      <c r="T162" s="148">
        <f t="shared" si="51"/>
        <v>5.5</v>
      </c>
      <c r="U162" s="156">
        <v>28.7</v>
      </c>
      <c r="V162" s="147">
        <f t="shared" si="52"/>
        <v>3.5</v>
      </c>
      <c r="W162" s="192">
        <v>-2</v>
      </c>
      <c r="X162" s="147">
        <f t="shared" si="53"/>
        <v>2</v>
      </c>
      <c r="Y162" s="158">
        <v>10</v>
      </c>
      <c r="Z162" s="147">
        <f t="shared" si="54"/>
        <v>0</v>
      </c>
      <c r="AA162" s="148">
        <f t="shared" si="55"/>
        <v>5.5</v>
      </c>
      <c r="AB162" s="159">
        <v>38.64</v>
      </c>
      <c r="AC162" s="147">
        <f t="shared" si="56"/>
        <v>11</v>
      </c>
      <c r="AD162" s="151">
        <f t="shared" si="57"/>
        <v>11</v>
      </c>
      <c r="AE162" s="152">
        <f t="shared" si="58"/>
        <v>7.8</v>
      </c>
      <c r="AF162" s="153">
        <f t="shared" si="59"/>
        <v>7.8</v>
      </c>
      <c r="AG162" s="233">
        <f t="shared" si="60"/>
        <v>448</v>
      </c>
      <c r="AH162" s="108">
        <f>VLOOKUP(B162,'Notes Ecrit'!$A$2:$B$572,2)</f>
        <v>8</v>
      </c>
      <c r="AI162" s="234">
        <f t="shared" si="61"/>
        <v>339</v>
      </c>
      <c r="AJ162" s="125">
        <f t="shared" si="62"/>
        <v>7.9</v>
      </c>
      <c r="AK162"/>
      <c r="AL162"/>
      <c r="AM162"/>
      <c r="AN162"/>
      <c r="AO162"/>
    </row>
    <row r="163" spans="1:41" ht="16.5" customHeight="1" thickBot="1">
      <c r="A163" s="39" t="s">
        <v>186</v>
      </c>
      <c r="B163" s="138">
        <v>21811401</v>
      </c>
      <c r="C163" s="138" t="s">
        <v>452</v>
      </c>
      <c r="D163" s="138" t="s">
        <v>337</v>
      </c>
      <c r="E163" s="154">
        <v>11</v>
      </c>
      <c r="F163" s="146">
        <f t="shared" si="42"/>
        <v>15</v>
      </c>
      <c r="G163" s="147">
        <f t="shared" si="43"/>
        <v>11</v>
      </c>
      <c r="H163" s="148">
        <f t="shared" si="44"/>
        <v>11</v>
      </c>
      <c r="I163" s="211">
        <v>4.3099999999999996</v>
      </c>
      <c r="J163" s="147">
        <f t="shared" si="45"/>
        <v>4</v>
      </c>
      <c r="K163" s="155">
        <v>7.85</v>
      </c>
      <c r="L163" s="147">
        <f t="shared" si="46"/>
        <v>10</v>
      </c>
      <c r="M163" s="148">
        <f t="shared" si="47"/>
        <v>7</v>
      </c>
      <c r="N163" s="156">
        <v>40</v>
      </c>
      <c r="O163" s="190">
        <v>64</v>
      </c>
      <c r="P163" s="191">
        <f t="shared" si="48"/>
        <v>0.625</v>
      </c>
      <c r="Q163" s="147">
        <f t="shared" si="49"/>
        <v>4.5</v>
      </c>
      <c r="R163" s="157">
        <v>33.1</v>
      </c>
      <c r="S163" s="147">
        <f t="shared" si="50"/>
        <v>5.5</v>
      </c>
      <c r="T163" s="148">
        <f t="shared" si="51"/>
        <v>10</v>
      </c>
      <c r="U163" s="156">
        <v>29</v>
      </c>
      <c r="V163" s="147">
        <f t="shared" si="52"/>
        <v>4.25</v>
      </c>
      <c r="W163" s="192">
        <v>-5</v>
      </c>
      <c r="X163" s="147">
        <f t="shared" si="53"/>
        <v>1.5</v>
      </c>
      <c r="Y163" s="158">
        <v>4</v>
      </c>
      <c r="Z163" s="147">
        <f t="shared" si="54"/>
        <v>3</v>
      </c>
      <c r="AA163" s="148">
        <f t="shared" si="55"/>
        <v>8.75</v>
      </c>
      <c r="AB163" s="159">
        <v>43.93</v>
      </c>
      <c r="AC163" s="147">
        <f t="shared" si="56"/>
        <v>11</v>
      </c>
      <c r="AD163" s="151">
        <f t="shared" si="57"/>
        <v>11</v>
      </c>
      <c r="AE163" s="152">
        <f t="shared" si="58"/>
        <v>9.5500000000000007</v>
      </c>
      <c r="AF163" s="153">
        <f t="shared" si="59"/>
        <v>9.5500000000000007</v>
      </c>
      <c r="AG163" s="233">
        <f t="shared" si="60"/>
        <v>336</v>
      </c>
      <c r="AH163" s="108">
        <f>VLOOKUP(B163,'Notes Ecrit'!$A$2:$B$572,2)</f>
        <v>7</v>
      </c>
      <c r="AI163" s="234">
        <f t="shared" si="61"/>
        <v>440</v>
      </c>
      <c r="AJ163" s="125">
        <f t="shared" si="62"/>
        <v>8.2750000000000004</v>
      </c>
      <c r="AK163" s="111"/>
      <c r="AL163" s="111"/>
      <c r="AM163" s="111"/>
      <c r="AN163" s="111"/>
      <c r="AO163" s="111"/>
    </row>
    <row r="164" spans="1:41" s="122" customFormat="1" ht="16.5" customHeight="1" thickBot="1">
      <c r="A164" s="121" t="s">
        <v>1057</v>
      </c>
      <c r="B164" s="129">
        <v>21723885</v>
      </c>
      <c r="C164" s="129" t="s">
        <v>83</v>
      </c>
      <c r="D164" s="305" t="s">
        <v>453</v>
      </c>
      <c r="E164" s="160" t="s">
        <v>1060</v>
      </c>
      <c r="F164" s="146" t="str">
        <f t="shared" si="42"/>
        <v>DISP</v>
      </c>
      <c r="G164" s="147">
        <f t="shared" si="43"/>
        <v>0</v>
      </c>
      <c r="H164" s="148">
        <f t="shared" si="44"/>
        <v>0</v>
      </c>
      <c r="I164" s="212" t="s">
        <v>1060</v>
      </c>
      <c r="J164" s="147">
        <f t="shared" si="45"/>
        <v>0</v>
      </c>
      <c r="K164" s="161" t="s">
        <v>1060</v>
      </c>
      <c r="L164" s="147">
        <f t="shared" si="46"/>
        <v>0</v>
      </c>
      <c r="M164" s="148">
        <f t="shared" si="47"/>
        <v>0</v>
      </c>
      <c r="N164" s="162" t="s">
        <v>1060</v>
      </c>
      <c r="O164" s="193"/>
      <c r="P164" s="191">
        <f t="shared" si="48"/>
        <v>0</v>
      </c>
      <c r="Q164" s="147">
        <f t="shared" si="49"/>
        <v>0</v>
      </c>
      <c r="R164" s="183" t="s">
        <v>1060</v>
      </c>
      <c r="S164" s="147">
        <f t="shared" si="50"/>
        <v>0</v>
      </c>
      <c r="T164" s="148">
        <f t="shared" si="51"/>
        <v>0</v>
      </c>
      <c r="U164" s="162" t="s">
        <v>1060</v>
      </c>
      <c r="V164" s="147">
        <f t="shared" si="52"/>
        <v>0</v>
      </c>
      <c r="W164" s="195" t="s">
        <v>1060</v>
      </c>
      <c r="X164" s="147">
        <f t="shared" si="53"/>
        <v>0</v>
      </c>
      <c r="Y164" s="162" t="s">
        <v>1060</v>
      </c>
      <c r="Z164" s="147">
        <f t="shared" si="54"/>
        <v>0</v>
      </c>
      <c r="AA164" s="148">
        <f t="shared" si="55"/>
        <v>0</v>
      </c>
      <c r="AB164" s="161" t="s">
        <v>1060</v>
      </c>
      <c r="AC164" s="147">
        <f t="shared" si="56"/>
        <v>0</v>
      </c>
      <c r="AD164" s="151">
        <f t="shared" si="57"/>
        <v>0</v>
      </c>
      <c r="AE164" s="152">
        <f t="shared" si="58"/>
        <v>0</v>
      </c>
      <c r="AF164" s="153">
        <f t="shared" si="59"/>
        <v>0</v>
      </c>
      <c r="AG164" s="233">
        <f t="shared" si="60"/>
        <v>520</v>
      </c>
      <c r="AH164" s="108">
        <f>VLOOKUP(B164,'Notes Ecrit'!$A$2:$B$572,2)</f>
        <v>5.5</v>
      </c>
      <c r="AI164" s="234">
        <f t="shared" si="61"/>
        <v>586</v>
      </c>
      <c r="AJ164" s="125">
        <f t="shared" si="62"/>
        <v>2.75</v>
      </c>
      <c r="AK164"/>
      <c r="AL164"/>
      <c r="AM164"/>
      <c r="AN164"/>
      <c r="AO164"/>
    </row>
    <row r="165" spans="1:41" ht="16.5" customHeight="1" thickBot="1">
      <c r="A165" s="39" t="s">
        <v>186</v>
      </c>
      <c r="B165" s="138">
        <v>21803149</v>
      </c>
      <c r="C165" s="138" t="s">
        <v>454</v>
      </c>
      <c r="D165" s="138" t="s">
        <v>268</v>
      </c>
      <c r="E165" s="154">
        <v>10</v>
      </c>
      <c r="F165" s="146">
        <f t="shared" si="42"/>
        <v>14.5</v>
      </c>
      <c r="G165" s="147">
        <f t="shared" si="43"/>
        <v>10</v>
      </c>
      <c r="H165" s="148">
        <f t="shared" si="44"/>
        <v>10</v>
      </c>
      <c r="I165" s="211">
        <v>4.42</v>
      </c>
      <c r="J165" s="147">
        <f t="shared" si="45"/>
        <v>2</v>
      </c>
      <c r="K165" s="155">
        <v>8.02</v>
      </c>
      <c r="L165" s="147">
        <f t="shared" si="46"/>
        <v>9</v>
      </c>
      <c r="M165" s="148">
        <f t="shared" si="47"/>
        <v>5.5</v>
      </c>
      <c r="N165" s="156">
        <v>29</v>
      </c>
      <c r="O165" s="190">
        <v>63</v>
      </c>
      <c r="P165" s="191">
        <f t="shared" si="48"/>
        <v>0.46031746031746029</v>
      </c>
      <c r="Q165" s="147">
        <f t="shared" si="49"/>
        <v>3.5</v>
      </c>
      <c r="R165" s="157">
        <v>34.799999999999997</v>
      </c>
      <c r="S165" s="147">
        <f t="shared" si="50"/>
        <v>6</v>
      </c>
      <c r="T165" s="148">
        <f t="shared" si="51"/>
        <v>9.5</v>
      </c>
      <c r="U165" s="156">
        <v>28.4</v>
      </c>
      <c r="V165" s="147">
        <f t="shared" si="52"/>
        <v>4.75</v>
      </c>
      <c r="W165" s="192">
        <v>10</v>
      </c>
      <c r="X165" s="147">
        <f t="shared" si="53"/>
        <v>4.5</v>
      </c>
      <c r="Y165" s="158">
        <v>2</v>
      </c>
      <c r="Z165" s="147">
        <f t="shared" si="54"/>
        <v>4</v>
      </c>
      <c r="AA165" s="148">
        <f t="shared" si="55"/>
        <v>13.25</v>
      </c>
      <c r="AB165" s="159">
        <v>46.85</v>
      </c>
      <c r="AC165" s="147">
        <f t="shared" si="56"/>
        <v>10</v>
      </c>
      <c r="AD165" s="151">
        <f t="shared" si="57"/>
        <v>10</v>
      </c>
      <c r="AE165" s="152">
        <f t="shared" si="58"/>
        <v>9.65</v>
      </c>
      <c r="AF165" s="153">
        <f t="shared" si="59"/>
        <v>9.65</v>
      </c>
      <c r="AG165" s="233">
        <f t="shared" si="60"/>
        <v>325</v>
      </c>
      <c r="AH165" s="108">
        <f>VLOOKUP(B165,'Notes Ecrit'!$A$2:$B$572,2)</f>
        <v>10</v>
      </c>
      <c r="AI165" s="234">
        <f t="shared" si="61"/>
        <v>125</v>
      </c>
      <c r="AJ165" s="125">
        <f t="shared" si="62"/>
        <v>9.8249999999999993</v>
      </c>
      <c r="AK165" s="111"/>
      <c r="AL165" s="111"/>
      <c r="AM165" s="111"/>
      <c r="AN165" s="111"/>
      <c r="AO165" s="111"/>
    </row>
    <row r="166" spans="1:41" ht="16.5" customHeight="1" thickBot="1">
      <c r="A166" s="39" t="s">
        <v>1057</v>
      </c>
      <c r="B166" s="138">
        <v>21701215</v>
      </c>
      <c r="C166" s="138" t="s">
        <v>81</v>
      </c>
      <c r="D166" s="138" t="s">
        <v>388</v>
      </c>
      <c r="E166" s="154">
        <v>11</v>
      </c>
      <c r="F166" s="146">
        <f t="shared" si="42"/>
        <v>15</v>
      </c>
      <c r="G166" s="147">
        <f t="shared" si="43"/>
        <v>8</v>
      </c>
      <c r="H166" s="148">
        <f t="shared" si="44"/>
        <v>8</v>
      </c>
      <c r="I166" s="211">
        <v>3.59</v>
      </c>
      <c r="J166" s="147">
        <f t="shared" si="45"/>
        <v>11</v>
      </c>
      <c r="K166" s="155">
        <v>6.75</v>
      </c>
      <c r="L166" s="147">
        <f t="shared" si="46"/>
        <v>12</v>
      </c>
      <c r="M166" s="148">
        <f t="shared" si="47"/>
        <v>11.5</v>
      </c>
      <c r="N166" s="156">
        <v>60</v>
      </c>
      <c r="O166" s="190">
        <v>83</v>
      </c>
      <c r="P166" s="191">
        <f t="shared" si="48"/>
        <v>0.72289156626506024</v>
      </c>
      <c r="Q166" s="147">
        <f t="shared" si="49"/>
        <v>3.5</v>
      </c>
      <c r="R166" s="157">
        <v>41.8</v>
      </c>
      <c r="S166" s="147">
        <f t="shared" si="50"/>
        <v>3.5</v>
      </c>
      <c r="T166" s="148">
        <f t="shared" si="51"/>
        <v>7</v>
      </c>
      <c r="U166" s="156">
        <v>27.9</v>
      </c>
      <c r="V166" s="147">
        <f t="shared" si="52"/>
        <v>4</v>
      </c>
      <c r="W166" s="192">
        <v>-9</v>
      </c>
      <c r="X166" s="147">
        <f t="shared" si="53"/>
        <v>1</v>
      </c>
      <c r="Y166" s="158">
        <v>3</v>
      </c>
      <c r="Z166" s="147">
        <f t="shared" si="54"/>
        <v>3.5</v>
      </c>
      <c r="AA166" s="148">
        <f t="shared" si="55"/>
        <v>8.5</v>
      </c>
      <c r="AB166" s="159">
        <v>52.75</v>
      </c>
      <c r="AC166" s="147">
        <f t="shared" si="56"/>
        <v>4</v>
      </c>
      <c r="AD166" s="151">
        <f t="shared" si="57"/>
        <v>4</v>
      </c>
      <c r="AE166" s="152">
        <f t="shared" si="58"/>
        <v>7.8</v>
      </c>
      <c r="AF166" s="153">
        <f t="shared" si="59"/>
        <v>7.8</v>
      </c>
      <c r="AG166" s="233">
        <f t="shared" si="60"/>
        <v>448</v>
      </c>
      <c r="AH166" s="108">
        <f>VLOOKUP(B166,'Notes Ecrit'!$A$2:$B$572,2)</f>
        <v>6.5</v>
      </c>
      <c r="AI166" s="234">
        <f t="shared" si="61"/>
        <v>497</v>
      </c>
      <c r="AJ166" s="125">
        <f t="shared" si="62"/>
        <v>7.15</v>
      </c>
      <c r="AK166" s="122"/>
      <c r="AL166" s="122"/>
      <c r="AM166" s="122"/>
      <c r="AN166" s="122"/>
      <c r="AO166" s="122"/>
    </row>
    <row r="167" spans="1:41" ht="16.5" customHeight="1" thickBot="1">
      <c r="A167" s="39" t="s">
        <v>1057</v>
      </c>
      <c r="B167" s="138">
        <v>21813528</v>
      </c>
      <c r="C167" s="138" t="s">
        <v>455</v>
      </c>
      <c r="D167" s="138" t="s">
        <v>456</v>
      </c>
      <c r="E167" s="154">
        <v>16</v>
      </c>
      <c r="F167" s="146">
        <f t="shared" si="42"/>
        <v>17.5</v>
      </c>
      <c r="G167" s="147">
        <f t="shared" si="43"/>
        <v>13</v>
      </c>
      <c r="H167" s="148">
        <f t="shared" si="44"/>
        <v>13</v>
      </c>
      <c r="I167" s="211">
        <v>3.68</v>
      </c>
      <c r="J167" s="147">
        <f t="shared" si="45"/>
        <v>9</v>
      </c>
      <c r="K167" s="155">
        <v>6.84</v>
      </c>
      <c r="L167" s="147">
        <f t="shared" si="46"/>
        <v>11</v>
      </c>
      <c r="M167" s="148">
        <f t="shared" si="47"/>
        <v>10</v>
      </c>
      <c r="N167" s="156">
        <v>51</v>
      </c>
      <c r="O167" s="190">
        <v>59</v>
      </c>
      <c r="P167" s="191">
        <f t="shared" si="48"/>
        <v>0.86440677966101698</v>
      </c>
      <c r="Q167" s="147">
        <f t="shared" si="49"/>
        <v>4</v>
      </c>
      <c r="R167" s="157">
        <v>40.700000000000003</v>
      </c>
      <c r="S167" s="147">
        <f t="shared" si="50"/>
        <v>3</v>
      </c>
      <c r="T167" s="148">
        <f t="shared" si="51"/>
        <v>7</v>
      </c>
      <c r="U167" s="156">
        <v>29.8</v>
      </c>
      <c r="V167" s="147">
        <f t="shared" si="52"/>
        <v>3</v>
      </c>
      <c r="W167" s="192">
        <v>-7</v>
      </c>
      <c r="X167" s="147">
        <f t="shared" si="53"/>
        <v>1.25</v>
      </c>
      <c r="Y167" s="158">
        <v>6</v>
      </c>
      <c r="Z167" s="147">
        <f t="shared" si="54"/>
        <v>2</v>
      </c>
      <c r="AA167" s="148">
        <f t="shared" si="55"/>
        <v>6.25</v>
      </c>
      <c r="AB167" s="159">
        <v>42.18</v>
      </c>
      <c r="AC167" s="147">
        <f t="shared" si="56"/>
        <v>9</v>
      </c>
      <c r="AD167" s="151">
        <f t="shared" si="57"/>
        <v>9</v>
      </c>
      <c r="AE167" s="152">
        <f t="shared" si="58"/>
        <v>9.0500000000000007</v>
      </c>
      <c r="AF167" s="153">
        <f t="shared" si="59"/>
        <v>9.0500000000000007</v>
      </c>
      <c r="AG167" s="233">
        <f t="shared" si="60"/>
        <v>377</v>
      </c>
      <c r="AH167" s="108">
        <f>VLOOKUP(B167,'Notes Ecrit'!$A$2:$B$572,2)</f>
        <v>9</v>
      </c>
      <c r="AI167" s="234">
        <f t="shared" si="61"/>
        <v>208</v>
      </c>
      <c r="AJ167" s="125">
        <f t="shared" si="62"/>
        <v>9.0250000000000004</v>
      </c>
    </row>
    <row r="168" spans="1:41" s="126" customFormat="1" ht="16.5" customHeight="1" thickBot="1">
      <c r="A168" s="123" t="s">
        <v>1057</v>
      </c>
      <c r="B168" s="127">
        <v>21800617</v>
      </c>
      <c r="C168" s="127" t="s">
        <v>457</v>
      </c>
      <c r="D168" s="127" t="s">
        <v>458</v>
      </c>
      <c r="E168" s="145" t="s">
        <v>1064</v>
      </c>
      <c r="F168" s="146" t="str">
        <f t="shared" si="42"/>
        <v>ABI</v>
      </c>
      <c r="G168" s="147" t="str">
        <f t="shared" si="43"/>
        <v>ABI</v>
      </c>
      <c r="H168" s="148" t="str">
        <f t="shared" si="44"/>
        <v>ABI</v>
      </c>
      <c r="I168" s="210" t="s">
        <v>1064</v>
      </c>
      <c r="J168" s="147" t="str">
        <f t="shared" si="45"/>
        <v>ABI</v>
      </c>
      <c r="K168" s="149" t="s">
        <v>1064</v>
      </c>
      <c r="L168" s="147" t="str">
        <f t="shared" si="46"/>
        <v>ABI</v>
      </c>
      <c r="M168" s="148" t="str">
        <f t="shared" si="47"/>
        <v>ABI</v>
      </c>
      <c r="N168" s="150" t="s">
        <v>1064</v>
      </c>
      <c r="O168" s="187"/>
      <c r="P168" s="191">
        <f t="shared" si="48"/>
        <v>0</v>
      </c>
      <c r="Q168" s="147" t="str">
        <f t="shared" si="49"/>
        <v>ABI</v>
      </c>
      <c r="R168" s="150" t="s">
        <v>1064</v>
      </c>
      <c r="S168" s="147" t="str">
        <f t="shared" si="50"/>
        <v>ABI</v>
      </c>
      <c r="T168" s="148" t="str">
        <f t="shared" si="51"/>
        <v>ABI</v>
      </c>
      <c r="U168" s="150" t="s">
        <v>1064</v>
      </c>
      <c r="V168" s="147" t="str">
        <f t="shared" si="52"/>
        <v>ABI</v>
      </c>
      <c r="W168" s="189" t="s">
        <v>1064</v>
      </c>
      <c r="X168" s="147" t="str">
        <f t="shared" si="53"/>
        <v>ABI</v>
      </c>
      <c r="Y168" s="166" t="s">
        <v>1064</v>
      </c>
      <c r="Z168" s="147" t="str">
        <f t="shared" si="54"/>
        <v>ABI</v>
      </c>
      <c r="AA168" s="148" t="str">
        <f t="shared" si="55"/>
        <v>ABI</v>
      </c>
      <c r="AB168" s="149" t="s">
        <v>1064</v>
      </c>
      <c r="AC168" s="147" t="str">
        <f t="shared" si="56"/>
        <v>ABI</v>
      </c>
      <c r="AD168" s="151" t="str">
        <f t="shared" si="57"/>
        <v>ABI</v>
      </c>
      <c r="AE168" s="152" t="str">
        <f t="shared" si="58"/>
        <v>DEF</v>
      </c>
      <c r="AF168" s="153">
        <f t="shared" si="59"/>
        <v>0</v>
      </c>
      <c r="AG168" s="233">
        <f t="shared" si="60"/>
        <v>520</v>
      </c>
      <c r="AH168" s="108">
        <f>VLOOKUP(B168,'Notes Ecrit'!$A$2:$B$572,2)</f>
        <v>10</v>
      </c>
      <c r="AI168" s="234">
        <f t="shared" si="61"/>
        <v>125</v>
      </c>
      <c r="AJ168" s="125" t="e">
        <f t="shared" si="62"/>
        <v>#VALUE!</v>
      </c>
      <c r="AK168"/>
      <c r="AL168"/>
      <c r="AM168"/>
      <c r="AN168"/>
      <c r="AO168"/>
    </row>
    <row r="169" spans="1:41" ht="16.5" customHeight="1" thickBot="1">
      <c r="A169" s="39" t="s">
        <v>1057</v>
      </c>
      <c r="B169" s="138">
        <v>21801056</v>
      </c>
      <c r="C169" s="138" t="s">
        <v>459</v>
      </c>
      <c r="D169" s="138" t="s">
        <v>308</v>
      </c>
      <c r="E169" s="154">
        <v>13</v>
      </c>
      <c r="F169" s="146">
        <f t="shared" si="42"/>
        <v>16</v>
      </c>
      <c r="G169" s="147">
        <f t="shared" si="43"/>
        <v>10</v>
      </c>
      <c r="H169" s="148">
        <f t="shared" si="44"/>
        <v>10</v>
      </c>
      <c r="I169" s="211">
        <v>4.04</v>
      </c>
      <c r="J169" s="147">
        <f t="shared" si="45"/>
        <v>3</v>
      </c>
      <c r="K169" s="155">
        <v>7.56</v>
      </c>
      <c r="L169" s="147">
        <f t="shared" si="46"/>
        <v>6</v>
      </c>
      <c r="M169" s="148">
        <f t="shared" si="47"/>
        <v>4.5</v>
      </c>
      <c r="N169" s="156">
        <v>50</v>
      </c>
      <c r="O169" s="190">
        <v>78</v>
      </c>
      <c r="P169" s="191">
        <f t="shared" si="48"/>
        <v>0.64102564102564108</v>
      </c>
      <c r="Q169" s="147">
        <f t="shared" si="49"/>
        <v>3</v>
      </c>
      <c r="R169" s="157">
        <v>31.6</v>
      </c>
      <c r="S169" s="147">
        <f t="shared" si="50"/>
        <v>1</v>
      </c>
      <c r="T169" s="148">
        <f t="shared" si="51"/>
        <v>4</v>
      </c>
      <c r="U169" s="156">
        <v>32.1</v>
      </c>
      <c r="V169" s="147">
        <f t="shared" si="52"/>
        <v>1.75</v>
      </c>
      <c r="W169" s="192">
        <v>-4</v>
      </c>
      <c r="X169" s="147">
        <f t="shared" si="53"/>
        <v>1.5</v>
      </c>
      <c r="Y169" s="158">
        <v>5</v>
      </c>
      <c r="Z169" s="147">
        <f t="shared" si="54"/>
        <v>2.5</v>
      </c>
      <c r="AA169" s="148">
        <f t="shared" si="55"/>
        <v>5.75</v>
      </c>
      <c r="AB169" s="159" t="s">
        <v>1063</v>
      </c>
      <c r="AC169" s="147">
        <f t="shared" si="56"/>
        <v>0</v>
      </c>
      <c r="AD169" s="151">
        <f t="shared" si="57"/>
        <v>0</v>
      </c>
      <c r="AE169" s="152">
        <f t="shared" si="58"/>
        <v>4.8499999999999996</v>
      </c>
      <c r="AF169" s="153">
        <f t="shared" si="59"/>
        <v>4.8499999999999996</v>
      </c>
      <c r="AG169" s="233">
        <f t="shared" si="60"/>
        <v>508</v>
      </c>
      <c r="AH169" s="108">
        <f>VLOOKUP(B169,'Notes Ecrit'!$A$2:$B$572,2)</f>
        <v>6</v>
      </c>
      <c r="AI169" s="234">
        <f t="shared" si="61"/>
        <v>539</v>
      </c>
      <c r="AJ169" s="125">
        <f t="shared" si="62"/>
        <v>5.4249999999999998</v>
      </c>
      <c r="AK169" s="118"/>
      <c r="AL169" s="118"/>
      <c r="AM169" s="118"/>
      <c r="AN169" s="118"/>
      <c r="AO169" s="118"/>
    </row>
    <row r="170" spans="1:41" ht="16.5" customHeight="1" thickBot="1">
      <c r="A170" s="39" t="s">
        <v>1057</v>
      </c>
      <c r="B170" s="138">
        <v>21700937</v>
      </c>
      <c r="C170" s="138" t="s">
        <v>82</v>
      </c>
      <c r="D170" s="138" t="s">
        <v>460</v>
      </c>
      <c r="E170" s="154">
        <v>11</v>
      </c>
      <c r="F170" s="146">
        <f t="shared" si="42"/>
        <v>15</v>
      </c>
      <c r="G170" s="147">
        <f t="shared" si="43"/>
        <v>8</v>
      </c>
      <c r="H170" s="148">
        <f t="shared" si="44"/>
        <v>8</v>
      </c>
      <c r="I170" s="211">
        <v>4.1500000000000004</v>
      </c>
      <c r="J170" s="147">
        <f t="shared" si="45"/>
        <v>1</v>
      </c>
      <c r="K170" s="155">
        <v>7.65</v>
      </c>
      <c r="L170" s="147">
        <f t="shared" si="46"/>
        <v>5</v>
      </c>
      <c r="M170" s="148">
        <f t="shared" si="47"/>
        <v>3</v>
      </c>
      <c r="N170" s="156">
        <v>40</v>
      </c>
      <c r="O170" s="190">
        <v>74</v>
      </c>
      <c r="P170" s="191">
        <f t="shared" si="48"/>
        <v>0.54054054054054057</v>
      </c>
      <c r="Q170" s="147">
        <f t="shared" si="49"/>
        <v>2.5</v>
      </c>
      <c r="R170" s="157">
        <v>31.8</v>
      </c>
      <c r="S170" s="147">
        <f t="shared" si="50"/>
        <v>1</v>
      </c>
      <c r="T170" s="148">
        <f t="shared" si="51"/>
        <v>3.5</v>
      </c>
      <c r="U170" s="156">
        <v>30.2</v>
      </c>
      <c r="V170" s="147">
        <f t="shared" si="52"/>
        <v>2.75</v>
      </c>
      <c r="W170" s="192">
        <v>0</v>
      </c>
      <c r="X170" s="147">
        <f t="shared" si="53"/>
        <v>2.5</v>
      </c>
      <c r="Y170" s="158">
        <v>8</v>
      </c>
      <c r="Z170" s="147">
        <f t="shared" si="54"/>
        <v>1</v>
      </c>
      <c r="AA170" s="148">
        <f t="shared" si="55"/>
        <v>6.25</v>
      </c>
      <c r="AB170" s="159">
        <v>49.47</v>
      </c>
      <c r="AC170" s="147">
        <f t="shared" si="56"/>
        <v>6</v>
      </c>
      <c r="AD170" s="151">
        <f t="shared" si="57"/>
        <v>6</v>
      </c>
      <c r="AE170" s="152">
        <f t="shared" si="58"/>
        <v>5.35</v>
      </c>
      <c r="AF170" s="153">
        <f t="shared" si="59"/>
        <v>5.35</v>
      </c>
      <c r="AG170" s="233">
        <f t="shared" si="60"/>
        <v>505</v>
      </c>
      <c r="AH170" s="108">
        <f>VLOOKUP(B170,'Notes Ecrit'!$A$2:$B$572,2)</f>
        <v>13.5</v>
      </c>
      <c r="AI170" s="234">
        <f t="shared" si="61"/>
        <v>5</v>
      </c>
      <c r="AJ170" s="125">
        <f t="shared" si="62"/>
        <v>9.4250000000000007</v>
      </c>
      <c r="AK170" s="111"/>
      <c r="AL170" s="111"/>
      <c r="AM170" s="111"/>
      <c r="AN170" s="111"/>
      <c r="AO170" s="111"/>
    </row>
    <row r="171" spans="1:41" ht="16.5" customHeight="1" thickBot="1">
      <c r="A171" s="39" t="s">
        <v>186</v>
      </c>
      <c r="B171" s="138">
        <v>21805660</v>
      </c>
      <c r="C171" s="138" t="s">
        <v>461</v>
      </c>
      <c r="D171" s="138" t="s">
        <v>228</v>
      </c>
      <c r="E171" s="154">
        <v>12</v>
      </c>
      <c r="F171" s="146">
        <f t="shared" si="42"/>
        <v>15.5</v>
      </c>
      <c r="G171" s="147">
        <f t="shared" si="43"/>
        <v>12</v>
      </c>
      <c r="H171" s="148">
        <f t="shared" si="44"/>
        <v>12</v>
      </c>
      <c r="I171" s="211">
        <v>3.66</v>
      </c>
      <c r="J171" s="147">
        <f t="shared" si="45"/>
        <v>15</v>
      </c>
      <c r="K171" s="155">
        <v>7.85</v>
      </c>
      <c r="L171" s="147">
        <f t="shared" si="46"/>
        <v>10</v>
      </c>
      <c r="M171" s="148">
        <f t="shared" si="47"/>
        <v>12.5</v>
      </c>
      <c r="N171" s="156">
        <v>36</v>
      </c>
      <c r="O171" s="190">
        <v>70</v>
      </c>
      <c r="P171" s="191">
        <f t="shared" si="48"/>
        <v>0.51428571428571423</v>
      </c>
      <c r="Q171" s="147">
        <f t="shared" si="49"/>
        <v>4</v>
      </c>
      <c r="R171" s="157">
        <v>31.6</v>
      </c>
      <c r="S171" s="147">
        <f t="shared" si="50"/>
        <v>5</v>
      </c>
      <c r="T171" s="148">
        <f t="shared" si="51"/>
        <v>9</v>
      </c>
      <c r="U171" s="156">
        <v>30</v>
      </c>
      <c r="V171" s="147">
        <f t="shared" si="52"/>
        <v>3.75</v>
      </c>
      <c r="W171" s="192">
        <v>-12</v>
      </c>
      <c r="X171" s="147">
        <f t="shared" si="53"/>
        <v>0.75</v>
      </c>
      <c r="Y171" s="158">
        <v>10</v>
      </c>
      <c r="Z171" s="147">
        <f t="shared" si="54"/>
        <v>0</v>
      </c>
      <c r="AA171" s="148">
        <f t="shared" si="55"/>
        <v>4.5</v>
      </c>
      <c r="AB171" s="159">
        <v>42.35</v>
      </c>
      <c r="AC171" s="147">
        <f t="shared" si="56"/>
        <v>12</v>
      </c>
      <c r="AD171" s="151">
        <f t="shared" si="57"/>
        <v>12</v>
      </c>
      <c r="AE171" s="152">
        <f t="shared" si="58"/>
        <v>10</v>
      </c>
      <c r="AF171" s="153">
        <f t="shared" si="59"/>
        <v>10</v>
      </c>
      <c r="AG171" s="233">
        <f t="shared" si="60"/>
        <v>278</v>
      </c>
      <c r="AH171" s="108">
        <f>VLOOKUP(B171,'Notes Ecrit'!$A$2:$B$572,2)</f>
        <v>10.5</v>
      </c>
      <c r="AI171" s="234">
        <f t="shared" si="61"/>
        <v>94</v>
      </c>
      <c r="AJ171" s="125">
        <f t="shared" si="62"/>
        <v>10.25</v>
      </c>
      <c r="AK171" s="126"/>
      <c r="AL171" s="126"/>
      <c r="AM171" s="126"/>
      <c r="AN171" s="126"/>
      <c r="AO171" s="126"/>
    </row>
    <row r="172" spans="1:41" s="118" customFormat="1" ht="16.5" customHeight="1" thickBot="1">
      <c r="A172" s="117" t="s">
        <v>1057</v>
      </c>
      <c r="B172" s="142">
        <v>21710005</v>
      </c>
      <c r="C172" s="142" t="s">
        <v>84</v>
      </c>
      <c r="D172" s="142" t="s">
        <v>462</v>
      </c>
      <c r="E172" s="169" t="s">
        <v>1061</v>
      </c>
      <c r="F172" s="146" t="str">
        <f t="shared" si="42"/>
        <v>VAL</v>
      </c>
      <c r="G172" s="147" t="str">
        <f t="shared" si="43"/>
        <v>VAL</v>
      </c>
      <c r="H172" s="148" t="str">
        <f t="shared" si="44"/>
        <v>VALIDÉ</v>
      </c>
      <c r="I172" s="213" t="s">
        <v>1061</v>
      </c>
      <c r="J172" s="147" t="str">
        <f t="shared" si="45"/>
        <v>VAL</v>
      </c>
      <c r="K172" s="170" t="s">
        <v>1061</v>
      </c>
      <c r="L172" s="147" t="str">
        <f t="shared" si="46"/>
        <v>VAL</v>
      </c>
      <c r="M172" s="148" t="str">
        <f t="shared" si="47"/>
        <v>VALIDÉ</v>
      </c>
      <c r="N172" s="171" t="s">
        <v>1061</v>
      </c>
      <c r="O172" s="196"/>
      <c r="P172" s="191">
        <f t="shared" si="48"/>
        <v>0</v>
      </c>
      <c r="Q172" s="147" t="str">
        <f t="shared" si="49"/>
        <v>VAL</v>
      </c>
      <c r="R172" s="171" t="s">
        <v>1061</v>
      </c>
      <c r="S172" s="147" t="str">
        <f t="shared" si="50"/>
        <v>VAL</v>
      </c>
      <c r="T172" s="148" t="str">
        <f t="shared" si="51"/>
        <v>VALIDÉ</v>
      </c>
      <c r="U172" s="171" t="s">
        <v>1061</v>
      </c>
      <c r="V172" s="147" t="str">
        <f t="shared" si="52"/>
        <v>VAL</v>
      </c>
      <c r="W172" s="197" t="s">
        <v>1061</v>
      </c>
      <c r="X172" s="147" t="str">
        <f t="shared" si="53"/>
        <v>VAL</v>
      </c>
      <c r="Y172" s="172" t="s">
        <v>1061</v>
      </c>
      <c r="Z172" s="147" t="str">
        <f t="shared" si="54"/>
        <v>VAL</v>
      </c>
      <c r="AA172" s="148" t="str">
        <f t="shared" si="55"/>
        <v>VALIDÉ</v>
      </c>
      <c r="AB172" s="170" t="s">
        <v>1061</v>
      </c>
      <c r="AC172" s="147" t="str">
        <f t="shared" si="56"/>
        <v>VAL</v>
      </c>
      <c r="AD172" s="151" t="str">
        <f t="shared" si="57"/>
        <v>VALIDÉ</v>
      </c>
      <c r="AE172" s="152" t="str">
        <f t="shared" si="58"/>
        <v>VALIDÉ</v>
      </c>
      <c r="AF172" s="153">
        <f t="shared" si="59"/>
        <v>0</v>
      </c>
      <c r="AG172" s="233">
        <f t="shared" si="60"/>
        <v>520</v>
      </c>
      <c r="AH172" s="108">
        <f>VLOOKUP(B172,'Notes Ecrit'!$A$2:$B$572,2)</f>
        <v>9</v>
      </c>
      <c r="AI172" s="234">
        <f t="shared" si="61"/>
        <v>208</v>
      </c>
      <c r="AJ172" s="125" t="e">
        <f t="shared" si="62"/>
        <v>#VALUE!</v>
      </c>
      <c r="AK172"/>
      <c r="AL172"/>
      <c r="AM172"/>
      <c r="AN172"/>
      <c r="AO172"/>
    </row>
    <row r="173" spans="1:41" ht="16.5" customHeight="1" thickBot="1">
      <c r="A173" s="39" t="s">
        <v>1057</v>
      </c>
      <c r="B173" s="138">
        <v>21808795</v>
      </c>
      <c r="C173" s="138" t="s">
        <v>463</v>
      </c>
      <c r="D173" s="138" t="s">
        <v>372</v>
      </c>
      <c r="E173" s="154">
        <v>17</v>
      </c>
      <c r="F173" s="146">
        <f t="shared" si="42"/>
        <v>18</v>
      </c>
      <c r="G173" s="147">
        <f t="shared" si="43"/>
        <v>14</v>
      </c>
      <c r="H173" s="148">
        <f t="shared" si="44"/>
        <v>14</v>
      </c>
      <c r="I173" s="211">
        <v>3.03</v>
      </c>
      <c r="J173" s="147">
        <f t="shared" si="45"/>
        <v>20</v>
      </c>
      <c r="K173" s="155">
        <v>6.58</v>
      </c>
      <c r="L173" s="147">
        <f t="shared" si="46"/>
        <v>13</v>
      </c>
      <c r="M173" s="148">
        <f t="shared" si="47"/>
        <v>16.5</v>
      </c>
      <c r="N173" s="156">
        <v>67</v>
      </c>
      <c r="O173" s="190">
        <v>59</v>
      </c>
      <c r="P173" s="191">
        <f t="shared" si="48"/>
        <v>1.1355932203389831</v>
      </c>
      <c r="Q173" s="147">
        <f t="shared" si="49"/>
        <v>5.5</v>
      </c>
      <c r="R173" s="157">
        <v>45.9</v>
      </c>
      <c r="S173" s="147">
        <f t="shared" si="50"/>
        <v>4.5</v>
      </c>
      <c r="T173" s="148">
        <f t="shared" si="51"/>
        <v>10</v>
      </c>
      <c r="U173" s="156">
        <v>26.4</v>
      </c>
      <c r="V173" s="147">
        <f t="shared" si="52"/>
        <v>4.75</v>
      </c>
      <c r="W173" s="192">
        <v>-25</v>
      </c>
      <c r="X173" s="147">
        <f t="shared" si="53"/>
        <v>0</v>
      </c>
      <c r="Y173" s="158">
        <v>4</v>
      </c>
      <c r="Z173" s="147">
        <f t="shared" si="54"/>
        <v>3</v>
      </c>
      <c r="AA173" s="148">
        <f t="shared" si="55"/>
        <v>7.75</v>
      </c>
      <c r="AB173" s="159">
        <v>52.5</v>
      </c>
      <c r="AC173" s="147">
        <f t="shared" si="56"/>
        <v>4</v>
      </c>
      <c r="AD173" s="151">
        <f t="shared" si="57"/>
        <v>4</v>
      </c>
      <c r="AE173" s="152">
        <f t="shared" si="58"/>
        <v>10.45</v>
      </c>
      <c r="AF173" s="153">
        <f t="shared" si="59"/>
        <v>10.45</v>
      </c>
      <c r="AG173" s="233">
        <f t="shared" si="60"/>
        <v>236</v>
      </c>
      <c r="AH173" s="108">
        <f>VLOOKUP(B173,'Notes Ecrit'!$A$2:$B$572,2)</f>
        <v>10.5</v>
      </c>
      <c r="AI173" s="234">
        <f t="shared" si="61"/>
        <v>94</v>
      </c>
      <c r="AJ173" s="125">
        <f t="shared" si="62"/>
        <v>10.475</v>
      </c>
    </row>
    <row r="174" spans="1:41" ht="16.5" customHeight="1" thickBot="1">
      <c r="A174" s="39" t="s">
        <v>1057</v>
      </c>
      <c r="B174" s="138">
        <v>21707252</v>
      </c>
      <c r="C174" s="138" t="s">
        <v>464</v>
      </c>
      <c r="D174" s="138" t="s">
        <v>226</v>
      </c>
      <c r="E174" s="154">
        <v>14</v>
      </c>
      <c r="F174" s="146">
        <f t="shared" si="42"/>
        <v>16.5</v>
      </c>
      <c r="G174" s="147">
        <f t="shared" si="43"/>
        <v>11</v>
      </c>
      <c r="H174" s="148">
        <f t="shared" si="44"/>
        <v>11</v>
      </c>
      <c r="I174" s="211">
        <v>3.17</v>
      </c>
      <c r="J174" s="147">
        <f t="shared" si="45"/>
        <v>18</v>
      </c>
      <c r="K174" s="155">
        <v>6.77</v>
      </c>
      <c r="L174" s="147">
        <f t="shared" si="46"/>
        <v>11</v>
      </c>
      <c r="M174" s="148">
        <f t="shared" si="47"/>
        <v>14.5</v>
      </c>
      <c r="N174" s="156">
        <v>81</v>
      </c>
      <c r="O174" s="190">
        <v>70</v>
      </c>
      <c r="P174" s="191">
        <f t="shared" si="48"/>
        <v>1.1571428571428573</v>
      </c>
      <c r="Q174" s="147">
        <f t="shared" si="49"/>
        <v>5.5</v>
      </c>
      <c r="R174" s="157">
        <v>41</v>
      </c>
      <c r="S174" s="147">
        <f t="shared" si="50"/>
        <v>3.5</v>
      </c>
      <c r="T174" s="148">
        <f t="shared" si="51"/>
        <v>9</v>
      </c>
      <c r="U174" s="156">
        <v>27</v>
      </c>
      <c r="V174" s="147">
        <f t="shared" si="52"/>
        <v>4.25</v>
      </c>
      <c r="W174" s="192">
        <v>-9</v>
      </c>
      <c r="X174" s="147">
        <f t="shared" si="53"/>
        <v>1</v>
      </c>
      <c r="Y174" s="158">
        <v>5</v>
      </c>
      <c r="Z174" s="147">
        <f t="shared" si="54"/>
        <v>2.5</v>
      </c>
      <c r="AA174" s="148">
        <f t="shared" si="55"/>
        <v>7.75</v>
      </c>
      <c r="AB174" s="159">
        <v>33.79</v>
      </c>
      <c r="AC174" s="147">
        <f t="shared" si="56"/>
        <v>14</v>
      </c>
      <c r="AD174" s="151">
        <f t="shared" si="57"/>
        <v>14</v>
      </c>
      <c r="AE174" s="152">
        <f t="shared" si="58"/>
        <v>11.25</v>
      </c>
      <c r="AF174" s="153">
        <f t="shared" si="59"/>
        <v>11.25</v>
      </c>
      <c r="AG174" s="233">
        <f t="shared" si="60"/>
        <v>170</v>
      </c>
      <c r="AH174" s="108">
        <f>VLOOKUP(B174,'Notes Ecrit'!$A$2:$B$572,2)</f>
        <v>12</v>
      </c>
      <c r="AI174" s="234">
        <f t="shared" si="61"/>
        <v>38</v>
      </c>
      <c r="AJ174" s="125">
        <f t="shared" si="62"/>
        <v>11.625</v>
      </c>
    </row>
    <row r="175" spans="1:41" ht="16.5" customHeight="1" thickBot="1">
      <c r="A175" s="39" t="s">
        <v>1057</v>
      </c>
      <c r="B175" s="138">
        <v>21820009</v>
      </c>
      <c r="C175" s="138" t="s">
        <v>465</v>
      </c>
      <c r="D175" s="138" t="s">
        <v>388</v>
      </c>
      <c r="E175" s="154">
        <v>14</v>
      </c>
      <c r="F175" s="146">
        <f t="shared" si="42"/>
        <v>16.5</v>
      </c>
      <c r="G175" s="147">
        <f t="shared" si="43"/>
        <v>11</v>
      </c>
      <c r="H175" s="148">
        <f t="shared" si="44"/>
        <v>11</v>
      </c>
      <c r="I175" s="211">
        <v>2.95</v>
      </c>
      <c r="J175" s="147">
        <f t="shared" si="45"/>
        <v>20</v>
      </c>
      <c r="K175" s="155">
        <v>6.38</v>
      </c>
      <c r="L175" s="147">
        <f t="shared" si="46"/>
        <v>14</v>
      </c>
      <c r="M175" s="148">
        <f t="shared" si="47"/>
        <v>17</v>
      </c>
      <c r="N175" s="156">
        <v>46</v>
      </c>
      <c r="O175" s="190">
        <v>59</v>
      </c>
      <c r="P175" s="191">
        <f t="shared" si="48"/>
        <v>0.77966101694915257</v>
      </c>
      <c r="Q175" s="147">
        <f t="shared" si="49"/>
        <v>3.5</v>
      </c>
      <c r="R175" s="157">
        <v>40.1</v>
      </c>
      <c r="S175" s="147">
        <f t="shared" si="50"/>
        <v>3</v>
      </c>
      <c r="T175" s="148">
        <f t="shared" si="51"/>
        <v>6.5</v>
      </c>
      <c r="U175" s="156">
        <v>27.9</v>
      </c>
      <c r="V175" s="147">
        <f t="shared" si="52"/>
        <v>4</v>
      </c>
      <c r="W175" s="192">
        <v>3</v>
      </c>
      <c r="X175" s="147">
        <f t="shared" si="53"/>
        <v>3.25</v>
      </c>
      <c r="Y175" s="158">
        <v>1</v>
      </c>
      <c r="Z175" s="147">
        <f t="shared" si="54"/>
        <v>4.5</v>
      </c>
      <c r="AA175" s="148">
        <f t="shared" si="55"/>
        <v>11.75</v>
      </c>
      <c r="AB175" s="159">
        <v>44.75</v>
      </c>
      <c r="AC175" s="147">
        <f t="shared" si="56"/>
        <v>8</v>
      </c>
      <c r="AD175" s="151">
        <f t="shared" si="57"/>
        <v>8</v>
      </c>
      <c r="AE175" s="152">
        <f t="shared" si="58"/>
        <v>10.85</v>
      </c>
      <c r="AF175" s="153">
        <f t="shared" si="59"/>
        <v>10.85</v>
      </c>
      <c r="AG175" s="233">
        <f t="shared" si="60"/>
        <v>207</v>
      </c>
      <c r="AH175" s="108">
        <f>VLOOKUP(B175,'Notes Ecrit'!$A$2:$B$572,2)</f>
        <v>10.5</v>
      </c>
      <c r="AI175" s="234">
        <f t="shared" si="61"/>
        <v>94</v>
      </c>
      <c r="AJ175" s="125">
        <f t="shared" si="62"/>
        <v>10.675000000000001</v>
      </c>
    </row>
    <row r="176" spans="1:41" s="126" customFormat="1" ht="16.5" customHeight="1" thickBot="1">
      <c r="A176" s="123" t="s">
        <v>1057</v>
      </c>
      <c r="B176" s="127">
        <v>21608926</v>
      </c>
      <c r="C176" s="127" t="s">
        <v>466</v>
      </c>
      <c r="D176" s="127" t="s">
        <v>308</v>
      </c>
      <c r="E176" s="145" t="s">
        <v>1064</v>
      </c>
      <c r="F176" s="146" t="str">
        <f t="shared" si="42"/>
        <v>ABI</v>
      </c>
      <c r="G176" s="147" t="str">
        <f t="shared" si="43"/>
        <v>ABI</v>
      </c>
      <c r="H176" s="148" t="str">
        <f t="shared" si="44"/>
        <v>ABI</v>
      </c>
      <c r="I176" s="210" t="s">
        <v>1064</v>
      </c>
      <c r="J176" s="147" t="str">
        <f t="shared" si="45"/>
        <v>ABI</v>
      </c>
      <c r="K176" s="149" t="s">
        <v>1064</v>
      </c>
      <c r="L176" s="147" t="str">
        <f t="shared" si="46"/>
        <v>ABI</v>
      </c>
      <c r="M176" s="148" t="str">
        <f t="shared" si="47"/>
        <v>ABI</v>
      </c>
      <c r="N176" s="150" t="s">
        <v>1064</v>
      </c>
      <c r="O176" s="187"/>
      <c r="P176" s="191">
        <f t="shared" si="48"/>
        <v>0</v>
      </c>
      <c r="Q176" s="147" t="str">
        <f t="shared" si="49"/>
        <v>ABI</v>
      </c>
      <c r="R176" s="150" t="s">
        <v>1064</v>
      </c>
      <c r="S176" s="147" t="str">
        <f t="shared" si="50"/>
        <v>ABI</v>
      </c>
      <c r="T176" s="148" t="str">
        <f t="shared" si="51"/>
        <v>ABI</v>
      </c>
      <c r="U176" s="150" t="s">
        <v>1064</v>
      </c>
      <c r="V176" s="147" t="str">
        <f t="shared" si="52"/>
        <v>ABI</v>
      </c>
      <c r="W176" s="189" t="s">
        <v>1064</v>
      </c>
      <c r="X176" s="147" t="str">
        <f t="shared" si="53"/>
        <v>ABI</v>
      </c>
      <c r="Y176" s="166" t="s">
        <v>1064</v>
      </c>
      <c r="Z176" s="147" t="str">
        <f t="shared" si="54"/>
        <v>ABI</v>
      </c>
      <c r="AA176" s="148" t="str">
        <f t="shared" si="55"/>
        <v>ABI</v>
      </c>
      <c r="AB176" s="149" t="s">
        <v>1064</v>
      </c>
      <c r="AC176" s="147" t="str">
        <f t="shared" si="56"/>
        <v>ABI</v>
      </c>
      <c r="AD176" s="151" t="str">
        <f t="shared" si="57"/>
        <v>ABI</v>
      </c>
      <c r="AE176" s="152" t="str">
        <f t="shared" si="58"/>
        <v>DEF</v>
      </c>
      <c r="AF176" s="153">
        <f t="shared" si="59"/>
        <v>0</v>
      </c>
      <c r="AG176" s="233">
        <f t="shared" si="60"/>
        <v>520</v>
      </c>
      <c r="AH176" s="108">
        <f>VLOOKUP(B176,'Notes Ecrit'!$A$2:$B$572,2)</f>
        <v>11.5</v>
      </c>
      <c r="AI176" s="234">
        <f t="shared" si="61"/>
        <v>54</v>
      </c>
      <c r="AJ176" s="125" t="e">
        <f t="shared" si="62"/>
        <v>#VALUE!</v>
      </c>
      <c r="AK176" s="118"/>
      <c r="AL176" s="118"/>
      <c r="AM176" s="118"/>
      <c r="AN176" s="118"/>
      <c r="AO176" s="118"/>
    </row>
    <row r="177" spans="1:41" s="118" customFormat="1" ht="16.5" customHeight="1" thickBot="1">
      <c r="A177" s="117" t="s">
        <v>1057</v>
      </c>
      <c r="B177" s="142">
        <v>21713749</v>
      </c>
      <c r="C177" s="142" t="s">
        <v>467</v>
      </c>
      <c r="D177" s="142" t="s">
        <v>420</v>
      </c>
      <c r="E177" s="169" t="s">
        <v>1061</v>
      </c>
      <c r="F177" s="146" t="str">
        <f t="shared" si="42"/>
        <v>VAL</v>
      </c>
      <c r="G177" s="147" t="str">
        <f t="shared" si="43"/>
        <v>VAL</v>
      </c>
      <c r="H177" s="148" t="str">
        <f t="shared" si="44"/>
        <v>VALIDÉ</v>
      </c>
      <c r="I177" s="213" t="s">
        <v>1061</v>
      </c>
      <c r="J177" s="147" t="str">
        <f t="shared" si="45"/>
        <v>VAL</v>
      </c>
      <c r="K177" s="170" t="s">
        <v>1061</v>
      </c>
      <c r="L177" s="147" t="str">
        <f t="shared" si="46"/>
        <v>VAL</v>
      </c>
      <c r="M177" s="148" t="str">
        <f t="shared" si="47"/>
        <v>VALIDÉ</v>
      </c>
      <c r="N177" s="171" t="s">
        <v>1061</v>
      </c>
      <c r="O177" s="196"/>
      <c r="P177" s="191">
        <f t="shared" si="48"/>
        <v>0</v>
      </c>
      <c r="Q177" s="147" t="str">
        <f t="shared" si="49"/>
        <v>VAL</v>
      </c>
      <c r="R177" s="171" t="s">
        <v>1061</v>
      </c>
      <c r="S177" s="147" t="str">
        <f t="shared" si="50"/>
        <v>VAL</v>
      </c>
      <c r="T177" s="148" t="str">
        <f t="shared" si="51"/>
        <v>VALIDÉ</v>
      </c>
      <c r="U177" s="171" t="s">
        <v>1061</v>
      </c>
      <c r="V177" s="147" t="str">
        <f t="shared" si="52"/>
        <v>VAL</v>
      </c>
      <c r="W177" s="197" t="s">
        <v>1061</v>
      </c>
      <c r="X177" s="147" t="str">
        <f t="shared" si="53"/>
        <v>VAL</v>
      </c>
      <c r="Y177" s="172" t="s">
        <v>1061</v>
      </c>
      <c r="Z177" s="147" t="str">
        <f t="shared" si="54"/>
        <v>VAL</v>
      </c>
      <c r="AA177" s="148" t="str">
        <f t="shared" si="55"/>
        <v>VALIDÉ</v>
      </c>
      <c r="AB177" s="170" t="s">
        <v>1061</v>
      </c>
      <c r="AC177" s="147" t="str">
        <f t="shared" si="56"/>
        <v>VAL</v>
      </c>
      <c r="AD177" s="151" t="str">
        <f t="shared" si="57"/>
        <v>VALIDÉ</v>
      </c>
      <c r="AE177" s="152" t="str">
        <f t="shared" si="58"/>
        <v>VALIDÉ</v>
      </c>
      <c r="AF177" s="153">
        <f t="shared" si="59"/>
        <v>0</v>
      </c>
      <c r="AG177" s="233">
        <f t="shared" si="60"/>
        <v>520</v>
      </c>
      <c r="AH177" s="108">
        <f>VLOOKUP(B177,'Notes Ecrit'!$A$2:$B$572,2)</f>
        <v>9</v>
      </c>
      <c r="AI177" s="234">
        <f t="shared" si="61"/>
        <v>208</v>
      </c>
      <c r="AJ177" s="125" t="e">
        <f t="shared" si="62"/>
        <v>#VALUE!</v>
      </c>
      <c r="AK177"/>
      <c r="AL177"/>
      <c r="AM177"/>
      <c r="AN177"/>
      <c r="AO177"/>
    </row>
    <row r="178" spans="1:41" ht="16.5" customHeight="1" thickBot="1">
      <c r="A178" s="39" t="s">
        <v>1057</v>
      </c>
      <c r="B178" s="138">
        <v>21811830</v>
      </c>
      <c r="C178" s="138" t="s">
        <v>468</v>
      </c>
      <c r="D178" s="138" t="s">
        <v>388</v>
      </c>
      <c r="E178" s="154">
        <v>19</v>
      </c>
      <c r="F178" s="146">
        <f t="shared" si="42"/>
        <v>19</v>
      </c>
      <c r="G178" s="147">
        <f t="shared" si="43"/>
        <v>16</v>
      </c>
      <c r="H178" s="148">
        <f t="shared" si="44"/>
        <v>16</v>
      </c>
      <c r="I178" s="211">
        <v>3.02</v>
      </c>
      <c r="J178" s="147">
        <f t="shared" si="45"/>
        <v>20</v>
      </c>
      <c r="K178" s="155">
        <v>6.61</v>
      </c>
      <c r="L178" s="147">
        <f t="shared" si="46"/>
        <v>13</v>
      </c>
      <c r="M178" s="148">
        <f t="shared" si="47"/>
        <v>16.5</v>
      </c>
      <c r="N178" s="156">
        <v>69</v>
      </c>
      <c r="O178" s="190">
        <v>63</v>
      </c>
      <c r="P178" s="191">
        <f t="shared" si="48"/>
        <v>1.0952380952380953</v>
      </c>
      <c r="Q178" s="147">
        <f t="shared" si="49"/>
        <v>5</v>
      </c>
      <c r="R178" s="157">
        <v>48.8</v>
      </c>
      <c r="S178" s="147">
        <f t="shared" si="50"/>
        <v>5</v>
      </c>
      <c r="T178" s="148">
        <f t="shared" si="51"/>
        <v>10</v>
      </c>
      <c r="U178" s="156">
        <v>25.8</v>
      </c>
      <c r="V178" s="147">
        <f t="shared" si="52"/>
        <v>5</v>
      </c>
      <c r="W178" s="192">
        <v>-2</v>
      </c>
      <c r="X178" s="147">
        <f t="shared" si="53"/>
        <v>2</v>
      </c>
      <c r="Y178" s="158">
        <v>3</v>
      </c>
      <c r="Z178" s="147">
        <f t="shared" si="54"/>
        <v>3.5</v>
      </c>
      <c r="AA178" s="148">
        <f t="shared" si="55"/>
        <v>10.5</v>
      </c>
      <c r="AB178" s="159">
        <v>40.4</v>
      </c>
      <c r="AC178" s="147">
        <f t="shared" si="56"/>
        <v>10</v>
      </c>
      <c r="AD178" s="151">
        <f t="shared" si="57"/>
        <v>10</v>
      </c>
      <c r="AE178" s="152">
        <f t="shared" si="58"/>
        <v>12.6</v>
      </c>
      <c r="AF178" s="153">
        <f t="shared" si="59"/>
        <v>12.6</v>
      </c>
      <c r="AG178" s="233">
        <f t="shared" si="60"/>
        <v>50</v>
      </c>
      <c r="AH178" s="108">
        <f>VLOOKUP(B178,'Notes Ecrit'!$A$2:$B$572,2)</f>
        <v>6.5</v>
      </c>
      <c r="AI178" s="234">
        <f t="shared" si="61"/>
        <v>497</v>
      </c>
      <c r="AJ178" s="125">
        <f t="shared" si="62"/>
        <v>9.5500000000000007</v>
      </c>
    </row>
    <row r="179" spans="1:41" ht="16.5" customHeight="1" thickBot="1">
      <c r="A179" s="39" t="s">
        <v>186</v>
      </c>
      <c r="B179" s="138">
        <v>21804550</v>
      </c>
      <c r="C179" s="138" t="s">
        <v>469</v>
      </c>
      <c r="D179" s="138" t="s">
        <v>470</v>
      </c>
      <c r="E179" s="154">
        <v>8</v>
      </c>
      <c r="F179" s="146">
        <f t="shared" si="42"/>
        <v>13.5</v>
      </c>
      <c r="G179" s="147">
        <f t="shared" si="43"/>
        <v>8</v>
      </c>
      <c r="H179" s="148">
        <f t="shared" si="44"/>
        <v>8</v>
      </c>
      <c r="I179" s="211">
        <v>3.91</v>
      </c>
      <c r="J179" s="147">
        <f t="shared" si="45"/>
        <v>11</v>
      </c>
      <c r="K179" s="155">
        <v>8.91</v>
      </c>
      <c r="L179" s="147">
        <f t="shared" si="46"/>
        <v>2</v>
      </c>
      <c r="M179" s="148">
        <f t="shared" si="47"/>
        <v>6.5</v>
      </c>
      <c r="N179" s="156">
        <v>22.5</v>
      </c>
      <c r="O179" s="190">
        <v>62</v>
      </c>
      <c r="P179" s="191">
        <f t="shared" si="48"/>
        <v>0.36290322580645162</v>
      </c>
      <c r="Q179" s="147">
        <f t="shared" si="49"/>
        <v>2.5</v>
      </c>
      <c r="R179" s="157">
        <v>23.7</v>
      </c>
      <c r="S179" s="147">
        <f t="shared" si="50"/>
        <v>3</v>
      </c>
      <c r="T179" s="148">
        <f t="shared" si="51"/>
        <v>5.5</v>
      </c>
      <c r="U179" s="156">
        <v>35.799999999999997</v>
      </c>
      <c r="V179" s="147">
        <f t="shared" si="52"/>
        <v>1</v>
      </c>
      <c r="W179" s="192">
        <v>-7</v>
      </c>
      <c r="X179" s="147">
        <f t="shared" si="53"/>
        <v>1.25</v>
      </c>
      <c r="Y179" s="158">
        <v>2</v>
      </c>
      <c r="Z179" s="147">
        <f t="shared" si="54"/>
        <v>4</v>
      </c>
      <c r="AA179" s="148">
        <f t="shared" si="55"/>
        <v>6.25</v>
      </c>
      <c r="AB179" s="159">
        <v>58.02</v>
      </c>
      <c r="AC179" s="147">
        <f t="shared" si="56"/>
        <v>5</v>
      </c>
      <c r="AD179" s="151">
        <f t="shared" si="57"/>
        <v>5</v>
      </c>
      <c r="AE179" s="152">
        <f t="shared" si="58"/>
        <v>6.25</v>
      </c>
      <c r="AF179" s="153">
        <f t="shared" si="59"/>
        <v>6.25</v>
      </c>
      <c r="AG179" s="233">
        <f t="shared" si="60"/>
        <v>492</v>
      </c>
      <c r="AH179" s="108">
        <f>VLOOKUP(B179,'Notes Ecrit'!$A$2:$B$572,2)</f>
        <v>4.5</v>
      </c>
      <c r="AI179" s="234">
        <f t="shared" si="61"/>
        <v>641</v>
      </c>
      <c r="AJ179" s="125">
        <f t="shared" si="62"/>
        <v>5.375</v>
      </c>
      <c r="AK179" s="111"/>
      <c r="AL179" s="111"/>
      <c r="AM179" s="111"/>
      <c r="AN179" s="111"/>
      <c r="AO179" s="111"/>
    </row>
    <row r="180" spans="1:41" ht="16.5" customHeight="1" thickBot="1">
      <c r="A180" s="39" t="s">
        <v>186</v>
      </c>
      <c r="B180" s="138">
        <v>21817921</v>
      </c>
      <c r="C180" s="138" t="s">
        <v>471</v>
      </c>
      <c r="D180" s="138" t="s">
        <v>472</v>
      </c>
      <c r="E180" s="154">
        <v>13</v>
      </c>
      <c r="F180" s="146">
        <f t="shared" si="42"/>
        <v>16</v>
      </c>
      <c r="G180" s="147">
        <f t="shared" si="43"/>
        <v>13</v>
      </c>
      <c r="H180" s="148">
        <f t="shared" si="44"/>
        <v>13</v>
      </c>
      <c r="I180" s="211">
        <v>3.95</v>
      </c>
      <c r="J180" s="147">
        <f t="shared" si="45"/>
        <v>10</v>
      </c>
      <c r="K180" s="155">
        <v>8.69</v>
      </c>
      <c r="L180" s="147">
        <f t="shared" si="46"/>
        <v>4</v>
      </c>
      <c r="M180" s="148">
        <f t="shared" si="47"/>
        <v>7</v>
      </c>
      <c r="N180" s="156">
        <v>41</v>
      </c>
      <c r="O180" s="190">
        <v>63</v>
      </c>
      <c r="P180" s="191">
        <f t="shared" si="48"/>
        <v>0.65079365079365081</v>
      </c>
      <c r="Q180" s="147">
        <f t="shared" si="49"/>
        <v>4.5</v>
      </c>
      <c r="R180" s="157">
        <v>27.5</v>
      </c>
      <c r="S180" s="147">
        <f t="shared" si="50"/>
        <v>4</v>
      </c>
      <c r="T180" s="148">
        <f t="shared" si="51"/>
        <v>8.5</v>
      </c>
      <c r="U180" s="156">
        <v>31.5</v>
      </c>
      <c r="V180" s="147">
        <f t="shared" si="52"/>
        <v>3</v>
      </c>
      <c r="W180" s="192">
        <v>3</v>
      </c>
      <c r="X180" s="147">
        <f t="shared" si="53"/>
        <v>3.25</v>
      </c>
      <c r="Y180" s="158">
        <v>5</v>
      </c>
      <c r="Z180" s="147">
        <f t="shared" si="54"/>
        <v>2.5</v>
      </c>
      <c r="AA180" s="148">
        <f t="shared" si="55"/>
        <v>8.75</v>
      </c>
      <c r="AB180" s="159">
        <v>37.130000000000003</v>
      </c>
      <c r="AC180" s="147">
        <f t="shared" si="56"/>
        <v>15</v>
      </c>
      <c r="AD180" s="151">
        <f t="shared" si="57"/>
        <v>15</v>
      </c>
      <c r="AE180" s="152">
        <f t="shared" si="58"/>
        <v>10.45</v>
      </c>
      <c r="AF180" s="153">
        <f t="shared" si="59"/>
        <v>10.45</v>
      </c>
      <c r="AG180" s="233">
        <f t="shared" si="60"/>
        <v>236</v>
      </c>
      <c r="AH180" s="108">
        <f>VLOOKUP(B180,'Notes Ecrit'!$A$2:$B$572,2)</f>
        <v>11.5</v>
      </c>
      <c r="AI180" s="234">
        <f t="shared" si="61"/>
        <v>54</v>
      </c>
      <c r="AJ180" s="125">
        <f t="shared" si="62"/>
        <v>10.975</v>
      </c>
    </row>
    <row r="181" spans="1:41" s="126" customFormat="1" ht="15.75" thickBot="1">
      <c r="A181" s="123" t="s">
        <v>1057</v>
      </c>
      <c r="B181" s="127">
        <v>21717940</v>
      </c>
      <c r="C181" s="127" t="s">
        <v>85</v>
      </c>
      <c r="D181" s="127" t="s">
        <v>473</v>
      </c>
      <c r="E181" s="145" t="s">
        <v>1064</v>
      </c>
      <c r="F181" s="146" t="str">
        <f t="shared" si="42"/>
        <v>ABI</v>
      </c>
      <c r="G181" s="147" t="str">
        <f t="shared" si="43"/>
        <v>ABI</v>
      </c>
      <c r="H181" s="148" t="str">
        <f t="shared" si="44"/>
        <v>ABI</v>
      </c>
      <c r="I181" s="210" t="s">
        <v>1064</v>
      </c>
      <c r="J181" s="147" t="str">
        <f t="shared" si="45"/>
        <v>ABI</v>
      </c>
      <c r="K181" s="149" t="s">
        <v>1064</v>
      </c>
      <c r="L181" s="147" t="str">
        <f t="shared" si="46"/>
        <v>ABI</v>
      </c>
      <c r="M181" s="148" t="str">
        <f t="shared" si="47"/>
        <v>ABI</v>
      </c>
      <c r="N181" s="150" t="s">
        <v>1064</v>
      </c>
      <c r="O181" s="187"/>
      <c r="P181" s="191">
        <f t="shared" si="48"/>
        <v>0</v>
      </c>
      <c r="Q181" s="147" t="str">
        <f t="shared" si="49"/>
        <v>ABI</v>
      </c>
      <c r="R181" s="150" t="s">
        <v>1064</v>
      </c>
      <c r="S181" s="147" t="str">
        <f t="shared" si="50"/>
        <v>ABI</v>
      </c>
      <c r="T181" s="148" t="str">
        <f t="shared" si="51"/>
        <v>ABI</v>
      </c>
      <c r="U181" s="150" t="s">
        <v>1064</v>
      </c>
      <c r="V181" s="147" t="str">
        <f t="shared" si="52"/>
        <v>ABI</v>
      </c>
      <c r="W181" s="189" t="s">
        <v>1064</v>
      </c>
      <c r="X181" s="147" t="str">
        <f t="shared" si="53"/>
        <v>ABI</v>
      </c>
      <c r="Y181" s="166" t="s">
        <v>1064</v>
      </c>
      <c r="Z181" s="147" t="str">
        <f t="shared" si="54"/>
        <v>ABI</v>
      </c>
      <c r="AA181" s="148" t="str">
        <f t="shared" si="55"/>
        <v>ABI</v>
      </c>
      <c r="AB181" s="149" t="s">
        <v>1064</v>
      </c>
      <c r="AC181" s="147" t="str">
        <f t="shared" si="56"/>
        <v>ABI</v>
      </c>
      <c r="AD181" s="151" t="str">
        <f t="shared" si="57"/>
        <v>ABI</v>
      </c>
      <c r="AE181" s="152" t="str">
        <f t="shared" si="58"/>
        <v>DEF</v>
      </c>
      <c r="AF181" s="153">
        <f t="shared" si="59"/>
        <v>0</v>
      </c>
      <c r="AG181" s="233">
        <f t="shared" si="60"/>
        <v>520</v>
      </c>
      <c r="AH181" s="108">
        <f>VLOOKUP(B181,'Notes Ecrit'!$A$2:$B$572,2)</f>
        <v>7.5</v>
      </c>
      <c r="AI181" s="234">
        <f t="shared" si="61"/>
        <v>397</v>
      </c>
      <c r="AJ181" s="125" t="e">
        <f t="shared" si="62"/>
        <v>#VALUE!</v>
      </c>
      <c r="AK181" s="118"/>
      <c r="AL181" s="118"/>
      <c r="AM181" s="118"/>
      <c r="AN181" s="118"/>
      <c r="AO181" s="118"/>
    </row>
    <row r="182" spans="1:41" ht="16.5" customHeight="1" thickBot="1">
      <c r="A182" s="39" t="s">
        <v>1057</v>
      </c>
      <c r="B182" s="138">
        <v>21816053</v>
      </c>
      <c r="C182" s="138" t="s">
        <v>86</v>
      </c>
      <c r="D182" s="138" t="s">
        <v>215</v>
      </c>
      <c r="E182" s="154">
        <v>17</v>
      </c>
      <c r="F182" s="146">
        <f t="shared" si="42"/>
        <v>18</v>
      </c>
      <c r="G182" s="147">
        <f t="shared" si="43"/>
        <v>14</v>
      </c>
      <c r="H182" s="148">
        <f t="shared" si="44"/>
        <v>14</v>
      </c>
      <c r="I182" s="211">
        <v>3.27</v>
      </c>
      <c r="J182" s="147">
        <f t="shared" si="45"/>
        <v>16</v>
      </c>
      <c r="K182" s="155">
        <v>6.81</v>
      </c>
      <c r="L182" s="147">
        <f t="shared" si="46"/>
        <v>11</v>
      </c>
      <c r="M182" s="148">
        <f t="shared" si="47"/>
        <v>13.5</v>
      </c>
      <c r="N182" s="156">
        <v>70</v>
      </c>
      <c r="O182" s="190">
        <v>67</v>
      </c>
      <c r="P182" s="191">
        <f t="shared" si="48"/>
        <v>1.044776119402985</v>
      </c>
      <c r="Q182" s="147">
        <f t="shared" si="49"/>
        <v>5</v>
      </c>
      <c r="R182" s="157">
        <v>43</v>
      </c>
      <c r="S182" s="147">
        <f t="shared" si="50"/>
        <v>4</v>
      </c>
      <c r="T182" s="148">
        <f t="shared" si="51"/>
        <v>9</v>
      </c>
      <c r="U182" s="156">
        <v>28.6</v>
      </c>
      <c r="V182" s="147">
        <f t="shared" si="52"/>
        <v>3.5</v>
      </c>
      <c r="W182" s="192">
        <v>-12</v>
      </c>
      <c r="X182" s="147">
        <f t="shared" si="53"/>
        <v>0.75</v>
      </c>
      <c r="Y182" s="158">
        <v>10</v>
      </c>
      <c r="Z182" s="147">
        <f t="shared" si="54"/>
        <v>0</v>
      </c>
      <c r="AA182" s="148">
        <f t="shared" si="55"/>
        <v>4.25</v>
      </c>
      <c r="AB182" s="159">
        <v>47.21</v>
      </c>
      <c r="AC182" s="147">
        <f t="shared" si="56"/>
        <v>7</v>
      </c>
      <c r="AD182" s="151">
        <f t="shared" si="57"/>
        <v>7</v>
      </c>
      <c r="AE182" s="152">
        <f t="shared" si="58"/>
        <v>9.5500000000000007</v>
      </c>
      <c r="AF182" s="153">
        <f t="shared" si="59"/>
        <v>9.5500000000000007</v>
      </c>
      <c r="AG182" s="233">
        <f t="shared" si="60"/>
        <v>336</v>
      </c>
      <c r="AH182" s="108">
        <f>VLOOKUP(B182,'Notes Ecrit'!$A$2:$B$572,2)</f>
        <v>9</v>
      </c>
      <c r="AI182" s="234">
        <f t="shared" si="61"/>
        <v>208</v>
      </c>
      <c r="AJ182" s="125">
        <f t="shared" si="62"/>
        <v>9.2750000000000004</v>
      </c>
      <c r="AK182" s="111"/>
      <c r="AL182" s="111"/>
      <c r="AM182" s="111"/>
      <c r="AN182" s="111"/>
      <c r="AO182" s="111"/>
    </row>
    <row r="183" spans="1:41" ht="16.5" customHeight="1" thickBot="1">
      <c r="A183" s="39" t="s">
        <v>1057</v>
      </c>
      <c r="B183" s="138">
        <v>21804450</v>
      </c>
      <c r="C183" s="138" t="s">
        <v>474</v>
      </c>
      <c r="D183" s="138" t="s">
        <v>475</v>
      </c>
      <c r="E183" s="154">
        <v>17</v>
      </c>
      <c r="F183" s="146">
        <f t="shared" si="42"/>
        <v>18</v>
      </c>
      <c r="G183" s="147">
        <f t="shared" si="43"/>
        <v>14</v>
      </c>
      <c r="H183" s="148">
        <f t="shared" si="44"/>
        <v>14</v>
      </c>
      <c r="I183" s="211">
        <v>3.09</v>
      </c>
      <c r="J183" s="147">
        <f t="shared" si="45"/>
        <v>19</v>
      </c>
      <c r="K183" s="155">
        <v>6.57</v>
      </c>
      <c r="L183" s="147">
        <f t="shared" si="46"/>
        <v>13</v>
      </c>
      <c r="M183" s="148">
        <f t="shared" si="47"/>
        <v>16</v>
      </c>
      <c r="N183" s="156">
        <v>64</v>
      </c>
      <c r="O183" s="190">
        <v>58</v>
      </c>
      <c r="P183" s="191">
        <f t="shared" si="48"/>
        <v>1.103448275862069</v>
      </c>
      <c r="Q183" s="147">
        <f t="shared" si="49"/>
        <v>5.5</v>
      </c>
      <c r="R183" s="157">
        <v>52</v>
      </c>
      <c r="S183" s="147">
        <f t="shared" si="50"/>
        <v>6</v>
      </c>
      <c r="T183" s="148">
        <f t="shared" si="51"/>
        <v>11.5</v>
      </c>
      <c r="U183" s="156">
        <v>38.9</v>
      </c>
      <c r="V183" s="147">
        <f t="shared" si="52"/>
        <v>0.25</v>
      </c>
      <c r="W183" s="192">
        <v>4</v>
      </c>
      <c r="X183" s="147">
        <f t="shared" si="53"/>
        <v>3.25</v>
      </c>
      <c r="Y183" s="158">
        <v>3</v>
      </c>
      <c r="Z183" s="147">
        <f t="shared" si="54"/>
        <v>3.5</v>
      </c>
      <c r="AA183" s="148">
        <f t="shared" si="55"/>
        <v>7</v>
      </c>
      <c r="AB183" s="159">
        <v>36.9</v>
      </c>
      <c r="AC183" s="147">
        <f t="shared" si="56"/>
        <v>12</v>
      </c>
      <c r="AD183" s="151">
        <f t="shared" si="57"/>
        <v>12</v>
      </c>
      <c r="AE183" s="152">
        <f t="shared" si="58"/>
        <v>12.1</v>
      </c>
      <c r="AF183" s="153">
        <f t="shared" si="59"/>
        <v>12.1</v>
      </c>
      <c r="AG183" s="233">
        <f t="shared" si="60"/>
        <v>93</v>
      </c>
      <c r="AH183" s="108">
        <f>VLOOKUP(B183,'Notes Ecrit'!$A$2:$B$572,2)</f>
        <v>12</v>
      </c>
      <c r="AI183" s="234">
        <f t="shared" si="61"/>
        <v>38</v>
      </c>
      <c r="AJ183" s="125">
        <f t="shared" si="62"/>
        <v>12.05</v>
      </c>
    </row>
    <row r="184" spans="1:41" ht="16.5" customHeight="1" thickBot="1">
      <c r="A184" s="39" t="s">
        <v>1057</v>
      </c>
      <c r="B184" s="138">
        <v>21805695</v>
      </c>
      <c r="C184" s="138" t="s">
        <v>476</v>
      </c>
      <c r="D184" s="138" t="s">
        <v>226</v>
      </c>
      <c r="E184" s="154">
        <v>16</v>
      </c>
      <c r="F184" s="146">
        <f t="shared" si="42"/>
        <v>17.5</v>
      </c>
      <c r="G184" s="147">
        <f t="shared" si="43"/>
        <v>13</v>
      </c>
      <c r="H184" s="148">
        <f t="shared" si="44"/>
        <v>13</v>
      </c>
      <c r="I184" s="211">
        <v>3.07</v>
      </c>
      <c r="J184" s="147">
        <f t="shared" si="45"/>
        <v>19</v>
      </c>
      <c r="K184" s="155">
        <v>6.75</v>
      </c>
      <c r="L184" s="147">
        <f t="shared" si="46"/>
        <v>12</v>
      </c>
      <c r="M184" s="148">
        <f t="shared" si="47"/>
        <v>15.5</v>
      </c>
      <c r="N184" s="156">
        <v>64</v>
      </c>
      <c r="O184" s="190">
        <v>68</v>
      </c>
      <c r="P184" s="191">
        <f t="shared" si="48"/>
        <v>0.94117647058823528</v>
      </c>
      <c r="Q184" s="147">
        <f t="shared" si="49"/>
        <v>4.5</v>
      </c>
      <c r="R184" s="157">
        <v>40.799999999999997</v>
      </c>
      <c r="S184" s="147">
        <f t="shared" si="50"/>
        <v>3</v>
      </c>
      <c r="T184" s="148">
        <f t="shared" si="51"/>
        <v>7.5</v>
      </c>
      <c r="U184" s="156">
        <v>25.8</v>
      </c>
      <c r="V184" s="147">
        <f t="shared" si="52"/>
        <v>5</v>
      </c>
      <c r="W184" s="192">
        <v>8</v>
      </c>
      <c r="X184" s="147">
        <f t="shared" si="53"/>
        <v>4</v>
      </c>
      <c r="Y184" s="158">
        <v>3</v>
      </c>
      <c r="Z184" s="147">
        <f t="shared" si="54"/>
        <v>3.5</v>
      </c>
      <c r="AA184" s="148">
        <f t="shared" si="55"/>
        <v>12.5</v>
      </c>
      <c r="AB184" s="159">
        <v>34.18</v>
      </c>
      <c r="AC184" s="147">
        <f t="shared" si="56"/>
        <v>14</v>
      </c>
      <c r="AD184" s="151">
        <f t="shared" si="57"/>
        <v>14</v>
      </c>
      <c r="AE184" s="152">
        <f t="shared" si="58"/>
        <v>12.5</v>
      </c>
      <c r="AF184" s="153">
        <f t="shared" si="59"/>
        <v>12.5</v>
      </c>
      <c r="AG184" s="233">
        <f t="shared" si="60"/>
        <v>60</v>
      </c>
      <c r="AH184" s="108">
        <f>VLOOKUP(B184,'Notes Ecrit'!$A$2:$B$572,2)</f>
        <v>7</v>
      </c>
      <c r="AI184" s="234">
        <f t="shared" si="61"/>
        <v>440</v>
      </c>
      <c r="AJ184" s="125">
        <f t="shared" si="62"/>
        <v>9.75</v>
      </c>
    </row>
    <row r="185" spans="1:41" ht="16.5" customHeight="1" thickBot="1">
      <c r="A185" s="39" t="s">
        <v>186</v>
      </c>
      <c r="B185" s="138">
        <v>21800501</v>
      </c>
      <c r="C185" s="138" t="s">
        <v>477</v>
      </c>
      <c r="D185" s="138" t="s">
        <v>478</v>
      </c>
      <c r="E185" s="154">
        <v>10</v>
      </c>
      <c r="F185" s="146">
        <f t="shared" si="42"/>
        <v>14.5</v>
      </c>
      <c r="G185" s="147">
        <f t="shared" si="43"/>
        <v>10</v>
      </c>
      <c r="H185" s="148">
        <f t="shared" si="44"/>
        <v>10</v>
      </c>
      <c r="I185" s="211">
        <v>3.71</v>
      </c>
      <c r="J185" s="147">
        <f t="shared" si="45"/>
        <v>14</v>
      </c>
      <c r="K185" s="155">
        <v>8.0399999999999991</v>
      </c>
      <c r="L185" s="147">
        <f t="shared" si="46"/>
        <v>9</v>
      </c>
      <c r="M185" s="148">
        <f t="shared" si="47"/>
        <v>11.5</v>
      </c>
      <c r="N185" s="156">
        <v>23.5</v>
      </c>
      <c r="O185" s="190">
        <v>52</v>
      </c>
      <c r="P185" s="191">
        <f t="shared" si="48"/>
        <v>0.45192307692307693</v>
      </c>
      <c r="Q185" s="147">
        <f t="shared" si="49"/>
        <v>3.5</v>
      </c>
      <c r="R185" s="157">
        <v>29</v>
      </c>
      <c r="S185" s="147">
        <f t="shared" si="50"/>
        <v>4.5</v>
      </c>
      <c r="T185" s="148">
        <f t="shared" si="51"/>
        <v>8</v>
      </c>
      <c r="U185" s="156">
        <v>27.9</v>
      </c>
      <c r="V185" s="147">
        <f t="shared" si="52"/>
        <v>5</v>
      </c>
      <c r="W185" s="194">
        <v>-6</v>
      </c>
      <c r="X185" s="147">
        <f t="shared" si="53"/>
        <v>1.25</v>
      </c>
      <c r="Y185" s="158">
        <v>5</v>
      </c>
      <c r="Z185" s="147">
        <f t="shared" si="54"/>
        <v>2.5</v>
      </c>
      <c r="AA185" s="148">
        <f t="shared" si="55"/>
        <v>8.75</v>
      </c>
      <c r="AB185" s="159">
        <v>65.650000000000006</v>
      </c>
      <c r="AC185" s="147">
        <f t="shared" si="56"/>
        <v>3</v>
      </c>
      <c r="AD185" s="151">
        <f t="shared" si="57"/>
        <v>3</v>
      </c>
      <c r="AE185" s="152">
        <f t="shared" si="58"/>
        <v>8.25</v>
      </c>
      <c r="AF185" s="153">
        <f t="shared" si="59"/>
        <v>8.25</v>
      </c>
      <c r="AG185" s="233">
        <f t="shared" si="60"/>
        <v>430</v>
      </c>
      <c r="AH185" s="108">
        <f>VLOOKUP(B185,'Notes Ecrit'!$A$2:$B$572,2)</f>
        <v>8.5</v>
      </c>
      <c r="AI185" s="234">
        <f t="shared" si="61"/>
        <v>278</v>
      </c>
      <c r="AJ185" s="125">
        <f t="shared" si="62"/>
        <v>8.375</v>
      </c>
      <c r="AK185" s="118"/>
      <c r="AL185" s="118"/>
      <c r="AM185" s="118"/>
      <c r="AN185" s="118"/>
      <c r="AO185" s="118"/>
    </row>
    <row r="186" spans="1:41" ht="16.5" customHeight="1" thickBot="1">
      <c r="A186" s="39" t="s">
        <v>186</v>
      </c>
      <c r="B186" s="138">
        <v>21808653</v>
      </c>
      <c r="C186" s="138" t="s">
        <v>479</v>
      </c>
      <c r="D186" s="138" t="s">
        <v>480</v>
      </c>
      <c r="E186" s="154">
        <v>12</v>
      </c>
      <c r="F186" s="146">
        <f t="shared" si="42"/>
        <v>15.5</v>
      </c>
      <c r="G186" s="147">
        <f t="shared" si="43"/>
        <v>12</v>
      </c>
      <c r="H186" s="148">
        <f t="shared" si="44"/>
        <v>12</v>
      </c>
      <c r="I186" s="211">
        <v>3.7</v>
      </c>
      <c r="J186" s="147">
        <f t="shared" si="45"/>
        <v>14</v>
      </c>
      <c r="K186" s="155">
        <v>7.94</v>
      </c>
      <c r="L186" s="147">
        <f t="shared" si="46"/>
        <v>9</v>
      </c>
      <c r="M186" s="148">
        <f t="shared" si="47"/>
        <v>11.5</v>
      </c>
      <c r="N186" s="156">
        <v>37</v>
      </c>
      <c r="O186" s="190">
        <v>63</v>
      </c>
      <c r="P186" s="191">
        <f t="shared" si="48"/>
        <v>0.58730158730158732</v>
      </c>
      <c r="Q186" s="147">
        <f t="shared" si="49"/>
        <v>4</v>
      </c>
      <c r="R186" s="157">
        <v>41</v>
      </c>
      <c r="S186" s="147">
        <f t="shared" si="50"/>
        <v>7.5</v>
      </c>
      <c r="T186" s="148">
        <f t="shared" si="51"/>
        <v>11.5</v>
      </c>
      <c r="U186" s="156">
        <v>31.2</v>
      </c>
      <c r="V186" s="147">
        <f t="shared" si="52"/>
        <v>3.25</v>
      </c>
      <c r="W186" s="192">
        <v>5</v>
      </c>
      <c r="X186" s="147">
        <f t="shared" si="53"/>
        <v>3.5</v>
      </c>
      <c r="Y186" s="158">
        <v>0</v>
      </c>
      <c r="Z186" s="147">
        <f t="shared" si="54"/>
        <v>5</v>
      </c>
      <c r="AA186" s="148">
        <f t="shared" si="55"/>
        <v>11.75</v>
      </c>
      <c r="AB186" s="159">
        <v>50.25</v>
      </c>
      <c r="AC186" s="147">
        <f t="shared" si="56"/>
        <v>8</v>
      </c>
      <c r="AD186" s="151">
        <f t="shared" si="57"/>
        <v>8</v>
      </c>
      <c r="AE186" s="152">
        <f t="shared" si="58"/>
        <v>10.95</v>
      </c>
      <c r="AF186" s="153">
        <f t="shared" si="59"/>
        <v>10.95</v>
      </c>
      <c r="AG186" s="233">
        <f t="shared" si="60"/>
        <v>203</v>
      </c>
      <c r="AH186" s="108">
        <f>VLOOKUP(B186,'Notes Ecrit'!$A$2:$B$572,2)</f>
        <v>7.5</v>
      </c>
      <c r="AI186" s="234">
        <f t="shared" si="61"/>
        <v>397</v>
      </c>
      <c r="AJ186" s="125">
        <f t="shared" si="62"/>
        <v>9.2249999999999996</v>
      </c>
    </row>
    <row r="187" spans="1:41" ht="16.5" customHeight="1" thickBot="1">
      <c r="A187" s="39" t="s">
        <v>1057</v>
      </c>
      <c r="B187" s="138">
        <v>21804406</v>
      </c>
      <c r="C187" s="138" t="s">
        <v>481</v>
      </c>
      <c r="D187" s="138" t="s">
        <v>456</v>
      </c>
      <c r="E187" s="154">
        <v>22</v>
      </c>
      <c r="F187" s="146">
        <f t="shared" si="42"/>
        <v>20.5</v>
      </c>
      <c r="G187" s="147">
        <f t="shared" si="43"/>
        <v>19</v>
      </c>
      <c r="H187" s="148">
        <f t="shared" si="44"/>
        <v>19</v>
      </c>
      <c r="I187" s="211">
        <v>3.24</v>
      </c>
      <c r="J187" s="147">
        <f t="shared" si="45"/>
        <v>16</v>
      </c>
      <c r="K187" s="155">
        <v>6.74</v>
      </c>
      <c r="L187" s="147">
        <f t="shared" si="46"/>
        <v>12</v>
      </c>
      <c r="M187" s="148">
        <f t="shared" si="47"/>
        <v>14</v>
      </c>
      <c r="N187" s="156">
        <v>58</v>
      </c>
      <c r="O187" s="190">
        <v>62</v>
      </c>
      <c r="P187" s="191">
        <f t="shared" si="48"/>
        <v>0.93548387096774188</v>
      </c>
      <c r="Q187" s="147">
        <f t="shared" si="49"/>
        <v>4.5</v>
      </c>
      <c r="R187" s="157">
        <v>36</v>
      </c>
      <c r="S187" s="147">
        <f t="shared" si="50"/>
        <v>2</v>
      </c>
      <c r="T187" s="148">
        <f t="shared" si="51"/>
        <v>6.5</v>
      </c>
      <c r="U187" s="156">
        <v>27.1</v>
      </c>
      <c r="V187" s="147">
        <f t="shared" si="52"/>
        <v>4.25</v>
      </c>
      <c r="W187" s="192">
        <v>-9</v>
      </c>
      <c r="X187" s="147">
        <f t="shared" si="53"/>
        <v>1</v>
      </c>
      <c r="Y187" s="158">
        <v>5</v>
      </c>
      <c r="Z187" s="147">
        <f t="shared" si="54"/>
        <v>2.5</v>
      </c>
      <c r="AA187" s="148">
        <f t="shared" si="55"/>
        <v>7.75</v>
      </c>
      <c r="AB187" s="159">
        <v>39.659999999999997</v>
      </c>
      <c r="AC187" s="147">
        <f t="shared" si="56"/>
        <v>10</v>
      </c>
      <c r="AD187" s="151">
        <f t="shared" si="57"/>
        <v>10</v>
      </c>
      <c r="AE187" s="152">
        <f t="shared" si="58"/>
        <v>11.45</v>
      </c>
      <c r="AF187" s="153">
        <f t="shared" si="59"/>
        <v>11.45</v>
      </c>
      <c r="AG187" s="233">
        <f t="shared" si="60"/>
        <v>153</v>
      </c>
      <c r="AH187" s="108">
        <f>VLOOKUP(B187,'Notes Ecrit'!$A$2:$B$572,2)</f>
        <v>11</v>
      </c>
      <c r="AI187" s="234">
        <f t="shared" si="61"/>
        <v>71</v>
      </c>
      <c r="AJ187" s="125">
        <f t="shared" si="62"/>
        <v>11.225</v>
      </c>
      <c r="AK187" s="126"/>
      <c r="AL187" s="126"/>
      <c r="AM187" s="126"/>
      <c r="AN187" s="126"/>
      <c r="AO187" s="126"/>
    </row>
    <row r="188" spans="1:41" ht="16.5" customHeight="1" thickBot="1">
      <c r="A188" s="39" t="s">
        <v>1057</v>
      </c>
      <c r="B188" s="138">
        <v>21809072</v>
      </c>
      <c r="C188" s="138" t="s">
        <v>482</v>
      </c>
      <c r="D188" s="138" t="s">
        <v>419</v>
      </c>
      <c r="E188" s="154">
        <v>17</v>
      </c>
      <c r="F188" s="146">
        <f t="shared" si="42"/>
        <v>18</v>
      </c>
      <c r="G188" s="147">
        <f t="shared" si="43"/>
        <v>14</v>
      </c>
      <c r="H188" s="148">
        <f t="shared" si="44"/>
        <v>14</v>
      </c>
      <c r="I188" s="211">
        <v>3.02</v>
      </c>
      <c r="J188" s="147">
        <f t="shared" si="45"/>
        <v>20</v>
      </c>
      <c r="K188" s="155">
        <v>6.43</v>
      </c>
      <c r="L188" s="147">
        <f t="shared" si="46"/>
        <v>14</v>
      </c>
      <c r="M188" s="148">
        <f t="shared" si="47"/>
        <v>17</v>
      </c>
      <c r="N188" s="156">
        <v>58</v>
      </c>
      <c r="O188" s="190">
        <v>56</v>
      </c>
      <c r="P188" s="191">
        <f t="shared" si="48"/>
        <v>1.0357142857142858</v>
      </c>
      <c r="Q188" s="147">
        <f t="shared" si="49"/>
        <v>5</v>
      </c>
      <c r="R188" s="157">
        <v>50.8</v>
      </c>
      <c r="S188" s="147">
        <f t="shared" si="50"/>
        <v>5.5</v>
      </c>
      <c r="T188" s="148">
        <f t="shared" si="51"/>
        <v>10.5</v>
      </c>
      <c r="U188" s="156">
        <v>25.4</v>
      </c>
      <c r="V188" s="147">
        <f t="shared" si="52"/>
        <v>5.5</v>
      </c>
      <c r="W188" s="192">
        <v>-8</v>
      </c>
      <c r="X188" s="147">
        <f t="shared" si="53"/>
        <v>1</v>
      </c>
      <c r="Y188" s="158">
        <v>2</v>
      </c>
      <c r="Z188" s="147">
        <f t="shared" si="54"/>
        <v>4</v>
      </c>
      <c r="AA188" s="148">
        <f t="shared" si="55"/>
        <v>10.5</v>
      </c>
      <c r="AB188" s="159">
        <v>38.630000000000003</v>
      </c>
      <c r="AC188" s="147">
        <f t="shared" si="56"/>
        <v>11</v>
      </c>
      <c r="AD188" s="151">
        <f t="shared" si="57"/>
        <v>11</v>
      </c>
      <c r="AE188" s="152">
        <f t="shared" si="58"/>
        <v>12.6</v>
      </c>
      <c r="AF188" s="153">
        <f t="shared" si="59"/>
        <v>12.6</v>
      </c>
      <c r="AG188" s="233">
        <f t="shared" si="60"/>
        <v>50</v>
      </c>
      <c r="AH188" s="108">
        <f>VLOOKUP(B188,'Notes Ecrit'!$A$2:$B$572,2)</f>
        <v>8</v>
      </c>
      <c r="AI188" s="234">
        <f t="shared" si="61"/>
        <v>339</v>
      </c>
      <c r="AJ188" s="125">
        <f t="shared" si="62"/>
        <v>10.3</v>
      </c>
      <c r="AK188" s="122"/>
      <c r="AL188" s="122"/>
      <c r="AM188" s="122"/>
      <c r="AN188" s="122"/>
      <c r="AO188" s="122"/>
    </row>
    <row r="189" spans="1:41" ht="16.5" customHeight="1" thickBot="1">
      <c r="A189" s="39" t="s">
        <v>186</v>
      </c>
      <c r="B189" s="138">
        <v>21815434</v>
      </c>
      <c r="C189" s="138" t="s">
        <v>483</v>
      </c>
      <c r="D189" s="138" t="s">
        <v>462</v>
      </c>
      <c r="E189" s="154">
        <v>11</v>
      </c>
      <c r="F189" s="146">
        <f t="shared" si="42"/>
        <v>15</v>
      </c>
      <c r="G189" s="147">
        <f t="shared" si="43"/>
        <v>11</v>
      </c>
      <c r="H189" s="148">
        <f t="shared" si="44"/>
        <v>11</v>
      </c>
      <c r="I189" s="211">
        <v>3.54</v>
      </c>
      <c r="J189" s="147">
        <f t="shared" si="45"/>
        <v>17</v>
      </c>
      <c r="K189" s="155">
        <v>8.0500000000000007</v>
      </c>
      <c r="L189" s="147">
        <f t="shared" si="46"/>
        <v>9</v>
      </c>
      <c r="M189" s="148">
        <f t="shared" si="47"/>
        <v>13</v>
      </c>
      <c r="N189" s="156">
        <v>23.5</v>
      </c>
      <c r="O189" s="190">
        <v>46</v>
      </c>
      <c r="P189" s="191">
        <f t="shared" si="48"/>
        <v>0.51086956521739135</v>
      </c>
      <c r="Q189" s="147">
        <f t="shared" si="49"/>
        <v>4</v>
      </c>
      <c r="R189" s="157">
        <v>31</v>
      </c>
      <c r="S189" s="147">
        <f t="shared" si="50"/>
        <v>5</v>
      </c>
      <c r="T189" s="148">
        <f t="shared" si="51"/>
        <v>9</v>
      </c>
      <c r="U189" s="156">
        <v>31.6</v>
      </c>
      <c r="V189" s="147">
        <f t="shared" si="52"/>
        <v>3</v>
      </c>
      <c r="W189" s="192">
        <v>0</v>
      </c>
      <c r="X189" s="147">
        <f t="shared" si="53"/>
        <v>2.5</v>
      </c>
      <c r="Y189" s="158">
        <v>6</v>
      </c>
      <c r="Z189" s="147">
        <f t="shared" si="54"/>
        <v>2</v>
      </c>
      <c r="AA189" s="148">
        <f t="shared" si="55"/>
        <v>7.5</v>
      </c>
      <c r="AB189" s="159">
        <v>64.47</v>
      </c>
      <c r="AC189" s="147">
        <f t="shared" si="56"/>
        <v>3</v>
      </c>
      <c r="AD189" s="151">
        <f t="shared" si="57"/>
        <v>3</v>
      </c>
      <c r="AE189" s="152">
        <f t="shared" si="58"/>
        <v>8.6999999999999993</v>
      </c>
      <c r="AF189" s="153">
        <f t="shared" si="59"/>
        <v>8.6999999999999993</v>
      </c>
      <c r="AG189" s="233">
        <f t="shared" si="60"/>
        <v>401</v>
      </c>
      <c r="AH189" s="108">
        <f>VLOOKUP(B189,'Notes Ecrit'!$A$2:$B$572,2)</f>
        <v>5.5</v>
      </c>
      <c r="AI189" s="234">
        <f t="shared" si="61"/>
        <v>586</v>
      </c>
      <c r="AJ189" s="125">
        <f t="shared" si="62"/>
        <v>7.1</v>
      </c>
      <c r="AK189" s="111"/>
      <c r="AL189" s="111"/>
      <c r="AM189" s="111"/>
      <c r="AN189" s="111"/>
      <c r="AO189" s="111"/>
    </row>
    <row r="190" spans="1:41" ht="16.5" customHeight="1" thickBot="1">
      <c r="A190" s="39" t="s">
        <v>1057</v>
      </c>
      <c r="B190" s="138">
        <v>21811863</v>
      </c>
      <c r="C190" s="138" t="s">
        <v>484</v>
      </c>
      <c r="D190" s="138" t="s">
        <v>485</v>
      </c>
      <c r="E190" s="154">
        <v>19</v>
      </c>
      <c r="F190" s="146">
        <f t="shared" si="42"/>
        <v>19</v>
      </c>
      <c r="G190" s="147">
        <f t="shared" si="43"/>
        <v>16</v>
      </c>
      <c r="H190" s="148">
        <f t="shared" si="44"/>
        <v>16</v>
      </c>
      <c r="I190" s="211">
        <v>3.4</v>
      </c>
      <c r="J190" s="147">
        <f t="shared" si="45"/>
        <v>14</v>
      </c>
      <c r="K190" s="155">
        <v>6.56</v>
      </c>
      <c r="L190" s="147">
        <f t="shared" si="46"/>
        <v>13</v>
      </c>
      <c r="M190" s="148">
        <f t="shared" si="47"/>
        <v>13.5</v>
      </c>
      <c r="N190" s="156">
        <v>65</v>
      </c>
      <c r="O190" s="190">
        <v>64</v>
      </c>
      <c r="P190" s="191">
        <f t="shared" si="48"/>
        <v>1.015625</v>
      </c>
      <c r="Q190" s="147">
        <f t="shared" si="49"/>
        <v>5</v>
      </c>
      <c r="R190" s="157">
        <v>50.7</v>
      </c>
      <c r="S190" s="147">
        <f t="shared" si="50"/>
        <v>5.5</v>
      </c>
      <c r="T190" s="148">
        <f t="shared" si="51"/>
        <v>10.5</v>
      </c>
      <c r="U190" s="156">
        <v>24.1</v>
      </c>
      <c r="V190" s="147">
        <f t="shared" si="52"/>
        <v>5.75</v>
      </c>
      <c r="W190" s="192">
        <v>3</v>
      </c>
      <c r="X190" s="147">
        <f t="shared" si="53"/>
        <v>3.25</v>
      </c>
      <c r="Y190" s="158">
        <v>6</v>
      </c>
      <c r="Z190" s="147">
        <f t="shared" si="54"/>
        <v>2</v>
      </c>
      <c r="AA190" s="148">
        <f t="shared" si="55"/>
        <v>11</v>
      </c>
      <c r="AB190" s="159">
        <v>32.21</v>
      </c>
      <c r="AC190" s="147">
        <f t="shared" si="56"/>
        <v>15</v>
      </c>
      <c r="AD190" s="151">
        <f t="shared" si="57"/>
        <v>15</v>
      </c>
      <c r="AE190" s="152">
        <f t="shared" si="58"/>
        <v>13.2</v>
      </c>
      <c r="AF190" s="153">
        <f t="shared" si="59"/>
        <v>13.2</v>
      </c>
      <c r="AG190" s="233">
        <f t="shared" si="60"/>
        <v>32</v>
      </c>
      <c r="AH190" s="108">
        <f>VLOOKUP(B190,'Notes Ecrit'!$A$2:$B$572,2)</f>
        <v>9</v>
      </c>
      <c r="AI190" s="234">
        <f t="shared" si="61"/>
        <v>208</v>
      </c>
      <c r="AJ190" s="125">
        <f t="shared" si="62"/>
        <v>11.1</v>
      </c>
      <c r="AK190" s="111"/>
      <c r="AL190" s="111"/>
      <c r="AM190" s="111"/>
      <c r="AN190" s="111"/>
      <c r="AO190" s="111"/>
    </row>
    <row r="191" spans="1:41" s="126" customFormat="1" ht="16.5" customHeight="1" thickBot="1">
      <c r="A191" s="123" t="s">
        <v>1057</v>
      </c>
      <c r="B191" s="127">
        <v>21714768</v>
      </c>
      <c r="C191" s="127" t="s">
        <v>35</v>
      </c>
      <c r="D191" s="127" t="s">
        <v>486</v>
      </c>
      <c r="E191" s="145" t="s">
        <v>1064</v>
      </c>
      <c r="F191" s="146" t="str">
        <f t="shared" si="42"/>
        <v>ABI</v>
      </c>
      <c r="G191" s="147" t="str">
        <f t="shared" si="43"/>
        <v>ABI</v>
      </c>
      <c r="H191" s="148" t="str">
        <f t="shared" si="44"/>
        <v>ABI</v>
      </c>
      <c r="I191" s="210" t="s">
        <v>1064</v>
      </c>
      <c r="J191" s="147" t="str">
        <f t="shared" si="45"/>
        <v>ABI</v>
      </c>
      <c r="K191" s="149" t="s">
        <v>1064</v>
      </c>
      <c r="L191" s="147" t="str">
        <f t="shared" si="46"/>
        <v>ABI</v>
      </c>
      <c r="M191" s="148" t="str">
        <f t="shared" si="47"/>
        <v>ABI</v>
      </c>
      <c r="N191" s="150" t="s">
        <v>1064</v>
      </c>
      <c r="O191" s="187"/>
      <c r="P191" s="191">
        <f t="shared" si="48"/>
        <v>0</v>
      </c>
      <c r="Q191" s="147" t="str">
        <f t="shared" si="49"/>
        <v>ABI</v>
      </c>
      <c r="R191" s="150" t="s">
        <v>1064</v>
      </c>
      <c r="S191" s="147" t="str">
        <f t="shared" si="50"/>
        <v>ABI</v>
      </c>
      <c r="T191" s="148" t="str">
        <f t="shared" si="51"/>
        <v>ABI</v>
      </c>
      <c r="U191" s="150" t="s">
        <v>1064</v>
      </c>
      <c r="V191" s="147" t="str">
        <f t="shared" si="52"/>
        <v>ABI</v>
      </c>
      <c r="W191" s="189" t="s">
        <v>1064</v>
      </c>
      <c r="X191" s="147" t="str">
        <f t="shared" si="53"/>
        <v>ABI</v>
      </c>
      <c r="Y191" s="166" t="s">
        <v>1064</v>
      </c>
      <c r="Z191" s="147" t="str">
        <f t="shared" si="54"/>
        <v>ABI</v>
      </c>
      <c r="AA191" s="148" t="str">
        <f t="shared" si="55"/>
        <v>ABI</v>
      </c>
      <c r="AB191" s="149" t="s">
        <v>1064</v>
      </c>
      <c r="AC191" s="147" t="str">
        <f t="shared" si="56"/>
        <v>ABI</v>
      </c>
      <c r="AD191" s="151" t="str">
        <f t="shared" si="57"/>
        <v>ABI</v>
      </c>
      <c r="AE191" s="152" t="str">
        <f t="shared" si="58"/>
        <v>DEF</v>
      </c>
      <c r="AF191" s="153">
        <f t="shared" si="59"/>
        <v>0</v>
      </c>
      <c r="AG191" s="233">
        <f t="shared" si="60"/>
        <v>520</v>
      </c>
      <c r="AH191" s="108">
        <f>VLOOKUP(B191,'Notes Ecrit'!$A$2:$B$572,2)</f>
        <v>10.5</v>
      </c>
      <c r="AI191" s="234">
        <f t="shared" si="61"/>
        <v>94</v>
      </c>
      <c r="AJ191" s="125" t="e">
        <f t="shared" si="62"/>
        <v>#VALUE!</v>
      </c>
      <c r="AK191"/>
      <c r="AL191"/>
      <c r="AM191"/>
      <c r="AN191"/>
      <c r="AO191"/>
    </row>
    <row r="192" spans="1:41" ht="16.5" customHeight="1" thickBot="1">
      <c r="A192" s="39" t="s">
        <v>1057</v>
      </c>
      <c r="B192" s="138">
        <v>21816506</v>
      </c>
      <c r="C192" s="138" t="s">
        <v>487</v>
      </c>
      <c r="D192" s="138" t="s">
        <v>488</v>
      </c>
      <c r="E192" s="154">
        <v>19</v>
      </c>
      <c r="F192" s="146">
        <f t="shared" si="42"/>
        <v>19</v>
      </c>
      <c r="G192" s="147">
        <f t="shared" si="43"/>
        <v>16</v>
      </c>
      <c r="H192" s="148">
        <f t="shared" si="44"/>
        <v>16</v>
      </c>
      <c r="I192" s="211">
        <v>3.34</v>
      </c>
      <c r="J192" s="147">
        <f t="shared" si="45"/>
        <v>15</v>
      </c>
      <c r="K192" s="155">
        <v>6.78</v>
      </c>
      <c r="L192" s="147">
        <f t="shared" si="46"/>
        <v>11</v>
      </c>
      <c r="M192" s="148">
        <f t="shared" si="47"/>
        <v>13</v>
      </c>
      <c r="N192" s="156">
        <v>64</v>
      </c>
      <c r="O192" s="190">
        <v>67</v>
      </c>
      <c r="P192" s="191">
        <f t="shared" si="48"/>
        <v>0.95522388059701491</v>
      </c>
      <c r="Q192" s="147">
        <f t="shared" si="49"/>
        <v>4.5</v>
      </c>
      <c r="R192" s="157">
        <v>43.5</v>
      </c>
      <c r="S192" s="147">
        <f t="shared" si="50"/>
        <v>4</v>
      </c>
      <c r="T192" s="148">
        <f t="shared" si="51"/>
        <v>8.5</v>
      </c>
      <c r="U192" s="156">
        <v>28.6</v>
      </c>
      <c r="V192" s="147">
        <f t="shared" si="52"/>
        <v>3.5</v>
      </c>
      <c r="W192" s="192">
        <v>-17</v>
      </c>
      <c r="X192" s="147">
        <f t="shared" si="53"/>
        <v>0.25</v>
      </c>
      <c r="Y192" s="158">
        <v>3</v>
      </c>
      <c r="Z192" s="147">
        <f t="shared" si="54"/>
        <v>3.5</v>
      </c>
      <c r="AA192" s="148">
        <f t="shared" si="55"/>
        <v>7.25</v>
      </c>
      <c r="AB192" s="159">
        <v>50</v>
      </c>
      <c r="AC192" s="147">
        <f t="shared" si="56"/>
        <v>5</v>
      </c>
      <c r="AD192" s="151">
        <f t="shared" si="57"/>
        <v>5</v>
      </c>
      <c r="AE192" s="152">
        <f t="shared" si="58"/>
        <v>9.9499999999999993</v>
      </c>
      <c r="AF192" s="153">
        <f t="shared" si="59"/>
        <v>9.9499999999999993</v>
      </c>
      <c r="AG192" s="233">
        <f t="shared" si="60"/>
        <v>282</v>
      </c>
      <c r="AH192" s="108">
        <f>VLOOKUP(B192,'Notes Ecrit'!$A$2:$B$572,2)</f>
        <v>4.5</v>
      </c>
      <c r="AI192" s="234">
        <f t="shared" si="61"/>
        <v>641</v>
      </c>
      <c r="AJ192" s="125">
        <f t="shared" si="62"/>
        <v>7.2249999999999996</v>
      </c>
    </row>
    <row r="193" spans="1:41" ht="16.5" customHeight="1" thickBot="1">
      <c r="A193" s="39" t="s">
        <v>186</v>
      </c>
      <c r="B193" s="138">
        <v>21805873</v>
      </c>
      <c r="C193" s="138" t="s">
        <v>489</v>
      </c>
      <c r="D193" s="138" t="s">
        <v>490</v>
      </c>
      <c r="E193" s="154">
        <v>10</v>
      </c>
      <c r="F193" s="146">
        <f t="shared" si="42"/>
        <v>14.5</v>
      </c>
      <c r="G193" s="147">
        <f t="shared" si="43"/>
        <v>10</v>
      </c>
      <c r="H193" s="148">
        <f t="shared" si="44"/>
        <v>10</v>
      </c>
      <c r="I193" s="211">
        <v>3.71</v>
      </c>
      <c r="J193" s="147">
        <f t="shared" si="45"/>
        <v>14</v>
      </c>
      <c r="K193" s="155">
        <v>8.1300000000000008</v>
      </c>
      <c r="L193" s="147">
        <f t="shared" si="46"/>
        <v>8</v>
      </c>
      <c r="M193" s="148">
        <f t="shared" si="47"/>
        <v>11</v>
      </c>
      <c r="N193" s="156">
        <v>36</v>
      </c>
      <c r="O193" s="190">
        <v>57</v>
      </c>
      <c r="P193" s="191">
        <f t="shared" si="48"/>
        <v>0.63157894736842102</v>
      </c>
      <c r="Q193" s="147">
        <f t="shared" si="49"/>
        <v>4.5</v>
      </c>
      <c r="R193" s="157">
        <v>28.2</v>
      </c>
      <c r="S193" s="147">
        <f t="shared" si="50"/>
        <v>4.5</v>
      </c>
      <c r="T193" s="148">
        <f t="shared" si="51"/>
        <v>9</v>
      </c>
      <c r="U193" s="156">
        <v>28.6</v>
      </c>
      <c r="V193" s="147">
        <f t="shared" si="52"/>
        <v>4.5</v>
      </c>
      <c r="W193" s="192">
        <v>3</v>
      </c>
      <c r="X193" s="147">
        <f t="shared" si="53"/>
        <v>3.25</v>
      </c>
      <c r="Y193" s="158">
        <v>2</v>
      </c>
      <c r="Z193" s="147">
        <f t="shared" si="54"/>
        <v>4</v>
      </c>
      <c r="AA193" s="148">
        <f t="shared" si="55"/>
        <v>11.75</v>
      </c>
      <c r="AB193" s="159">
        <v>56.78</v>
      </c>
      <c r="AC193" s="147">
        <f t="shared" si="56"/>
        <v>6</v>
      </c>
      <c r="AD193" s="151">
        <f t="shared" si="57"/>
        <v>6</v>
      </c>
      <c r="AE193" s="152">
        <f t="shared" si="58"/>
        <v>9.5500000000000007</v>
      </c>
      <c r="AF193" s="153">
        <f t="shared" si="59"/>
        <v>9.5500000000000007</v>
      </c>
      <c r="AG193" s="233">
        <f t="shared" si="60"/>
        <v>336</v>
      </c>
      <c r="AH193" s="108">
        <f>VLOOKUP(B193,'Notes Ecrit'!$A$2:$B$572,2)</f>
        <v>11.5</v>
      </c>
      <c r="AI193" s="234">
        <f t="shared" si="61"/>
        <v>54</v>
      </c>
      <c r="AJ193" s="125">
        <f t="shared" si="62"/>
        <v>10.525</v>
      </c>
      <c r="AK193" s="111"/>
      <c r="AL193" s="111"/>
      <c r="AM193" s="111"/>
      <c r="AN193" s="111"/>
      <c r="AO193" s="111"/>
    </row>
    <row r="194" spans="1:41" ht="16.5" customHeight="1" thickBot="1">
      <c r="A194" s="39" t="s">
        <v>1057</v>
      </c>
      <c r="B194" s="138">
        <v>21713888</v>
      </c>
      <c r="C194" s="138" t="s">
        <v>491</v>
      </c>
      <c r="D194" s="138" t="s">
        <v>493</v>
      </c>
      <c r="E194" s="154">
        <v>20</v>
      </c>
      <c r="F194" s="146">
        <f t="shared" si="42"/>
        <v>19.5</v>
      </c>
      <c r="G194" s="147">
        <f t="shared" si="43"/>
        <v>17</v>
      </c>
      <c r="H194" s="148">
        <f t="shared" si="44"/>
        <v>17</v>
      </c>
      <c r="I194" s="211">
        <v>3.08</v>
      </c>
      <c r="J194" s="147">
        <f t="shared" si="45"/>
        <v>19</v>
      </c>
      <c r="K194" s="155">
        <v>6.42</v>
      </c>
      <c r="L194" s="147">
        <f t="shared" si="46"/>
        <v>14</v>
      </c>
      <c r="M194" s="148">
        <f t="shared" si="47"/>
        <v>16.5</v>
      </c>
      <c r="N194" s="156">
        <v>81</v>
      </c>
      <c r="O194" s="190">
        <v>76</v>
      </c>
      <c r="P194" s="191">
        <f t="shared" si="48"/>
        <v>1.0657894736842106</v>
      </c>
      <c r="Q194" s="147">
        <f t="shared" si="49"/>
        <v>5</v>
      </c>
      <c r="R194" s="157">
        <v>45.2</v>
      </c>
      <c r="S194" s="147">
        <f t="shared" si="50"/>
        <v>4.5</v>
      </c>
      <c r="T194" s="148">
        <f t="shared" si="51"/>
        <v>9.5</v>
      </c>
      <c r="U194" s="156">
        <v>23.9</v>
      </c>
      <c r="V194" s="147">
        <f t="shared" si="52"/>
        <v>6</v>
      </c>
      <c r="W194" s="192">
        <v>2</v>
      </c>
      <c r="X194" s="147">
        <f t="shared" si="53"/>
        <v>3</v>
      </c>
      <c r="Y194" s="158">
        <v>0</v>
      </c>
      <c r="Z194" s="147">
        <f t="shared" si="54"/>
        <v>5</v>
      </c>
      <c r="AA194" s="148">
        <f t="shared" si="55"/>
        <v>14</v>
      </c>
      <c r="AB194" s="159">
        <v>37.75</v>
      </c>
      <c r="AC194" s="147">
        <f t="shared" si="56"/>
        <v>12</v>
      </c>
      <c r="AD194" s="151">
        <f t="shared" si="57"/>
        <v>12</v>
      </c>
      <c r="AE194" s="152">
        <f t="shared" si="58"/>
        <v>13.8</v>
      </c>
      <c r="AF194" s="153">
        <f t="shared" si="59"/>
        <v>13.8</v>
      </c>
      <c r="AG194" s="233">
        <f t="shared" si="60"/>
        <v>15</v>
      </c>
      <c r="AH194" s="108">
        <f>VLOOKUP(B194,'Notes Ecrit'!$A$2:$B$572,2)</f>
        <v>7</v>
      </c>
      <c r="AI194" s="234">
        <f t="shared" si="61"/>
        <v>440</v>
      </c>
      <c r="AJ194" s="125">
        <f t="shared" si="62"/>
        <v>10.4</v>
      </c>
    </row>
    <row r="195" spans="1:41" ht="16.5" customHeight="1" thickBot="1">
      <c r="A195" s="39" t="s">
        <v>1057</v>
      </c>
      <c r="B195" s="138">
        <v>21808707</v>
      </c>
      <c r="C195" s="138" t="s">
        <v>491</v>
      </c>
      <c r="D195" s="138" t="s">
        <v>492</v>
      </c>
      <c r="E195" s="154">
        <v>19</v>
      </c>
      <c r="F195" s="146">
        <f t="shared" ref="F195:F258" si="63">IF(E195="ABI","ABI",IF(E195="DISP","DISP",IF(E195="VAL","VAL",(VLOOKUP(E195,tpstest,2)))))</f>
        <v>19</v>
      </c>
      <c r="G195" s="147">
        <f t="shared" ref="G195:G258" si="64">IF(F195="ABI","ABI",IF(F195="DISP",0,IF(F195="VAL","VAL",(IF(A195="F",VLOOKUP(F195,endurfille,2),VLOOKUP(F195,endurgarçon,2))))))</f>
        <v>16</v>
      </c>
      <c r="H195" s="148">
        <f t="shared" ref="H195:H258" si="65">IF(G195="VAL","VALIDÉ",G195)</f>
        <v>16</v>
      </c>
      <c r="I195" s="211">
        <v>3.02</v>
      </c>
      <c r="J195" s="147">
        <f t="shared" ref="J195:J258" si="66">IF(I195="ABI","ABI",IF(I195="DISP",0,IF(I195="VAL","VAL",(IF(A195="F",VLOOKUP(I195,VIT20MF,2),VLOOKUP(I195,Vit20MG,2))))))</f>
        <v>20</v>
      </c>
      <c r="K195" s="155">
        <v>6.54</v>
      </c>
      <c r="L195" s="147">
        <f t="shared" ref="L195:L258" si="67">IF(K195="ABI","ABI",IF(K195="DISP",0,IF(K195="VAL","VAL",(IF(A195="F",VLOOKUP(K195,vit50mf,2),VLOOKUP(K195,vit50mg,2))))))</f>
        <v>13</v>
      </c>
      <c r="M195" s="148">
        <f t="shared" ref="M195:M258" si="68">IF(OR(J195="ABI",L195="ABI"),"ABI",IF(L195="VAL","VALIDÉ",(J195+L195)/2))</f>
        <v>16.5</v>
      </c>
      <c r="N195" s="156">
        <v>41</v>
      </c>
      <c r="O195" s="190">
        <v>51</v>
      </c>
      <c r="P195" s="191">
        <f t="shared" ref="P195:P258" si="69">IF(OR(N195="DISP",N195="ABI",N195="VAL"),0,N195/O195)</f>
        <v>0.80392156862745101</v>
      </c>
      <c r="Q195" s="147">
        <f t="shared" ref="Q195:Q258" si="70">IF(N195="ABI","ABI",IF(N195="DISP",0,IF(N195="VAL","VAL",IF(A195="F",VLOOKUP(P195,forcefille,2),VLOOKUP(P195,forcegarçon,2)))))</f>
        <v>4</v>
      </c>
      <c r="R195" s="157">
        <v>44.1</v>
      </c>
      <c r="S195" s="147">
        <f t="shared" ref="S195:S258" si="71">IF(R195="ABI","ABI",IF(R195="DISP",0,IF(R195="VAL","VAL",IF(A195="F",VLOOKUP(R195,détfille,2),VLOOKUP(R195,détgarçon,2)))))</f>
        <v>4</v>
      </c>
      <c r="T195" s="148">
        <f t="shared" ref="T195:T258" si="72">IF(OR(Q195="ABI",S195="ABI"),"ABI",IF(OR(Q195="VAL",S195="VAL"),"VALIDÉ",(Q195+S195)))</f>
        <v>8</v>
      </c>
      <c r="U195" s="156">
        <v>30.2</v>
      </c>
      <c r="V195" s="147">
        <f t="shared" ref="V195:V258" si="73">IF(U195="ABI","ABI",IF(U195="DISP",0,IF(U195="VAL","VAL",IF(A195="F",VLOOKUP(U195,coorfille,2),VLOOKUP(U195,coorgarçon,2)))))</f>
        <v>2.75</v>
      </c>
      <c r="W195" s="192">
        <v>-5</v>
      </c>
      <c r="X195" s="147">
        <f t="shared" ref="X195:X258" si="74">IF(W195="ABI","ABI",IF(W195="DISP",0,IF(W195="VAL","VAL",IF(A195="F",VLOOKUP(W195,SouplesseFille,2),VLOOKUP(W195,SouplesseGarçon,2)))))</f>
        <v>1.5</v>
      </c>
      <c r="Y195" s="158">
        <v>0</v>
      </c>
      <c r="Z195" s="147">
        <f t="shared" ref="Z195:Z258" si="75">IF(Y195="ABI","ABI",IF(Y195="DISP",0,IF(Y195="VAL","VAL",IF(A195="F",VLOOKUP(Y195,eqfille,2),VLOOKUP(Y195,eqgarçon,2)))))</f>
        <v>5</v>
      </c>
      <c r="AA195" s="148">
        <f t="shared" ref="AA195:AA258" si="76">IF(OR(V195="ABI",X195="ABI",Z195="ABI"),"ABI",IF(Z195="VAL","VALIDÉ",V195+X195+Z195))</f>
        <v>9.25</v>
      </c>
      <c r="AB195" s="159">
        <v>50.06</v>
      </c>
      <c r="AC195" s="147">
        <f t="shared" ref="AC195:AC258" si="77">IF(AB195="ABI","ABI",IF(OR(AB195="DNF",AB195="DISP"),0,IF(AB195="VAL","VAL",(IF(A195="F",VLOOKUP(AB195,nagefille,2),VLOOKUP(AB195,nagegarçon,2))))))</f>
        <v>5</v>
      </c>
      <c r="AD195" s="151">
        <f t="shared" ref="AD195:AD258" si="78">IF(AC195="VAL","VALIDÉ",AC195)</f>
        <v>5</v>
      </c>
      <c r="AE195" s="152">
        <f t="shared" ref="AE195:AE258" si="79">IF(OR(H195="VALIDÉ",H195="VALIDÉ",M195="VALIDÉ",M195="VALIDÉ",T195="VALIDÉ",T195="VALIDÉ",AA195="VALIDÉ",AA195="VALIDÉ",AD195="VALIDÉ",AD195="VALIDÉ"),"VALIDÉ",IF(OR(H195="ABS",H195="ABI",M195="ABS",M195="ABI",T195="ABS",T195="ABI",AA195="ABS",AA195="ABI",AD195="ABS",AD195="ABI"),"DEF",SUM(H195+M195+T195+AA195+AD195)/5))</f>
        <v>10.95</v>
      </c>
      <c r="AF195" s="153">
        <f t="shared" ref="AF195:AF258" si="80">IF(OR(AE195="DEF",AE195="VALIDÉ"),0,AE195)</f>
        <v>10.95</v>
      </c>
      <c r="AG195" s="233">
        <f t="shared" ref="AG195:AG258" si="81">RANK(AF195,$AF$3:$AF$680,0)</f>
        <v>203</v>
      </c>
      <c r="AH195" s="108">
        <f>VLOOKUP(B195,'Notes Ecrit'!$A$2:$B$572,2)</f>
        <v>8.5</v>
      </c>
      <c r="AI195" s="234">
        <f t="shared" ref="AI195:AI258" si="82">RANK(AH195,$AH$3:$AH$680,0)</f>
        <v>278</v>
      </c>
      <c r="AJ195" s="125">
        <f t="shared" ref="AJ195:AJ258" si="83">(AE195*0.5+AH195*0.5)</f>
        <v>9.7249999999999996</v>
      </c>
    </row>
    <row r="196" spans="1:41" ht="16.5" customHeight="1" thickBot="1">
      <c r="A196" s="39" t="s">
        <v>186</v>
      </c>
      <c r="B196" s="138">
        <v>21801076</v>
      </c>
      <c r="C196" s="138" t="s">
        <v>494</v>
      </c>
      <c r="D196" s="305" t="s">
        <v>495</v>
      </c>
      <c r="E196" s="154">
        <v>12</v>
      </c>
      <c r="F196" s="146">
        <f t="shared" si="63"/>
        <v>15.5</v>
      </c>
      <c r="G196" s="147">
        <f t="shared" si="64"/>
        <v>12</v>
      </c>
      <c r="H196" s="148">
        <f t="shared" si="65"/>
        <v>12</v>
      </c>
      <c r="I196" s="211">
        <v>3.52</v>
      </c>
      <c r="J196" s="147">
        <f t="shared" si="66"/>
        <v>17</v>
      </c>
      <c r="K196" s="155">
        <v>7.56</v>
      </c>
      <c r="L196" s="147">
        <f t="shared" si="67"/>
        <v>12</v>
      </c>
      <c r="M196" s="148">
        <f t="shared" si="68"/>
        <v>14.5</v>
      </c>
      <c r="N196" s="156" t="s">
        <v>1060</v>
      </c>
      <c r="O196" s="190">
        <v>50</v>
      </c>
      <c r="P196" s="191">
        <f t="shared" si="69"/>
        <v>0</v>
      </c>
      <c r="Q196" s="147">
        <f t="shared" si="70"/>
        <v>0</v>
      </c>
      <c r="R196" s="157">
        <v>36.799999999999997</v>
      </c>
      <c r="S196" s="147">
        <f t="shared" si="71"/>
        <v>6.5</v>
      </c>
      <c r="T196" s="148">
        <f t="shared" si="72"/>
        <v>6.5</v>
      </c>
      <c r="U196" s="156">
        <v>26.9</v>
      </c>
      <c r="V196" s="147">
        <f t="shared" si="73"/>
        <v>5.5</v>
      </c>
      <c r="W196" s="192">
        <v>-7</v>
      </c>
      <c r="X196" s="147">
        <f t="shared" si="74"/>
        <v>1.25</v>
      </c>
      <c r="Y196" s="158">
        <v>2</v>
      </c>
      <c r="Z196" s="147">
        <f t="shared" si="75"/>
        <v>4</v>
      </c>
      <c r="AA196" s="148">
        <f t="shared" si="76"/>
        <v>10.75</v>
      </c>
      <c r="AB196" s="159">
        <v>42.62</v>
      </c>
      <c r="AC196" s="147">
        <f t="shared" si="77"/>
        <v>12</v>
      </c>
      <c r="AD196" s="151">
        <f t="shared" si="78"/>
        <v>12</v>
      </c>
      <c r="AE196" s="152">
        <f t="shared" si="79"/>
        <v>11.15</v>
      </c>
      <c r="AF196" s="153">
        <f t="shared" si="80"/>
        <v>11.15</v>
      </c>
      <c r="AG196" s="233">
        <f t="shared" si="81"/>
        <v>180</v>
      </c>
      <c r="AH196" s="108">
        <f>VLOOKUP(B196,'Notes Ecrit'!$A$2:$B$572,2)</f>
        <v>7</v>
      </c>
      <c r="AI196" s="234">
        <f t="shared" si="82"/>
        <v>440</v>
      </c>
      <c r="AJ196" s="125">
        <f t="shared" si="83"/>
        <v>9.0749999999999993</v>
      </c>
    </row>
    <row r="197" spans="1:41" s="120" customFormat="1" ht="16.5" customHeight="1" thickBot="1">
      <c r="A197" s="119" t="s">
        <v>1057</v>
      </c>
      <c r="B197" s="138">
        <v>21801674</v>
      </c>
      <c r="C197" s="138" t="s">
        <v>496</v>
      </c>
      <c r="D197" s="305" t="s">
        <v>497</v>
      </c>
      <c r="E197" s="173" t="s">
        <v>1064</v>
      </c>
      <c r="F197" s="146" t="str">
        <f t="shared" si="63"/>
        <v>ABI</v>
      </c>
      <c r="G197" s="147" t="str">
        <f t="shared" si="64"/>
        <v>ABI</v>
      </c>
      <c r="H197" s="148" t="str">
        <f t="shared" si="65"/>
        <v>ABI</v>
      </c>
      <c r="I197" s="214" t="s">
        <v>1064</v>
      </c>
      <c r="J197" s="147" t="str">
        <f t="shared" si="66"/>
        <v>ABI</v>
      </c>
      <c r="K197" s="174" t="s">
        <v>1064</v>
      </c>
      <c r="L197" s="147" t="str">
        <f t="shared" si="67"/>
        <v>ABI</v>
      </c>
      <c r="M197" s="148" t="str">
        <f t="shared" si="68"/>
        <v>ABI</v>
      </c>
      <c r="N197" s="175" t="s">
        <v>1064</v>
      </c>
      <c r="O197" s="262"/>
      <c r="P197" s="191">
        <f t="shared" si="69"/>
        <v>0</v>
      </c>
      <c r="Q197" s="147" t="str">
        <f t="shared" si="70"/>
        <v>ABI</v>
      </c>
      <c r="R197" s="178" t="s">
        <v>1064</v>
      </c>
      <c r="S197" s="147" t="str">
        <f t="shared" si="71"/>
        <v>ABI</v>
      </c>
      <c r="T197" s="148" t="str">
        <f t="shared" si="72"/>
        <v>ABI</v>
      </c>
      <c r="U197" s="175" t="s">
        <v>1064</v>
      </c>
      <c r="V197" s="147" t="str">
        <f t="shared" si="73"/>
        <v>ABI</v>
      </c>
      <c r="W197" s="199" t="s">
        <v>1064</v>
      </c>
      <c r="X197" s="147" t="str">
        <f t="shared" si="74"/>
        <v>ABI</v>
      </c>
      <c r="Y197" s="176" t="s">
        <v>1064</v>
      </c>
      <c r="Z197" s="147" t="str">
        <f t="shared" si="75"/>
        <v>ABI</v>
      </c>
      <c r="AA197" s="148" t="str">
        <f t="shared" si="76"/>
        <v>ABI</v>
      </c>
      <c r="AB197" s="174" t="s">
        <v>1064</v>
      </c>
      <c r="AC197" s="147" t="str">
        <f t="shared" si="77"/>
        <v>ABI</v>
      </c>
      <c r="AD197" s="151" t="str">
        <f t="shared" si="78"/>
        <v>ABI</v>
      </c>
      <c r="AE197" s="152" t="str">
        <f t="shared" si="79"/>
        <v>DEF</v>
      </c>
      <c r="AF197" s="153">
        <f t="shared" si="80"/>
        <v>0</v>
      </c>
      <c r="AG197" s="233">
        <f t="shared" si="81"/>
        <v>520</v>
      </c>
      <c r="AH197" s="108">
        <f>VLOOKUP(B197,'Notes Ecrit'!$A$2:$B$572,2)</f>
        <v>6</v>
      </c>
      <c r="AI197" s="234">
        <f t="shared" si="82"/>
        <v>539</v>
      </c>
      <c r="AJ197" s="125" t="e">
        <f t="shared" si="83"/>
        <v>#VALUE!</v>
      </c>
      <c r="AK197"/>
      <c r="AL197"/>
      <c r="AM197"/>
      <c r="AN197"/>
      <c r="AO197"/>
    </row>
    <row r="198" spans="1:41" ht="16.5" customHeight="1" thickBot="1">
      <c r="A198" s="39" t="s">
        <v>186</v>
      </c>
      <c r="B198" s="138">
        <v>21805267</v>
      </c>
      <c r="C198" s="138" t="s">
        <v>498</v>
      </c>
      <c r="D198" s="138" t="s">
        <v>391</v>
      </c>
      <c r="E198" s="154">
        <v>15</v>
      </c>
      <c r="F198" s="146">
        <f t="shared" si="63"/>
        <v>17</v>
      </c>
      <c r="G198" s="147">
        <f t="shared" si="64"/>
        <v>15</v>
      </c>
      <c r="H198" s="148">
        <f t="shared" si="65"/>
        <v>15</v>
      </c>
      <c r="I198" s="211">
        <v>3.82</v>
      </c>
      <c r="J198" s="147">
        <f t="shared" si="66"/>
        <v>12</v>
      </c>
      <c r="K198" s="155">
        <v>8.3800000000000008</v>
      </c>
      <c r="L198" s="147">
        <f t="shared" si="67"/>
        <v>6</v>
      </c>
      <c r="M198" s="148">
        <f t="shared" si="68"/>
        <v>9</v>
      </c>
      <c r="N198" s="156">
        <v>37</v>
      </c>
      <c r="O198" s="190">
        <v>70</v>
      </c>
      <c r="P198" s="191">
        <f t="shared" si="69"/>
        <v>0.52857142857142858</v>
      </c>
      <c r="Q198" s="147">
        <f t="shared" si="70"/>
        <v>4</v>
      </c>
      <c r="R198" s="157">
        <v>24.8</v>
      </c>
      <c r="S198" s="147">
        <f t="shared" si="71"/>
        <v>3.5</v>
      </c>
      <c r="T198" s="148">
        <f t="shared" si="72"/>
        <v>7.5</v>
      </c>
      <c r="U198" s="156">
        <v>27.5</v>
      </c>
      <c r="V198" s="147">
        <f t="shared" si="73"/>
        <v>5</v>
      </c>
      <c r="W198" s="192">
        <v>1</v>
      </c>
      <c r="X198" s="147">
        <f t="shared" si="74"/>
        <v>2.75</v>
      </c>
      <c r="Y198" s="158">
        <v>3</v>
      </c>
      <c r="Z198" s="147">
        <f t="shared" si="75"/>
        <v>3.5</v>
      </c>
      <c r="AA198" s="148">
        <f t="shared" si="76"/>
        <v>11.25</v>
      </c>
      <c r="AB198" s="159">
        <v>45.6</v>
      </c>
      <c r="AC198" s="147">
        <f t="shared" si="77"/>
        <v>11</v>
      </c>
      <c r="AD198" s="151">
        <f t="shared" si="78"/>
        <v>11</v>
      </c>
      <c r="AE198" s="152">
        <f t="shared" si="79"/>
        <v>10.75</v>
      </c>
      <c r="AF198" s="153">
        <f t="shared" si="80"/>
        <v>10.75</v>
      </c>
      <c r="AG198" s="233">
        <f t="shared" si="81"/>
        <v>215</v>
      </c>
      <c r="AH198" s="108">
        <f>VLOOKUP(B198,'Notes Ecrit'!$A$2:$B$572,2)</f>
        <v>9.5</v>
      </c>
      <c r="AI198" s="234">
        <f t="shared" si="82"/>
        <v>173</v>
      </c>
      <c r="AJ198" s="125">
        <f t="shared" si="83"/>
        <v>10.125</v>
      </c>
    </row>
    <row r="199" spans="1:41" ht="16.5" customHeight="1" thickBot="1">
      <c r="A199" s="39" t="s">
        <v>1057</v>
      </c>
      <c r="B199" s="138">
        <v>21818705</v>
      </c>
      <c r="C199" s="138" t="s">
        <v>499</v>
      </c>
      <c r="D199" s="138" t="s">
        <v>500</v>
      </c>
      <c r="E199" s="154">
        <v>21</v>
      </c>
      <c r="F199" s="146">
        <f t="shared" si="63"/>
        <v>20</v>
      </c>
      <c r="G199" s="147">
        <f t="shared" si="64"/>
        <v>18</v>
      </c>
      <c r="H199" s="148">
        <f t="shared" si="65"/>
        <v>18</v>
      </c>
      <c r="I199" s="211">
        <v>3.08</v>
      </c>
      <c r="J199" s="147">
        <f t="shared" si="66"/>
        <v>19</v>
      </c>
      <c r="K199" s="155">
        <v>6.35</v>
      </c>
      <c r="L199" s="147">
        <f t="shared" si="67"/>
        <v>14</v>
      </c>
      <c r="M199" s="148">
        <f t="shared" si="68"/>
        <v>16.5</v>
      </c>
      <c r="N199" s="156">
        <v>62</v>
      </c>
      <c r="O199" s="190">
        <v>72</v>
      </c>
      <c r="P199" s="191">
        <f t="shared" si="69"/>
        <v>0.86111111111111116</v>
      </c>
      <c r="Q199" s="147">
        <f t="shared" si="70"/>
        <v>4</v>
      </c>
      <c r="R199" s="157">
        <v>51.6</v>
      </c>
      <c r="S199" s="147">
        <f t="shared" si="71"/>
        <v>6</v>
      </c>
      <c r="T199" s="148">
        <f t="shared" si="72"/>
        <v>10</v>
      </c>
      <c r="U199" s="156">
        <v>25</v>
      </c>
      <c r="V199" s="147">
        <f t="shared" si="73"/>
        <v>5.5</v>
      </c>
      <c r="W199" s="192">
        <v>-20</v>
      </c>
      <c r="X199" s="147">
        <f t="shared" si="74"/>
        <v>0</v>
      </c>
      <c r="Y199" s="158">
        <v>5</v>
      </c>
      <c r="Z199" s="147">
        <f t="shared" si="75"/>
        <v>2.5</v>
      </c>
      <c r="AA199" s="148">
        <f t="shared" si="76"/>
        <v>8</v>
      </c>
      <c r="AB199" s="159">
        <v>38.26</v>
      </c>
      <c r="AC199" s="147">
        <f t="shared" si="77"/>
        <v>11</v>
      </c>
      <c r="AD199" s="151">
        <f t="shared" si="78"/>
        <v>11</v>
      </c>
      <c r="AE199" s="152">
        <f t="shared" si="79"/>
        <v>12.7</v>
      </c>
      <c r="AF199" s="153">
        <f t="shared" si="80"/>
        <v>12.7</v>
      </c>
      <c r="AG199" s="233">
        <f t="shared" si="81"/>
        <v>47</v>
      </c>
      <c r="AH199" s="108">
        <f>VLOOKUP(B199,'Notes Ecrit'!$A$2:$B$572,2)</f>
        <v>5</v>
      </c>
      <c r="AI199" s="234">
        <f t="shared" si="82"/>
        <v>617</v>
      </c>
      <c r="AJ199" s="125">
        <f t="shared" si="83"/>
        <v>8.85</v>
      </c>
    </row>
    <row r="200" spans="1:41" ht="16.5" customHeight="1" thickBot="1">
      <c r="A200" s="39" t="s">
        <v>1057</v>
      </c>
      <c r="B200" s="138">
        <v>21813490</v>
      </c>
      <c r="C200" s="138" t="s">
        <v>501</v>
      </c>
      <c r="D200" s="305" t="s">
        <v>502</v>
      </c>
      <c r="E200" s="154">
        <v>22</v>
      </c>
      <c r="F200" s="146">
        <f t="shared" si="63"/>
        <v>20.5</v>
      </c>
      <c r="G200" s="147">
        <f t="shared" si="64"/>
        <v>19</v>
      </c>
      <c r="H200" s="148">
        <f t="shared" si="65"/>
        <v>19</v>
      </c>
      <c r="I200" s="211">
        <v>3.21</v>
      </c>
      <c r="J200" s="147">
        <f t="shared" si="66"/>
        <v>17</v>
      </c>
      <c r="K200" s="155">
        <v>6.69</v>
      </c>
      <c r="L200" s="147">
        <f t="shared" si="67"/>
        <v>12</v>
      </c>
      <c r="M200" s="148">
        <f t="shared" si="68"/>
        <v>14.5</v>
      </c>
      <c r="N200" s="156">
        <v>60</v>
      </c>
      <c r="O200" s="190">
        <v>78</v>
      </c>
      <c r="P200" s="191">
        <f t="shared" si="69"/>
        <v>0.76923076923076927</v>
      </c>
      <c r="Q200" s="147">
        <f t="shared" si="70"/>
        <v>3.5</v>
      </c>
      <c r="R200" s="157">
        <v>40.5</v>
      </c>
      <c r="S200" s="147">
        <f t="shared" si="71"/>
        <v>3</v>
      </c>
      <c r="T200" s="148">
        <f t="shared" si="72"/>
        <v>6.5</v>
      </c>
      <c r="U200" s="156">
        <v>27.2</v>
      </c>
      <c r="V200" s="147">
        <f t="shared" si="73"/>
        <v>4.25</v>
      </c>
      <c r="W200" s="192">
        <v>-5</v>
      </c>
      <c r="X200" s="147">
        <f t="shared" si="74"/>
        <v>1.5</v>
      </c>
      <c r="Y200" s="158">
        <v>4</v>
      </c>
      <c r="Z200" s="147">
        <f t="shared" si="75"/>
        <v>3</v>
      </c>
      <c r="AA200" s="148">
        <f t="shared" si="76"/>
        <v>8.75</v>
      </c>
      <c r="AB200" s="159">
        <v>43.01</v>
      </c>
      <c r="AC200" s="147">
        <f t="shared" si="77"/>
        <v>9</v>
      </c>
      <c r="AD200" s="151">
        <f t="shared" si="78"/>
        <v>9</v>
      </c>
      <c r="AE200" s="152">
        <f t="shared" si="79"/>
        <v>11.55</v>
      </c>
      <c r="AF200" s="153">
        <f t="shared" si="80"/>
        <v>11.55</v>
      </c>
      <c r="AG200" s="233">
        <f t="shared" si="81"/>
        <v>140</v>
      </c>
      <c r="AH200" s="108">
        <f>VLOOKUP(B200,'Notes Ecrit'!$A$2:$B$572,2)</f>
        <v>7.5</v>
      </c>
      <c r="AI200" s="234">
        <f t="shared" si="82"/>
        <v>397</v>
      </c>
      <c r="AJ200" s="125">
        <f t="shared" si="83"/>
        <v>9.5250000000000004</v>
      </c>
      <c r="AK200" s="122"/>
      <c r="AL200" s="122"/>
      <c r="AM200" s="122"/>
      <c r="AN200" s="122"/>
      <c r="AO200" s="122"/>
    </row>
    <row r="201" spans="1:41" ht="16.5" customHeight="1" thickBot="1">
      <c r="A201" s="39" t="s">
        <v>1057</v>
      </c>
      <c r="B201" s="138">
        <v>21800009</v>
      </c>
      <c r="C201" s="138" t="s">
        <v>503</v>
      </c>
      <c r="D201" s="138" t="s">
        <v>221</v>
      </c>
      <c r="E201" s="154">
        <v>22</v>
      </c>
      <c r="F201" s="146">
        <f t="shared" si="63"/>
        <v>20.5</v>
      </c>
      <c r="G201" s="147">
        <f t="shared" si="64"/>
        <v>19</v>
      </c>
      <c r="H201" s="148">
        <f t="shared" si="65"/>
        <v>19</v>
      </c>
      <c r="I201" s="211">
        <v>3.5</v>
      </c>
      <c r="J201" s="147">
        <f t="shared" si="66"/>
        <v>12</v>
      </c>
      <c r="K201" s="155">
        <v>6.93</v>
      </c>
      <c r="L201" s="147">
        <f t="shared" si="67"/>
        <v>10</v>
      </c>
      <c r="M201" s="148">
        <f t="shared" si="68"/>
        <v>11</v>
      </c>
      <c r="N201" s="156">
        <v>85</v>
      </c>
      <c r="O201" s="190">
        <v>78</v>
      </c>
      <c r="P201" s="191">
        <f t="shared" si="69"/>
        <v>1.0897435897435896</v>
      </c>
      <c r="Q201" s="147">
        <f t="shared" si="70"/>
        <v>5</v>
      </c>
      <c r="R201" s="157">
        <v>44.6</v>
      </c>
      <c r="S201" s="147">
        <f t="shared" si="71"/>
        <v>4</v>
      </c>
      <c r="T201" s="148">
        <f t="shared" si="72"/>
        <v>9</v>
      </c>
      <c r="U201" s="156">
        <v>26.2</v>
      </c>
      <c r="V201" s="147">
        <f t="shared" si="73"/>
        <v>4.75</v>
      </c>
      <c r="W201" s="192">
        <v>-6</v>
      </c>
      <c r="X201" s="147">
        <f t="shared" si="74"/>
        <v>1.25</v>
      </c>
      <c r="Y201" s="158">
        <v>2</v>
      </c>
      <c r="Z201" s="147">
        <f t="shared" si="75"/>
        <v>4</v>
      </c>
      <c r="AA201" s="148">
        <f t="shared" si="76"/>
        <v>10</v>
      </c>
      <c r="AB201" s="159">
        <v>37.81</v>
      </c>
      <c r="AC201" s="147">
        <f t="shared" si="77"/>
        <v>11</v>
      </c>
      <c r="AD201" s="151">
        <f t="shared" si="78"/>
        <v>11</v>
      </c>
      <c r="AE201" s="152">
        <f t="shared" si="79"/>
        <v>12</v>
      </c>
      <c r="AF201" s="153">
        <f t="shared" si="80"/>
        <v>12</v>
      </c>
      <c r="AG201" s="233">
        <f t="shared" si="81"/>
        <v>101</v>
      </c>
      <c r="AH201" s="108">
        <f>VLOOKUP(B201,'Notes Ecrit'!$A$2:$B$572,2)</f>
        <v>13</v>
      </c>
      <c r="AI201" s="234">
        <f t="shared" si="82"/>
        <v>17</v>
      </c>
      <c r="AJ201" s="125">
        <f t="shared" si="83"/>
        <v>12.5</v>
      </c>
    </row>
    <row r="202" spans="1:41" ht="16.5" customHeight="1" thickBot="1">
      <c r="A202" s="39" t="s">
        <v>186</v>
      </c>
      <c r="B202" s="138">
        <v>21801329</v>
      </c>
      <c r="C202" s="138" t="s">
        <v>504</v>
      </c>
      <c r="D202" s="138" t="s">
        <v>505</v>
      </c>
      <c r="E202" s="154">
        <v>14</v>
      </c>
      <c r="F202" s="146">
        <f t="shared" si="63"/>
        <v>16.5</v>
      </c>
      <c r="G202" s="147">
        <f t="shared" si="64"/>
        <v>14</v>
      </c>
      <c r="H202" s="148">
        <f t="shared" si="65"/>
        <v>14</v>
      </c>
      <c r="I202" s="211">
        <v>3.7</v>
      </c>
      <c r="J202" s="147">
        <f t="shared" si="66"/>
        <v>14</v>
      </c>
      <c r="K202" s="155">
        <v>7.76</v>
      </c>
      <c r="L202" s="147">
        <f t="shared" si="67"/>
        <v>11</v>
      </c>
      <c r="M202" s="148">
        <f t="shared" si="68"/>
        <v>12.5</v>
      </c>
      <c r="N202" s="156">
        <v>34</v>
      </c>
      <c r="O202" s="190">
        <v>59</v>
      </c>
      <c r="P202" s="191">
        <f t="shared" si="69"/>
        <v>0.57627118644067798</v>
      </c>
      <c r="Q202" s="147">
        <f t="shared" si="70"/>
        <v>4</v>
      </c>
      <c r="R202" s="157">
        <v>36</v>
      </c>
      <c r="S202" s="147">
        <f t="shared" si="71"/>
        <v>6.5</v>
      </c>
      <c r="T202" s="148">
        <f t="shared" si="72"/>
        <v>10.5</v>
      </c>
      <c r="U202" s="156">
        <v>26.6</v>
      </c>
      <c r="V202" s="147">
        <f t="shared" si="73"/>
        <v>5.5</v>
      </c>
      <c r="W202" s="192">
        <v>9</v>
      </c>
      <c r="X202" s="147">
        <f t="shared" si="74"/>
        <v>4.25</v>
      </c>
      <c r="Y202" s="158">
        <v>3</v>
      </c>
      <c r="Z202" s="147">
        <f t="shared" si="75"/>
        <v>3.5</v>
      </c>
      <c r="AA202" s="148">
        <f t="shared" si="76"/>
        <v>13.25</v>
      </c>
      <c r="AB202" s="159">
        <v>47.63</v>
      </c>
      <c r="AC202" s="147">
        <f t="shared" si="77"/>
        <v>10</v>
      </c>
      <c r="AD202" s="151">
        <f t="shared" si="78"/>
        <v>10</v>
      </c>
      <c r="AE202" s="152">
        <f t="shared" si="79"/>
        <v>12.05</v>
      </c>
      <c r="AF202" s="153">
        <f t="shared" si="80"/>
        <v>12.05</v>
      </c>
      <c r="AG202" s="233">
        <f t="shared" si="81"/>
        <v>98</v>
      </c>
      <c r="AH202" s="108">
        <f>VLOOKUP(B202,'Notes Ecrit'!$A$2:$B$572,2)</f>
        <v>9</v>
      </c>
      <c r="AI202" s="234">
        <f t="shared" si="82"/>
        <v>208</v>
      </c>
      <c r="AJ202" s="125">
        <f t="shared" si="83"/>
        <v>10.525</v>
      </c>
    </row>
    <row r="203" spans="1:41" ht="16.5" customHeight="1" thickBot="1">
      <c r="A203" s="39" t="s">
        <v>1057</v>
      </c>
      <c r="B203" s="138">
        <v>21715136</v>
      </c>
      <c r="C203" s="138" t="s">
        <v>87</v>
      </c>
      <c r="D203" s="138" t="s">
        <v>506</v>
      </c>
      <c r="E203" s="154">
        <v>8</v>
      </c>
      <c r="F203" s="146">
        <f t="shared" si="63"/>
        <v>13.5</v>
      </c>
      <c r="G203" s="147">
        <f t="shared" si="64"/>
        <v>5</v>
      </c>
      <c r="H203" s="148">
        <f t="shared" si="65"/>
        <v>5</v>
      </c>
      <c r="I203" s="211">
        <v>3.22</v>
      </c>
      <c r="J203" s="147">
        <f t="shared" si="66"/>
        <v>17</v>
      </c>
      <c r="K203" s="155">
        <v>6.95</v>
      </c>
      <c r="L203" s="147">
        <f t="shared" si="67"/>
        <v>10</v>
      </c>
      <c r="M203" s="148">
        <f t="shared" si="68"/>
        <v>13.5</v>
      </c>
      <c r="N203" s="156">
        <v>70</v>
      </c>
      <c r="O203" s="190">
        <v>92</v>
      </c>
      <c r="P203" s="191">
        <f t="shared" si="69"/>
        <v>0.76086956521739135</v>
      </c>
      <c r="Q203" s="147">
        <f t="shared" si="70"/>
        <v>3.5</v>
      </c>
      <c r="R203" s="157">
        <v>39.700000000000003</v>
      </c>
      <c r="S203" s="147">
        <f t="shared" si="71"/>
        <v>3</v>
      </c>
      <c r="T203" s="148">
        <f t="shared" si="72"/>
        <v>6.5</v>
      </c>
      <c r="U203" s="156">
        <v>32.299999999999997</v>
      </c>
      <c r="V203" s="147">
        <f t="shared" si="73"/>
        <v>1.75</v>
      </c>
      <c r="W203" s="192">
        <v>-7</v>
      </c>
      <c r="X203" s="147">
        <f t="shared" si="74"/>
        <v>1.25</v>
      </c>
      <c r="Y203" s="158">
        <v>10</v>
      </c>
      <c r="Z203" s="147">
        <f t="shared" si="75"/>
        <v>0</v>
      </c>
      <c r="AA203" s="148">
        <f t="shared" si="76"/>
        <v>3</v>
      </c>
      <c r="AB203" s="159">
        <v>46.56</v>
      </c>
      <c r="AC203" s="147">
        <f t="shared" si="77"/>
        <v>7</v>
      </c>
      <c r="AD203" s="151">
        <f t="shared" si="78"/>
        <v>7</v>
      </c>
      <c r="AE203" s="152">
        <f t="shared" si="79"/>
        <v>7</v>
      </c>
      <c r="AF203" s="153">
        <f t="shared" si="80"/>
        <v>7</v>
      </c>
      <c r="AG203" s="233">
        <f t="shared" si="81"/>
        <v>480</v>
      </c>
      <c r="AH203" s="108">
        <f>VLOOKUP(B203,'Notes Ecrit'!$A$2:$B$572,2)</f>
        <v>8</v>
      </c>
      <c r="AI203" s="234">
        <f t="shared" si="82"/>
        <v>339</v>
      </c>
      <c r="AJ203" s="125">
        <f t="shared" si="83"/>
        <v>7.5</v>
      </c>
      <c r="AK203" s="111"/>
      <c r="AL203" s="111"/>
      <c r="AM203" s="111"/>
      <c r="AN203" s="111"/>
      <c r="AO203" s="111"/>
    </row>
    <row r="204" spans="1:41" ht="16.5" customHeight="1" thickBot="1">
      <c r="A204" s="39" t="s">
        <v>1057</v>
      </c>
      <c r="B204" s="138">
        <v>21802923</v>
      </c>
      <c r="C204" s="138" t="s">
        <v>507</v>
      </c>
      <c r="D204" s="138" t="s">
        <v>508</v>
      </c>
      <c r="E204" s="154">
        <v>21</v>
      </c>
      <c r="F204" s="146">
        <f t="shared" si="63"/>
        <v>20</v>
      </c>
      <c r="G204" s="147">
        <f t="shared" si="64"/>
        <v>18</v>
      </c>
      <c r="H204" s="148">
        <f t="shared" si="65"/>
        <v>18</v>
      </c>
      <c r="I204" s="211">
        <v>3.06</v>
      </c>
      <c r="J204" s="147">
        <f t="shared" si="66"/>
        <v>19</v>
      </c>
      <c r="K204" s="155">
        <v>6.45</v>
      </c>
      <c r="L204" s="147">
        <f t="shared" si="67"/>
        <v>14</v>
      </c>
      <c r="M204" s="148">
        <f t="shared" si="68"/>
        <v>16.5</v>
      </c>
      <c r="N204" s="156">
        <v>84.5</v>
      </c>
      <c r="O204" s="190">
        <v>65</v>
      </c>
      <c r="P204" s="191">
        <f t="shared" si="69"/>
        <v>1.3</v>
      </c>
      <c r="Q204" s="147">
        <f t="shared" si="70"/>
        <v>6.5</v>
      </c>
      <c r="R204" s="157">
        <v>55.7</v>
      </c>
      <c r="S204" s="147">
        <f t="shared" si="71"/>
        <v>7</v>
      </c>
      <c r="T204" s="148">
        <f t="shared" si="72"/>
        <v>13.5</v>
      </c>
      <c r="U204" s="156">
        <v>23.7</v>
      </c>
      <c r="V204" s="147">
        <f t="shared" si="73"/>
        <v>6</v>
      </c>
      <c r="W204" s="192">
        <v>6</v>
      </c>
      <c r="X204" s="147">
        <f t="shared" si="74"/>
        <v>3.5</v>
      </c>
      <c r="Y204" s="158">
        <v>3</v>
      </c>
      <c r="Z204" s="147">
        <f t="shared" si="75"/>
        <v>3.5</v>
      </c>
      <c r="AA204" s="148">
        <f t="shared" si="76"/>
        <v>13</v>
      </c>
      <c r="AB204" s="159">
        <v>33.33</v>
      </c>
      <c r="AC204" s="147">
        <f t="shared" si="77"/>
        <v>14</v>
      </c>
      <c r="AD204" s="151">
        <f t="shared" si="78"/>
        <v>14</v>
      </c>
      <c r="AE204" s="152">
        <f t="shared" si="79"/>
        <v>15</v>
      </c>
      <c r="AF204" s="153">
        <f t="shared" si="80"/>
        <v>15</v>
      </c>
      <c r="AG204" s="233">
        <f t="shared" si="81"/>
        <v>3</v>
      </c>
      <c r="AH204" s="108">
        <f>VLOOKUP(B204,'Notes Ecrit'!$A$2:$B$572,2)</f>
        <v>4</v>
      </c>
      <c r="AI204" s="234">
        <f t="shared" si="82"/>
        <v>656</v>
      </c>
      <c r="AJ204" s="125">
        <f t="shared" si="83"/>
        <v>9.5</v>
      </c>
    </row>
    <row r="205" spans="1:41" ht="16.5" customHeight="1" thickBot="1">
      <c r="A205" s="39" t="s">
        <v>1057</v>
      </c>
      <c r="B205" s="129">
        <v>21806408</v>
      </c>
      <c r="C205" s="129" t="s">
        <v>509</v>
      </c>
      <c r="D205" s="129" t="s">
        <v>510</v>
      </c>
      <c r="E205" s="154">
        <v>18</v>
      </c>
      <c r="F205" s="146">
        <f t="shared" si="63"/>
        <v>18.5</v>
      </c>
      <c r="G205" s="147">
        <f t="shared" si="64"/>
        <v>15</v>
      </c>
      <c r="H205" s="148">
        <f t="shared" si="65"/>
        <v>15</v>
      </c>
      <c r="I205" s="211">
        <v>3.79</v>
      </c>
      <c r="J205" s="147">
        <f t="shared" si="66"/>
        <v>7</v>
      </c>
      <c r="K205" s="155">
        <v>7.02</v>
      </c>
      <c r="L205" s="147">
        <f t="shared" si="67"/>
        <v>10</v>
      </c>
      <c r="M205" s="148">
        <f t="shared" si="68"/>
        <v>8.5</v>
      </c>
      <c r="N205" s="156">
        <v>52</v>
      </c>
      <c r="O205" s="190">
        <v>65</v>
      </c>
      <c r="P205" s="191">
        <f t="shared" si="69"/>
        <v>0.8</v>
      </c>
      <c r="Q205" s="147">
        <f t="shared" si="70"/>
        <v>4</v>
      </c>
      <c r="R205" s="157">
        <v>44.9</v>
      </c>
      <c r="S205" s="147">
        <f t="shared" si="71"/>
        <v>4</v>
      </c>
      <c r="T205" s="148">
        <f t="shared" si="72"/>
        <v>8</v>
      </c>
      <c r="U205" s="156">
        <v>26.3</v>
      </c>
      <c r="V205" s="147">
        <f t="shared" si="73"/>
        <v>4.75</v>
      </c>
      <c r="W205" s="192">
        <v>0</v>
      </c>
      <c r="X205" s="147">
        <f t="shared" si="74"/>
        <v>2.5</v>
      </c>
      <c r="Y205" s="158">
        <v>3</v>
      </c>
      <c r="Z205" s="147">
        <f t="shared" si="75"/>
        <v>3.5</v>
      </c>
      <c r="AA205" s="148">
        <f t="shared" si="76"/>
        <v>10.75</v>
      </c>
      <c r="AB205" s="159">
        <v>46.5</v>
      </c>
      <c r="AC205" s="147">
        <f t="shared" si="77"/>
        <v>7</v>
      </c>
      <c r="AD205" s="151">
        <f t="shared" si="78"/>
        <v>7</v>
      </c>
      <c r="AE205" s="152">
        <f t="shared" si="79"/>
        <v>9.85</v>
      </c>
      <c r="AF205" s="153">
        <f t="shared" si="80"/>
        <v>9.85</v>
      </c>
      <c r="AG205" s="233">
        <f t="shared" si="81"/>
        <v>304</v>
      </c>
      <c r="AH205" s="108">
        <f>VLOOKUP(B205,'Notes Ecrit'!$A$2:$B$572,2)</f>
        <v>6.5</v>
      </c>
      <c r="AI205" s="234">
        <f t="shared" si="82"/>
        <v>497</v>
      </c>
      <c r="AJ205" s="125">
        <f t="shared" si="83"/>
        <v>8.1750000000000007</v>
      </c>
    </row>
    <row r="206" spans="1:41" s="126" customFormat="1" ht="16.5" customHeight="1" thickBot="1">
      <c r="A206" s="123" t="s">
        <v>1057</v>
      </c>
      <c r="B206" s="127">
        <v>21806304</v>
      </c>
      <c r="C206" s="127" t="s">
        <v>511</v>
      </c>
      <c r="D206" s="127" t="s">
        <v>512</v>
      </c>
      <c r="E206" s="145" t="s">
        <v>1064</v>
      </c>
      <c r="F206" s="146" t="str">
        <f t="shared" si="63"/>
        <v>ABI</v>
      </c>
      <c r="G206" s="147" t="str">
        <f t="shared" si="64"/>
        <v>ABI</v>
      </c>
      <c r="H206" s="148" t="str">
        <f t="shared" si="65"/>
        <v>ABI</v>
      </c>
      <c r="I206" s="210" t="s">
        <v>1064</v>
      </c>
      <c r="J206" s="147" t="str">
        <f t="shared" si="66"/>
        <v>ABI</v>
      </c>
      <c r="K206" s="149" t="s">
        <v>1064</v>
      </c>
      <c r="L206" s="147" t="str">
        <f t="shared" si="67"/>
        <v>ABI</v>
      </c>
      <c r="M206" s="148" t="str">
        <f t="shared" si="68"/>
        <v>ABI</v>
      </c>
      <c r="N206" s="150" t="s">
        <v>1064</v>
      </c>
      <c r="O206" s="261"/>
      <c r="P206" s="191">
        <f t="shared" si="69"/>
        <v>0</v>
      </c>
      <c r="Q206" s="147" t="str">
        <f t="shared" si="70"/>
        <v>ABI</v>
      </c>
      <c r="R206" s="150" t="s">
        <v>1064</v>
      </c>
      <c r="S206" s="147" t="str">
        <f t="shared" si="71"/>
        <v>ABI</v>
      </c>
      <c r="T206" s="148" t="str">
        <f t="shared" si="72"/>
        <v>ABI</v>
      </c>
      <c r="U206" s="150" t="s">
        <v>1064</v>
      </c>
      <c r="V206" s="147" t="str">
        <f t="shared" si="73"/>
        <v>ABI</v>
      </c>
      <c r="W206" s="189" t="s">
        <v>1064</v>
      </c>
      <c r="X206" s="147" t="str">
        <f t="shared" si="74"/>
        <v>ABI</v>
      </c>
      <c r="Y206" s="166" t="s">
        <v>1064</v>
      </c>
      <c r="Z206" s="147" t="str">
        <f t="shared" si="75"/>
        <v>ABI</v>
      </c>
      <c r="AA206" s="148" t="str">
        <f t="shared" si="76"/>
        <v>ABI</v>
      </c>
      <c r="AB206" s="149" t="s">
        <v>1064</v>
      </c>
      <c r="AC206" s="147" t="str">
        <f t="shared" si="77"/>
        <v>ABI</v>
      </c>
      <c r="AD206" s="151" t="str">
        <f t="shared" si="78"/>
        <v>ABI</v>
      </c>
      <c r="AE206" s="152" t="str">
        <f t="shared" si="79"/>
        <v>DEF</v>
      </c>
      <c r="AF206" s="153">
        <f t="shared" si="80"/>
        <v>0</v>
      </c>
      <c r="AG206" s="233">
        <f t="shared" si="81"/>
        <v>520</v>
      </c>
      <c r="AH206" s="108">
        <f>VLOOKUP(B206,'Notes Ecrit'!$A$2:$B$572,2)</f>
        <v>10.5</v>
      </c>
      <c r="AI206" s="234">
        <f t="shared" si="82"/>
        <v>94</v>
      </c>
      <c r="AJ206" s="125" t="e">
        <f t="shared" si="83"/>
        <v>#VALUE!</v>
      </c>
      <c r="AK206" s="118"/>
      <c r="AL206" s="118"/>
      <c r="AM206" s="118"/>
      <c r="AN206" s="118"/>
      <c r="AO206" s="118"/>
    </row>
    <row r="207" spans="1:41" ht="16.5" customHeight="1" thickBot="1">
      <c r="A207" s="39" t="s">
        <v>186</v>
      </c>
      <c r="B207" s="129">
        <v>21804156</v>
      </c>
      <c r="C207" s="129" t="s">
        <v>513</v>
      </c>
      <c r="D207" s="129" t="s">
        <v>276</v>
      </c>
      <c r="E207" s="154">
        <v>15</v>
      </c>
      <c r="F207" s="146">
        <f t="shared" si="63"/>
        <v>17</v>
      </c>
      <c r="G207" s="147">
        <f t="shared" si="64"/>
        <v>15</v>
      </c>
      <c r="H207" s="148">
        <f t="shared" si="65"/>
        <v>15</v>
      </c>
      <c r="I207" s="211">
        <v>4.2</v>
      </c>
      <c r="J207" s="147">
        <f t="shared" si="66"/>
        <v>6</v>
      </c>
      <c r="K207" s="155">
        <v>7.69</v>
      </c>
      <c r="L207" s="147">
        <f t="shared" si="67"/>
        <v>11</v>
      </c>
      <c r="M207" s="148">
        <f t="shared" si="68"/>
        <v>8.5</v>
      </c>
      <c r="N207" s="156">
        <v>28</v>
      </c>
      <c r="O207" s="190">
        <v>56</v>
      </c>
      <c r="P207" s="191">
        <f t="shared" si="69"/>
        <v>0.5</v>
      </c>
      <c r="Q207" s="147">
        <f t="shared" si="70"/>
        <v>4</v>
      </c>
      <c r="R207" s="157">
        <v>33.1</v>
      </c>
      <c r="S207" s="147">
        <f t="shared" si="71"/>
        <v>5.5</v>
      </c>
      <c r="T207" s="148">
        <f t="shared" si="72"/>
        <v>9.5</v>
      </c>
      <c r="U207" s="156">
        <v>26.5</v>
      </c>
      <c r="V207" s="147">
        <f t="shared" si="73"/>
        <v>5.5</v>
      </c>
      <c r="W207" s="192">
        <v>6</v>
      </c>
      <c r="X207" s="147">
        <f t="shared" si="74"/>
        <v>3.5</v>
      </c>
      <c r="Y207" s="158">
        <v>7</v>
      </c>
      <c r="Z207" s="147">
        <f t="shared" si="75"/>
        <v>1.5</v>
      </c>
      <c r="AA207" s="148">
        <f t="shared" si="76"/>
        <v>10.5</v>
      </c>
      <c r="AB207" s="159">
        <v>46.96</v>
      </c>
      <c r="AC207" s="147">
        <f t="shared" si="77"/>
        <v>10</v>
      </c>
      <c r="AD207" s="151">
        <f t="shared" si="78"/>
        <v>10</v>
      </c>
      <c r="AE207" s="152">
        <f t="shared" si="79"/>
        <v>10.7</v>
      </c>
      <c r="AF207" s="153">
        <f t="shared" si="80"/>
        <v>10.7</v>
      </c>
      <c r="AG207" s="233">
        <f t="shared" si="81"/>
        <v>220</v>
      </c>
      <c r="AH207" s="108">
        <f>VLOOKUP(B207,'Notes Ecrit'!$A$2:$B$572,2)</f>
        <v>6</v>
      </c>
      <c r="AI207" s="234">
        <f t="shared" si="82"/>
        <v>539</v>
      </c>
      <c r="AJ207" s="125">
        <f t="shared" si="83"/>
        <v>8.35</v>
      </c>
      <c r="AK207" s="126"/>
      <c r="AL207" s="126"/>
      <c r="AM207" s="126"/>
      <c r="AN207" s="126"/>
      <c r="AO207" s="126"/>
    </row>
    <row r="208" spans="1:41" s="118" customFormat="1" ht="16.5" customHeight="1" thickBot="1">
      <c r="A208" s="117" t="s">
        <v>1057</v>
      </c>
      <c r="B208" s="142">
        <v>21714465</v>
      </c>
      <c r="C208" s="142" t="s">
        <v>88</v>
      </c>
      <c r="D208" s="142" t="s">
        <v>428</v>
      </c>
      <c r="E208" s="169" t="s">
        <v>1061</v>
      </c>
      <c r="F208" s="146" t="str">
        <f t="shared" si="63"/>
        <v>VAL</v>
      </c>
      <c r="G208" s="147" t="str">
        <f t="shared" si="64"/>
        <v>VAL</v>
      </c>
      <c r="H208" s="148" t="str">
        <f t="shared" si="65"/>
        <v>VALIDÉ</v>
      </c>
      <c r="I208" s="213" t="s">
        <v>1061</v>
      </c>
      <c r="J208" s="147" t="str">
        <f t="shared" si="66"/>
        <v>VAL</v>
      </c>
      <c r="K208" s="170" t="s">
        <v>1061</v>
      </c>
      <c r="L208" s="147" t="str">
        <f t="shared" si="67"/>
        <v>VAL</v>
      </c>
      <c r="M208" s="148" t="str">
        <f t="shared" si="68"/>
        <v>VALIDÉ</v>
      </c>
      <c r="N208" s="171" t="s">
        <v>1061</v>
      </c>
      <c r="O208" s="196"/>
      <c r="P208" s="191">
        <f t="shared" si="69"/>
        <v>0</v>
      </c>
      <c r="Q208" s="147" t="str">
        <f t="shared" si="70"/>
        <v>VAL</v>
      </c>
      <c r="R208" s="171" t="s">
        <v>1061</v>
      </c>
      <c r="S208" s="147" t="str">
        <f t="shared" si="71"/>
        <v>VAL</v>
      </c>
      <c r="T208" s="148" t="str">
        <f t="shared" si="72"/>
        <v>VALIDÉ</v>
      </c>
      <c r="U208" s="171" t="s">
        <v>1061</v>
      </c>
      <c r="V208" s="147" t="str">
        <f t="shared" si="73"/>
        <v>VAL</v>
      </c>
      <c r="W208" s="197" t="s">
        <v>1061</v>
      </c>
      <c r="X208" s="147" t="str">
        <f t="shared" si="74"/>
        <v>VAL</v>
      </c>
      <c r="Y208" s="172" t="s">
        <v>1061</v>
      </c>
      <c r="Z208" s="147" t="str">
        <f t="shared" si="75"/>
        <v>VAL</v>
      </c>
      <c r="AA208" s="148" t="str">
        <f t="shared" si="76"/>
        <v>VALIDÉ</v>
      </c>
      <c r="AB208" s="170" t="s">
        <v>1061</v>
      </c>
      <c r="AC208" s="147" t="str">
        <f t="shared" si="77"/>
        <v>VAL</v>
      </c>
      <c r="AD208" s="151" t="str">
        <f t="shared" si="78"/>
        <v>VALIDÉ</v>
      </c>
      <c r="AE208" s="152" t="str">
        <f t="shared" si="79"/>
        <v>VALIDÉ</v>
      </c>
      <c r="AF208" s="153">
        <f t="shared" si="80"/>
        <v>0</v>
      </c>
      <c r="AG208" s="233">
        <f t="shared" si="81"/>
        <v>520</v>
      </c>
      <c r="AH208" s="108">
        <f>VLOOKUP(B208,'Notes Ecrit'!$A$2:$B$572,2)</f>
        <v>6</v>
      </c>
      <c r="AI208" s="234">
        <f t="shared" si="82"/>
        <v>539</v>
      </c>
      <c r="AJ208" s="125" t="e">
        <f t="shared" si="83"/>
        <v>#VALUE!</v>
      </c>
      <c r="AK208"/>
      <c r="AL208"/>
      <c r="AM208"/>
      <c r="AN208"/>
      <c r="AO208"/>
    </row>
    <row r="209" spans="1:41" ht="16.5" customHeight="1" thickBot="1">
      <c r="A209" s="39" t="s">
        <v>1057</v>
      </c>
      <c r="B209" s="129">
        <v>21809515</v>
      </c>
      <c r="C209" s="129" t="s">
        <v>514</v>
      </c>
      <c r="D209" s="129" t="s">
        <v>279</v>
      </c>
      <c r="E209" s="154">
        <v>20</v>
      </c>
      <c r="F209" s="146">
        <f t="shared" si="63"/>
        <v>19.5</v>
      </c>
      <c r="G209" s="147">
        <f t="shared" si="64"/>
        <v>17</v>
      </c>
      <c r="H209" s="148">
        <f t="shared" si="65"/>
        <v>17</v>
      </c>
      <c r="I209" s="211">
        <v>3.45</v>
      </c>
      <c r="J209" s="147">
        <f t="shared" si="66"/>
        <v>13</v>
      </c>
      <c r="K209" s="155">
        <v>6.58</v>
      </c>
      <c r="L209" s="147">
        <f t="shared" si="67"/>
        <v>13</v>
      </c>
      <c r="M209" s="148">
        <f t="shared" si="68"/>
        <v>13</v>
      </c>
      <c r="N209" s="156">
        <v>52</v>
      </c>
      <c r="O209" s="190">
        <v>65</v>
      </c>
      <c r="P209" s="191">
        <f t="shared" si="69"/>
        <v>0.8</v>
      </c>
      <c r="Q209" s="147">
        <f t="shared" si="70"/>
        <v>4</v>
      </c>
      <c r="R209" s="157">
        <v>43.7</v>
      </c>
      <c r="S209" s="147">
        <f t="shared" si="71"/>
        <v>4</v>
      </c>
      <c r="T209" s="148">
        <f t="shared" si="72"/>
        <v>8</v>
      </c>
      <c r="U209" s="156">
        <v>29.2</v>
      </c>
      <c r="V209" s="147">
        <f t="shared" si="73"/>
        <v>3.25</v>
      </c>
      <c r="W209" s="192">
        <v>-5</v>
      </c>
      <c r="X209" s="147">
        <f t="shared" si="74"/>
        <v>1.5</v>
      </c>
      <c r="Y209" s="158">
        <v>4</v>
      </c>
      <c r="Z209" s="147">
        <f t="shared" si="75"/>
        <v>3</v>
      </c>
      <c r="AA209" s="148">
        <f t="shared" si="76"/>
        <v>7.75</v>
      </c>
      <c r="AB209" s="159">
        <v>36.630000000000003</v>
      </c>
      <c r="AC209" s="147">
        <f t="shared" si="77"/>
        <v>12</v>
      </c>
      <c r="AD209" s="151">
        <f t="shared" si="78"/>
        <v>12</v>
      </c>
      <c r="AE209" s="152">
        <f t="shared" si="79"/>
        <v>11.55</v>
      </c>
      <c r="AF209" s="153">
        <f t="shared" si="80"/>
        <v>11.55</v>
      </c>
      <c r="AG209" s="233">
        <f t="shared" si="81"/>
        <v>140</v>
      </c>
      <c r="AH209" s="108">
        <f>VLOOKUP(B209,'Notes Ecrit'!$A$2:$B$572,2)</f>
        <v>10</v>
      </c>
      <c r="AI209" s="234">
        <f t="shared" si="82"/>
        <v>125</v>
      </c>
      <c r="AJ209" s="125">
        <f t="shared" si="83"/>
        <v>10.775</v>
      </c>
    </row>
    <row r="210" spans="1:41" s="126" customFormat="1" ht="16.5" customHeight="1" thickBot="1">
      <c r="A210" s="123" t="s">
        <v>1057</v>
      </c>
      <c r="B210" s="127">
        <v>21814674</v>
      </c>
      <c r="C210" s="127" t="s">
        <v>515</v>
      </c>
      <c r="D210" s="127" t="s">
        <v>516</v>
      </c>
      <c r="E210" s="145" t="s">
        <v>1064</v>
      </c>
      <c r="F210" s="146" t="str">
        <f t="shared" si="63"/>
        <v>ABI</v>
      </c>
      <c r="G210" s="147" t="str">
        <f t="shared" si="64"/>
        <v>ABI</v>
      </c>
      <c r="H210" s="148" t="str">
        <f t="shared" si="65"/>
        <v>ABI</v>
      </c>
      <c r="I210" s="210" t="s">
        <v>1064</v>
      </c>
      <c r="J210" s="147" t="str">
        <f t="shared" si="66"/>
        <v>ABI</v>
      </c>
      <c r="K210" s="149" t="s">
        <v>1064</v>
      </c>
      <c r="L210" s="147" t="str">
        <f t="shared" si="67"/>
        <v>ABI</v>
      </c>
      <c r="M210" s="148" t="str">
        <f t="shared" si="68"/>
        <v>ABI</v>
      </c>
      <c r="N210" s="150" t="s">
        <v>1064</v>
      </c>
      <c r="O210" s="187"/>
      <c r="P210" s="191">
        <f t="shared" si="69"/>
        <v>0</v>
      </c>
      <c r="Q210" s="147" t="str">
        <f t="shared" si="70"/>
        <v>ABI</v>
      </c>
      <c r="R210" s="150" t="s">
        <v>1064</v>
      </c>
      <c r="S210" s="147" t="str">
        <f t="shared" si="71"/>
        <v>ABI</v>
      </c>
      <c r="T210" s="148" t="str">
        <f t="shared" si="72"/>
        <v>ABI</v>
      </c>
      <c r="U210" s="150" t="s">
        <v>1064</v>
      </c>
      <c r="V210" s="147" t="str">
        <f t="shared" si="73"/>
        <v>ABI</v>
      </c>
      <c r="W210" s="189" t="s">
        <v>1064</v>
      </c>
      <c r="X210" s="147" t="str">
        <f t="shared" si="74"/>
        <v>ABI</v>
      </c>
      <c r="Y210" s="166" t="s">
        <v>1064</v>
      </c>
      <c r="Z210" s="147" t="str">
        <f t="shared" si="75"/>
        <v>ABI</v>
      </c>
      <c r="AA210" s="148" t="str">
        <f t="shared" si="76"/>
        <v>ABI</v>
      </c>
      <c r="AB210" s="149" t="s">
        <v>1064</v>
      </c>
      <c r="AC210" s="147" t="str">
        <f t="shared" si="77"/>
        <v>ABI</v>
      </c>
      <c r="AD210" s="151" t="str">
        <f t="shared" si="78"/>
        <v>ABI</v>
      </c>
      <c r="AE210" s="152" t="str">
        <f t="shared" si="79"/>
        <v>DEF</v>
      </c>
      <c r="AF210" s="153">
        <f t="shared" si="80"/>
        <v>0</v>
      </c>
      <c r="AG210" s="233">
        <f t="shared" si="81"/>
        <v>520</v>
      </c>
      <c r="AH210" s="108">
        <f>VLOOKUP(B210,'Notes Ecrit'!$A$2:$B$572,2)</f>
        <v>8.5</v>
      </c>
      <c r="AI210" s="234">
        <f t="shared" si="82"/>
        <v>278</v>
      </c>
      <c r="AJ210" s="125" t="e">
        <f t="shared" si="83"/>
        <v>#VALUE!</v>
      </c>
      <c r="AK210"/>
      <c r="AL210"/>
      <c r="AM210"/>
      <c r="AN210"/>
      <c r="AO210"/>
    </row>
    <row r="211" spans="1:41" ht="16.5" customHeight="1" thickBot="1">
      <c r="A211" s="39" t="s">
        <v>1057</v>
      </c>
      <c r="B211" s="129">
        <v>21804966</v>
      </c>
      <c r="C211" s="129" t="s">
        <v>517</v>
      </c>
      <c r="D211" s="129" t="s">
        <v>380</v>
      </c>
      <c r="E211" s="154">
        <v>17</v>
      </c>
      <c r="F211" s="146">
        <f t="shared" si="63"/>
        <v>18</v>
      </c>
      <c r="G211" s="147">
        <f t="shared" si="64"/>
        <v>14</v>
      </c>
      <c r="H211" s="148">
        <f t="shared" si="65"/>
        <v>14</v>
      </c>
      <c r="I211" s="211">
        <v>3.8</v>
      </c>
      <c r="J211" s="147">
        <f t="shared" si="66"/>
        <v>7</v>
      </c>
      <c r="K211" s="155">
        <v>7.1</v>
      </c>
      <c r="L211" s="147">
        <f t="shared" si="67"/>
        <v>9</v>
      </c>
      <c r="M211" s="148">
        <f t="shared" si="68"/>
        <v>8</v>
      </c>
      <c r="N211" s="156">
        <v>46</v>
      </c>
      <c r="O211" s="190">
        <v>61</v>
      </c>
      <c r="P211" s="191">
        <f t="shared" si="69"/>
        <v>0.75409836065573765</v>
      </c>
      <c r="Q211" s="147">
        <f t="shared" si="70"/>
        <v>3.5</v>
      </c>
      <c r="R211" s="157">
        <v>37.9</v>
      </c>
      <c r="S211" s="147">
        <f t="shared" si="71"/>
        <v>2.5</v>
      </c>
      <c r="T211" s="148">
        <f t="shared" si="72"/>
        <v>6</v>
      </c>
      <c r="U211" s="156">
        <v>28.4</v>
      </c>
      <c r="V211" s="147">
        <f t="shared" si="73"/>
        <v>3.75</v>
      </c>
      <c r="W211" s="192">
        <v>-10</v>
      </c>
      <c r="X211" s="147">
        <f t="shared" si="74"/>
        <v>1</v>
      </c>
      <c r="Y211" s="158">
        <v>5</v>
      </c>
      <c r="Z211" s="147">
        <f t="shared" si="75"/>
        <v>2.5</v>
      </c>
      <c r="AA211" s="148">
        <f t="shared" si="76"/>
        <v>7.25</v>
      </c>
      <c r="AB211" s="159">
        <v>50.66</v>
      </c>
      <c r="AC211" s="147">
        <f t="shared" si="77"/>
        <v>5</v>
      </c>
      <c r="AD211" s="151">
        <f t="shared" si="78"/>
        <v>5</v>
      </c>
      <c r="AE211" s="152">
        <f t="shared" si="79"/>
        <v>8.0500000000000007</v>
      </c>
      <c r="AF211" s="153">
        <f t="shared" si="80"/>
        <v>8.0500000000000007</v>
      </c>
      <c r="AG211" s="233">
        <f t="shared" si="81"/>
        <v>441</v>
      </c>
      <c r="AH211" s="108">
        <f>VLOOKUP(B211,'Notes Ecrit'!$A$2:$B$572,2)</f>
        <v>10</v>
      </c>
      <c r="AI211" s="234">
        <f t="shared" si="82"/>
        <v>125</v>
      </c>
      <c r="AJ211" s="125">
        <f t="shared" si="83"/>
        <v>9.0250000000000004</v>
      </c>
    </row>
    <row r="212" spans="1:41" ht="16.5" customHeight="1" thickBot="1">
      <c r="A212" s="39" t="s">
        <v>1057</v>
      </c>
      <c r="B212" s="129">
        <v>21804536</v>
      </c>
      <c r="C212" s="129" t="s">
        <v>518</v>
      </c>
      <c r="D212" s="129" t="s">
        <v>519</v>
      </c>
      <c r="E212" s="154">
        <v>17</v>
      </c>
      <c r="F212" s="146">
        <f t="shared" si="63"/>
        <v>18</v>
      </c>
      <c r="G212" s="147">
        <f t="shared" si="64"/>
        <v>14</v>
      </c>
      <c r="H212" s="148">
        <f t="shared" si="65"/>
        <v>14</v>
      </c>
      <c r="I212" s="211">
        <v>3.78</v>
      </c>
      <c r="J212" s="147">
        <f t="shared" si="66"/>
        <v>7</v>
      </c>
      <c r="K212" s="155">
        <v>7.11</v>
      </c>
      <c r="L212" s="147">
        <f t="shared" si="67"/>
        <v>9</v>
      </c>
      <c r="M212" s="148">
        <f t="shared" si="68"/>
        <v>8</v>
      </c>
      <c r="N212" s="156">
        <v>55</v>
      </c>
      <c r="O212" s="190">
        <v>80</v>
      </c>
      <c r="P212" s="191">
        <f t="shared" si="69"/>
        <v>0.6875</v>
      </c>
      <c r="Q212" s="147">
        <f t="shared" si="70"/>
        <v>3</v>
      </c>
      <c r="R212" s="157">
        <v>43.5</v>
      </c>
      <c r="S212" s="147">
        <f t="shared" si="71"/>
        <v>4</v>
      </c>
      <c r="T212" s="148">
        <f t="shared" si="72"/>
        <v>7</v>
      </c>
      <c r="U212" s="156">
        <v>26</v>
      </c>
      <c r="V212" s="147">
        <f t="shared" si="73"/>
        <v>4.75</v>
      </c>
      <c r="W212" s="192">
        <v>-11</v>
      </c>
      <c r="X212" s="147">
        <f t="shared" si="74"/>
        <v>0.75</v>
      </c>
      <c r="Y212" s="158">
        <v>10</v>
      </c>
      <c r="Z212" s="147">
        <f t="shared" si="75"/>
        <v>0</v>
      </c>
      <c r="AA212" s="148">
        <f t="shared" si="76"/>
        <v>5.5</v>
      </c>
      <c r="AB212" s="159">
        <v>36.69</v>
      </c>
      <c r="AC212" s="147">
        <f t="shared" si="77"/>
        <v>12</v>
      </c>
      <c r="AD212" s="151">
        <f t="shared" si="78"/>
        <v>12</v>
      </c>
      <c r="AE212" s="152">
        <f t="shared" si="79"/>
        <v>9.3000000000000007</v>
      </c>
      <c r="AF212" s="153">
        <f t="shared" si="80"/>
        <v>9.3000000000000007</v>
      </c>
      <c r="AG212" s="233">
        <f t="shared" si="81"/>
        <v>357</v>
      </c>
      <c r="AH212" s="108">
        <f>VLOOKUP(B212,'Notes Ecrit'!$A$2:$B$572,2)</f>
        <v>9.5</v>
      </c>
      <c r="AI212" s="234">
        <f t="shared" si="82"/>
        <v>173</v>
      </c>
      <c r="AJ212" s="125">
        <f t="shared" si="83"/>
        <v>9.4</v>
      </c>
    </row>
    <row r="213" spans="1:41" s="111" customFormat="1" ht="16.5" customHeight="1" thickBot="1">
      <c r="A213" s="39" t="s">
        <v>1057</v>
      </c>
      <c r="B213" s="129">
        <v>21813693</v>
      </c>
      <c r="C213" s="129" t="s">
        <v>520</v>
      </c>
      <c r="D213" s="129" t="s">
        <v>521</v>
      </c>
      <c r="E213" s="154">
        <v>21</v>
      </c>
      <c r="F213" s="146">
        <f t="shared" si="63"/>
        <v>20</v>
      </c>
      <c r="G213" s="147">
        <f t="shared" si="64"/>
        <v>18</v>
      </c>
      <c r="H213" s="148">
        <f t="shared" si="65"/>
        <v>18</v>
      </c>
      <c r="I213" s="211">
        <v>3.44</v>
      </c>
      <c r="J213" s="147">
        <f t="shared" si="66"/>
        <v>13</v>
      </c>
      <c r="K213" s="155">
        <v>6.52</v>
      </c>
      <c r="L213" s="147">
        <f t="shared" si="67"/>
        <v>13</v>
      </c>
      <c r="M213" s="148">
        <f t="shared" si="68"/>
        <v>13</v>
      </c>
      <c r="N213" s="156">
        <v>90</v>
      </c>
      <c r="O213" s="190">
        <v>80</v>
      </c>
      <c r="P213" s="191">
        <f t="shared" si="69"/>
        <v>1.125</v>
      </c>
      <c r="Q213" s="147">
        <f t="shared" si="70"/>
        <v>5.5</v>
      </c>
      <c r="R213" s="157">
        <v>35.1</v>
      </c>
      <c r="S213" s="147">
        <f t="shared" si="71"/>
        <v>2</v>
      </c>
      <c r="T213" s="148">
        <f t="shared" si="72"/>
        <v>7.5</v>
      </c>
      <c r="U213" s="156">
        <v>26.7</v>
      </c>
      <c r="V213" s="147">
        <f t="shared" si="73"/>
        <v>4.5</v>
      </c>
      <c r="W213" s="194">
        <v>-9</v>
      </c>
      <c r="X213" s="147">
        <f t="shared" si="74"/>
        <v>1</v>
      </c>
      <c r="Y213" s="158">
        <v>2</v>
      </c>
      <c r="Z213" s="147">
        <f t="shared" si="75"/>
        <v>4</v>
      </c>
      <c r="AA213" s="148">
        <f t="shared" si="76"/>
        <v>9.5</v>
      </c>
      <c r="AB213" s="159">
        <v>30.2</v>
      </c>
      <c r="AC213" s="147">
        <f t="shared" si="77"/>
        <v>17</v>
      </c>
      <c r="AD213" s="151">
        <f t="shared" si="78"/>
        <v>17</v>
      </c>
      <c r="AE213" s="152">
        <f t="shared" si="79"/>
        <v>13</v>
      </c>
      <c r="AF213" s="153">
        <f t="shared" si="80"/>
        <v>13</v>
      </c>
      <c r="AG213" s="233">
        <f t="shared" si="81"/>
        <v>38</v>
      </c>
      <c r="AH213" s="108">
        <f>VLOOKUP(B213,'Notes Ecrit'!$A$2:$B$572,2)</f>
        <v>10.5</v>
      </c>
      <c r="AI213" s="234">
        <f t="shared" si="82"/>
        <v>94</v>
      </c>
      <c r="AJ213" s="125">
        <f t="shared" si="83"/>
        <v>11.75</v>
      </c>
      <c r="AK213" s="126"/>
      <c r="AL213" s="126"/>
      <c r="AM213" s="126"/>
      <c r="AN213" s="126"/>
      <c r="AO213" s="126"/>
    </row>
    <row r="214" spans="1:41" ht="16.5" customHeight="1" thickBot="1">
      <c r="A214" s="39" t="s">
        <v>186</v>
      </c>
      <c r="B214" s="129">
        <v>21811836</v>
      </c>
      <c r="C214" s="129" t="s">
        <v>522</v>
      </c>
      <c r="D214" s="129" t="s">
        <v>282</v>
      </c>
      <c r="E214" s="154">
        <v>10</v>
      </c>
      <c r="F214" s="146">
        <f t="shared" si="63"/>
        <v>14.5</v>
      </c>
      <c r="G214" s="147">
        <f t="shared" si="64"/>
        <v>10</v>
      </c>
      <c r="H214" s="148">
        <f t="shared" si="65"/>
        <v>10</v>
      </c>
      <c r="I214" s="211">
        <v>4.29</v>
      </c>
      <c r="J214" s="147">
        <f t="shared" si="66"/>
        <v>4</v>
      </c>
      <c r="K214" s="155">
        <v>7.74</v>
      </c>
      <c r="L214" s="147">
        <f t="shared" si="67"/>
        <v>11</v>
      </c>
      <c r="M214" s="148">
        <f t="shared" si="68"/>
        <v>7.5</v>
      </c>
      <c r="N214" s="156">
        <v>29</v>
      </c>
      <c r="O214" s="190">
        <v>62</v>
      </c>
      <c r="P214" s="191">
        <f t="shared" si="69"/>
        <v>0.46774193548387094</v>
      </c>
      <c r="Q214" s="147">
        <f t="shared" si="70"/>
        <v>3.5</v>
      </c>
      <c r="R214" s="157">
        <v>34.200000000000003</v>
      </c>
      <c r="S214" s="147">
        <f t="shared" si="71"/>
        <v>6</v>
      </c>
      <c r="T214" s="148">
        <f t="shared" si="72"/>
        <v>9.5</v>
      </c>
      <c r="U214" s="156">
        <v>28.7</v>
      </c>
      <c r="V214" s="147">
        <f t="shared" si="73"/>
        <v>4.5</v>
      </c>
      <c r="W214" s="192">
        <v>-6</v>
      </c>
      <c r="X214" s="147">
        <f t="shared" si="74"/>
        <v>1.25</v>
      </c>
      <c r="Y214" s="158">
        <v>5</v>
      </c>
      <c r="Z214" s="147">
        <f t="shared" si="75"/>
        <v>2.5</v>
      </c>
      <c r="AA214" s="148">
        <f t="shared" si="76"/>
        <v>8.25</v>
      </c>
      <c r="AB214" s="159">
        <v>43.1</v>
      </c>
      <c r="AC214" s="147">
        <f t="shared" si="77"/>
        <v>12</v>
      </c>
      <c r="AD214" s="151">
        <f t="shared" si="78"/>
        <v>12</v>
      </c>
      <c r="AE214" s="152">
        <f t="shared" si="79"/>
        <v>9.4499999999999993</v>
      </c>
      <c r="AF214" s="153">
        <f t="shared" si="80"/>
        <v>9.4499999999999993</v>
      </c>
      <c r="AG214" s="233">
        <f t="shared" si="81"/>
        <v>349</v>
      </c>
      <c r="AH214" s="108">
        <f>VLOOKUP(B214,'Notes Ecrit'!$A$2:$B$572,2)</f>
        <v>8.5</v>
      </c>
      <c r="AI214" s="234">
        <f t="shared" si="82"/>
        <v>278</v>
      </c>
      <c r="AJ214" s="125">
        <f t="shared" si="83"/>
        <v>8.9749999999999996</v>
      </c>
      <c r="AK214" s="111"/>
      <c r="AL214" s="111"/>
      <c r="AM214" s="111"/>
      <c r="AN214" s="111"/>
      <c r="AO214" s="111"/>
    </row>
    <row r="215" spans="1:41" ht="16.5" customHeight="1" thickBot="1">
      <c r="A215" s="39" t="s">
        <v>1057</v>
      </c>
      <c r="B215" s="129">
        <v>21716860</v>
      </c>
      <c r="C215" s="129" t="s">
        <v>37</v>
      </c>
      <c r="D215" s="129" t="s">
        <v>523</v>
      </c>
      <c r="E215" s="154">
        <v>12</v>
      </c>
      <c r="F215" s="146">
        <f t="shared" si="63"/>
        <v>15.5</v>
      </c>
      <c r="G215" s="147">
        <f t="shared" si="64"/>
        <v>9</v>
      </c>
      <c r="H215" s="148">
        <f t="shared" si="65"/>
        <v>9</v>
      </c>
      <c r="I215" s="211">
        <v>4.0599999999999996</v>
      </c>
      <c r="J215" s="147">
        <f t="shared" si="66"/>
        <v>3</v>
      </c>
      <c r="K215" s="155">
        <v>7.61</v>
      </c>
      <c r="L215" s="147">
        <f t="shared" si="67"/>
        <v>5</v>
      </c>
      <c r="M215" s="148">
        <f t="shared" si="68"/>
        <v>4</v>
      </c>
      <c r="N215" s="156">
        <v>72</v>
      </c>
      <c r="O215" s="190">
        <v>72</v>
      </c>
      <c r="P215" s="191">
        <f t="shared" si="69"/>
        <v>1</v>
      </c>
      <c r="Q215" s="147">
        <f t="shared" si="70"/>
        <v>5</v>
      </c>
      <c r="R215" s="157">
        <v>33.9</v>
      </c>
      <c r="S215" s="147">
        <f t="shared" si="71"/>
        <v>1.5</v>
      </c>
      <c r="T215" s="148">
        <f t="shared" si="72"/>
        <v>6.5</v>
      </c>
      <c r="U215" s="156">
        <v>29.3</v>
      </c>
      <c r="V215" s="147">
        <f t="shared" si="73"/>
        <v>3.25</v>
      </c>
      <c r="W215" s="192">
        <v>-8</v>
      </c>
      <c r="X215" s="147">
        <f t="shared" si="74"/>
        <v>1</v>
      </c>
      <c r="Y215" s="158">
        <v>10</v>
      </c>
      <c r="Z215" s="147">
        <f t="shared" si="75"/>
        <v>0</v>
      </c>
      <c r="AA215" s="148">
        <f t="shared" si="76"/>
        <v>4.25</v>
      </c>
      <c r="AB215" s="159">
        <v>36.840000000000003</v>
      </c>
      <c r="AC215" s="147">
        <f t="shared" si="77"/>
        <v>12</v>
      </c>
      <c r="AD215" s="151">
        <f t="shared" si="78"/>
        <v>12</v>
      </c>
      <c r="AE215" s="152">
        <f t="shared" si="79"/>
        <v>7.15</v>
      </c>
      <c r="AF215" s="153">
        <f t="shared" si="80"/>
        <v>7.15</v>
      </c>
      <c r="AG215" s="233">
        <f t="shared" si="81"/>
        <v>478</v>
      </c>
      <c r="AH215" s="108">
        <f>VLOOKUP(B215,'Notes Ecrit'!$A$2:$B$572,2)</f>
        <v>7</v>
      </c>
      <c r="AI215" s="234">
        <f t="shared" si="82"/>
        <v>440</v>
      </c>
      <c r="AJ215" s="125">
        <f t="shared" si="83"/>
        <v>7.0750000000000002</v>
      </c>
      <c r="AK215" s="111"/>
      <c r="AL215" s="111"/>
      <c r="AM215" s="111"/>
      <c r="AN215" s="111"/>
      <c r="AO215" s="111"/>
    </row>
    <row r="216" spans="1:41" ht="16.5" customHeight="1" thickBot="1">
      <c r="A216" s="39" t="s">
        <v>186</v>
      </c>
      <c r="B216" s="129">
        <v>21803204</v>
      </c>
      <c r="C216" s="129" t="s">
        <v>524</v>
      </c>
      <c r="D216" s="129" t="s">
        <v>525</v>
      </c>
      <c r="E216" s="154">
        <v>9</v>
      </c>
      <c r="F216" s="146">
        <f t="shared" si="63"/>
        <v>14</v>
      </c>
      <c r="G216" s="147">
        <f t="shared" si="64"/>
        <v>9</v>
      </c>
      <c r="H216" s="148">
        <f t="shared" si="65"/>
        <v>9</v>
      </c>
      <c r="I216" s="211">
        <v>4.41</v>
      </c>
      <c r="J216" s="147">
        <f t="shared" si="66"/>
        <v>2</v>
      </c>
      <c r="K216" s="155">
        <v>8.11</v>
      </c>
      <c r="L216" s="147">
        <f t="shared" si="67"/>
        <v>8</v>
      </c>
      <c r="M216" s="148">
        <f t="shared" si="68"/>
        <v>5</v>
      </c>
      <c r="N216" s="156">
        <v>25.5</v>
      </c>
      <c r="O216" s="190">
        <v>53</v>
      </c>
      <c r="P216" s="191">
        <f t="shared" si="69"/>
        <v>0.48113207547169812</v>
      </c>
      <c r="Q216" s="147">
        <f t="shared" si="70"/>
        <v>3.5</v>
      </c>
      <c r="R216" s="157">
        <v>31.4</v>
      </c>
      <c r="S216" s="147">
        <f t="shared" si="71"/>
        <v>5</v>
      </c>
      <c r="T216" s="148">
        <f t="shared" si="72"/>
        <v>8.5</v>
      </c>
      <c r="U216" s="156">
        <v>31.6</v>
      </c>
      <c r="V216" s="147">
        <f t="shared" si="73"/>
        <v>3</v>
      </c>
      <c r="W216" s="202">
        <v>-4</v>
      </c>
      <c r="X216" s="147">
        <f t="shared" si="74"/>
        <v>1.5</v>
      </c>
      <c r="Y216" s="158">
        <v>5</v>
      </c>
      <c r="Z216" s="147">
        <f t="shared" si="75"/>
        <v>2.5</v>
      </c>
      <c r="AA216" s="148">
        <f t="shared" si="76"/>
        <v>7</v>
      </c>
      <c r="AB216" s="159" t="s">
        <v>1064</v>
      </c>
      <c r="AC216" s="147" t="str">
        <f t="shared" si="77"/>
        <v>ABI</v>
      </c>
      <c r="AD216" s="151" t="str">
        <f t="shared" si="78"/>
        <v>ABI</v>
      </c>
      <c r="AE216" s="152" t="str">
        <f t="shared" si="79"/>
        <v>DEF</v>
      </c>
      <c r="AF216" s="153">
        <f t="shared" si="80"/>
        <v>0</v>
      </c>
      <c r="AG216" s="233">
        <f t="shared" si="81"/>
        <v>520</v>
      </c>
      <c r="AH216" s="108">
        <f>VLOOKUP(B216,'Notes Ecrit'!$A$2:$B$572,2)</f>
        <v>6</v>
      </c>
      <c r="AI216" s="234">
        <f t="shared" si="82"/>
        <v>539</v>
      </c>
      <c r="AJ216" s="125" t="e">
        <f t="shared" si="83"/>
        <v>#VALUE!</v>
      </c>
      <c r="AK216" s="126"/>
      <c r="AL216" s="126"/>
      <c r="AM216" s="126"/>
      <c r="AN216" s="126"/>
      <c r="AO216" s="126"/>
    </row>
    <row r="217" spans="1:41" s="118" customFormat="1" ht="16.5" customHeight="1" thickBot="1">
      <c r="A217" s="117" t="s">
        <v>1057</v>
      </c>
      <c r="B217" s="142">
        <v>21713396</v>
      </c>
      <c r="C217" s="142" t="s">
        <v>89</v>
      </c>
      <c r="D217" s="142" t="s">
        <v>331</v>
      </c>
      <c r="E217" s="169" t="s">
        <v>1061</v>
      </c>
      <c r="F217" s="146" t="str">
        <f t="shared" si="63"/>
        <v>VAL</v>
      </c>
      <c r="G217" s="147" t="str">
        <f t="shared" si="64"/>
        <v>VAL</v>
      </c>
      <c r="H217" s="148" t="str">
        <f t="shared" si="65"/>
        <v>VALIDÉ</v>
      </c>
      <c r="I217" s="213" t="s">
        <v>1061</v>
      </c>
      <c r="J217" s="147" t="str">
        <f t="shared" si="66"/>
        <v>VAL</v>
      </c>
      <c r="K217" s="170" t="s">
        <v>1061</v>
      </c>
      <c r="L217" s="147" t="str">
        <f t="shared" si="67"/>
        <v>VAL</v>
      </c>
      <c r="M217" s="148" t="str">
        <f t="shared" si="68"/>
        <v>VALIDÉ</v>
      </c>
      <c r="N217" s="171" t="s">
        <v>1061</v>
      </c>
      <c r="O217" s="196"/>
      <c r="P217" s="191">
        <f t="shared" si="69"/>
        <v>0</v>
      </c>
      <c r="Q217" s="147" t="str">
        <f t="shared" si="70"/>
        <v>VAL</v>
      </c>
      <c r="R217" s="171" t="s">
        <v>1061</v>
      </c>
      <c r="S217" s="147" t="str">
        <f t="shared" si="71"/>
        <v>VAL</v>
      </c>
      <c r="T217" s="148" t="str">
        <f t="shared" si="72"/>
        <v>VALIDÉ</v>
      </c>
      <c r="U217" s="171" t="s">
        <v>1061</v>
      </c>
      <c r="V217" s="147" t="str">
        <f t="shared" si="73"/>
        <v>VAL</v>
      </c>
      <c r="W217" s="197" t="s">
        <v>1061</v>
      </c>
      <c r="X217" s="147" t="str">
        <f t="shared" si="74"/>
        <v>VAL</v>
      </c>
      <c r="Y217" s="172" t="s">
        <v>1061</v>
      </c>
      <c r="Z217" s="147" t="str">
        <f t="shared" si="75"/>
        <v>VAL</v>
      </c>
      <c r="AA217" s="148" t="str">
        <f t="shared" si="76"/>
        <v>VALIDÉ</v>
      </c>
      <c r="AB217" s="170" t="s">
        <v>1061</v>
      </c>
      <c r="AC217" s="147" t="str">
        <f t="shared" si="77"/>
        <v>VAL</v>
      </c>
      <c r="AD217" s="151" t="str">
        <f t="shared" si="78"/>
        <v>VALIDÉ</v>
      </c>
      <c r="AE217" s="152" t="str">
        <f t="shared" si="79"/>
        <v>VALIDÉ</v>
      </c>
      <c r="AF217" s="153">
        <f t="shared" si="80"/>
        <v>0</v>
      </c>
      <c r="AG217" s="233">
        <f t="shared" si="81"/>
        <v>520</v>
      </c>
      <c r="AH217" s="108">
        <f>VLOOKUP(B217,'Notes Ecrit'!$A$2:$B$572,2)</f>
        <v>6.5</v>
      </c>
      <c r="AI217" s="234">
        <f t="shared" si="82"/>
        <v>497</v>
      </c>
      <c r="AJ217" s="125" t="e">
        <f t="shared" si="83"/>
        <v>#VALUE!</v>
      </c>
      <c r="AK217"/>
      <c r="AL217"/>
      <c r="AM217"/>
      <c r="AN217"/>
      <c r="AO217"/>
    </row>
    <row r="218" spans="1:41" ht="16.5" customHeight="1" thickBot="1">
      <c r="A218" s="39" t="s">
        <v>1057</v>
      </c>
      <c r="B218" s="129">
        <v>21814864</v>
      </c>
      <c r="C218" s="129" t="s">
        <v>526</v>
      </c>
      <c r="D218" s="129" t="s">
        <v>318</v>
      </c>
      <c r="E218" s="154">
        <v>18</v>
      </c>
      <c r="F218" s="146">
        <f t="shared" si="63"/>
        <v>18.5</v>
      </c>
      <c r="G218" s="147">
        <f t="shared" si="64"/>
        <v>15</v>
      </c>
      <c r="H218" s="148">
        <f t="shared" si="65"/>
        <v>15</v>
      </c>
      <c r="I218" s="211">
        <v>3.49</v>
      </c>
      <c r="J218" s="147">
        <f t="shared" si="66"/>
        <v>12</v>
      </c>
      <c r="K218" s="155">
        <v>6.76</v>
      </c>
      <c r="L218" s="147">
        <f t="shared" si="67"/>
        <v>11</v>
      </c>
      <c r="M218" s="148">
        <f t="shared" si="68"/>
        <v>11.5</v>
      </c>
      <c r="N218" s="156">
        <v>64</v>
      </c>
      <c r="O218" s="190">
        <v>63</v>
      </c>
      <c r="P218" s="191">
        <f t="shared" si="69"/>
        <v>1.0158730158730158</v>
      </c>
      <c r="Q218" s="147">
        <f t="shared" si="70"/>
        <v>5</v>
      </c>
      <c r="R218" s="157">
        <v>34.700000000000003</v>
      </c>
      <c r="S218" s="147">
        <f t="shared" si="71"/>
        <v>1.5</v>
      </c>
      <c r="T218" s="148">
        <f t="shared" si="72"/>
        <v>6.5</v>
      </c>
      <c r="U218" s="156">
        <v>28.2</v>
      </c>
      <c r="V218" s="147">
        <f t="shared" si="73"/>
        <v>3.75</v>
      </c>
      <c r="W218" s="194">
        <v>-11</v>
      </c>
      <c r="X218" s="147">
        <f t="shared" si="74"/>
        <v>0.75</v>
      </c>
      <c r="Y218" s="158">
        <v>5</v>
      </c>
      <c r="Z218" s="147">
        <f t="shared" si="75"/>
        <v>2.5</v>
      </c>
      <c r="AA218" s="148">
        <f t="shared" si="76"/>
        <v>7</v>
      </c>
      <c r="AB218" s="159">
        <v>39.590000000000003</v>
      </c>
      <c r="AC218" s="147">
        <f t="shared" si="77"/>
        <v>10</v>
      </c>
      <c r="AD218" s="151">
        <f t="shared" si="78"/>
        <v>10</v>
      </c>
      <c r="AE218" s="152">
        <f t="shared" si="79"/>
        <v>10</v>
      </c>
      <c r="AF218" s="153">
        <f t="shared" si="80"/>
        <v>10</v>
      </c>
      <c r="AG218" s="233">
        <f t="shared" si="81"/>
        <v>278</v>
      </c>
      <c r="AH218" s="108">
        <f>VLOOKUP(B218,'Notes Ecrit'!$A$2:$B$572,2)</f>
        <v>7</v>
      </c>
      <c r="AI218" s="234">
        <f t="shared" si="82"/>
        <v>440</v>
      </c>
      <c r="AJ218" s="125">
        <f t="shared" si="83"/>
        <v>8.5</v>
      </c>
    </row>
    <row r="219" spans="1:41" ht="16.5" customHeight="1" thickBot="1">
      <c r="A219" s="39" t="s">
        <v>186</v>
      </c>
      <c r="B219" s="129">
        <v>21705235</v>
      </c>
      <c r="C219" s="129" t="s">
        <v>90</v>
      </c>
      <c r="D219" s="129" t="s">
        <v>527</v>
      </c>
      <c r="E219" s="154">
        <v>10</v>
      </c>
      <c r="F219" s="146">
        <f t="shared" si="63"/>
        <v>14.5</v>
      </c>
      <c r="G219" s="147">
        <f t="shared" si="64"/>
        <v>10</v>
      </c>
      <c r="H219" s="148">
        <f t="shared" si="65"/>
        <v>10</v>
      </c>
      <c r="I219" s="211">
        <v>4.08</v>
      </c>
      <c r="J219" s="147">
        <f t="shared" si="66"/>
        <v>8</v>
      </c>
      <c r="K219" s="155">
        <v>7.52</v>
      </c>
      <c r="L219" s="147">
        <f t="shared" si="67"/>
        <v>12</v>
      </c>
      <c r="M219" s="148">
        <f t="shared" si="68"/>
        <v>10</v>
      </c>
      <c r="N219" s="156">
        <v>28</v>
      </c>
      <c r="O219" s="190">
        <v>55</v>
      </c>
      <c r="P219" s="191">
        <f t="shared" si="69"/>
        <v>0.50909090909090904</v>
      </c>
      <c r="Q219" s="147">
        <f t="shared" si="70"/>
        <v>4</v>
      </c>
      <c r="R219" s="157">
        <v>31.1</v>
      </c>
      <c r="S219" s="147">
        <f t="shared" si="71"/>
        <v>5</v>
      </c>
      <c r="T219" s="148">
        <f t="shared" si="72"/>
        <v>9</v>
      </c>
      <c r="U219" s="156">
        <v>29.2</v>
      </c>
      <c r="V219" s="147">
        <f t="shared" si="73"/>
        <v>4.25</v>
      </c>
      <c r="W219" s="192">
        <v>-5</v>
      </c>
      <c r="X219" s="147">
        <f t="shared" si="74"/>
        <v>1.5</v>
      </c>
      <c r="Y219" s="158">
        <v>10</v>
      </c>
      <c r="Z219" s="147">
        <f t="shared" si="75"/>
        <v>0</v>
      </c>
      <c r="AA219" s="148">
        <f t="shared" si="76"/>
        <v>5.75</v>
      </c>
      <c r="AB219" s="159">
        <v>41.93</v>
      </c>
      <c r="AC219" s="147">
        <f t="shared" si="77"/>
        <v>12</v>
      </c>
      <c r="AD219" s="151">
        <f t="shared" si="78"/>
        <v>12</v>
      </c>
      <c r="AE219" s="152">
        <f t="shared" si="79"/>
        <v>9.35</v>
      </c>
      <c r="AF219" s="153">
        <f t="shared" si="80"/>
        <v>9.35</v>
      </c>
      <c r="AG219" s="233">
        <f t="shared" si="81"/>
        <v>353</v>
      </c>
      <c r="AH219" s="108">
        <f>VLOOKUP(B219,'Notes Ecrit'!$A$2:$B$572,2)</f>
        <v>5</v>
      </c>
      <c r="AI219" s="234">
        <f t="shared" si="82"/>
        <v>617</v>
      </c>
      <c r="AJ219" s="125">
        <f t="shared" si="83"/>
        <v>7.1749999999999998</v>
      </c>
      <c r="AK219" s="111"/>
      <c r="AL219" s="111"/>
      <c r="AM219" s="111"/>
      <c r="AN219" s="111"/>
      <c r="AO219" s="111"/>
    </row>
    <row r="220" spans="1:41" ht="16.5" customHeight="1" thickBot="1">
      <c r="A220" s="39" t="s">
        <v>1057</v>
      </c>
      <c r="B220" s="129">
        <v>21801055</v>
      </c>
      <c r="C220" s="129" t="s">
        <v>528</v>
      </c>
      <c r="D220" s="129" t="s">
        <v>529</v>
      </c>
      <c r="E220" s="154">
        <v>14</v>
      </c>
      <c r="F220" s="146">
        <f t="shared" si="63"/>
        <v>16.5</v>
      </c>
      <c r="G220" s="147">
        <f t="shared" si="64"/>
        <v>11</v>
      </c>
      <c r="H220" s="148">
        <f t="shared" si="65"/>
        <v>11</v>
      </c>
      <c r="I220" s="211">
        <v>3.81</v>
      </c>
      <c r="J220" s="147">
        <f t="shared" si="66"/>
        <v>7</v>
      </c>
      <c r="K220" s="155">
        <v>7.14</v>
      </c>
      <c r="L220" s="147">
        <f t="shared" si="67"/>
        <v>9</v>
      </c>
      <c r="M220" s="148">
        <f t="shared" si="68"/>
        <v>8</v>
      </c>
      <c r="N220" s="156">
        <v>61</v>
      </c>
      <c r="O220" s="190">
        <v>77</v>
      </c>
      <c r="P220" s="191">
        <f t="shared" si="69"/>
        <v>0.79220779220779225</v>
      </c>
      <c r="Q220" s="147">
        <f t="shared" si="70"/>
        <v>3.5</v>
      </c>
      <c r="R220" s="157">
        <v>42</v>
      </c>
      <c r="S220" s="147">
        <f t="shared" si="71"/>
        <v>3.5</v>
      </c>
      <c r="T220" s="148">
        <f t="shared" si="72"/>
        <v>7</v>
      </c>
      <c r="U220" s="156">
        <v>28.2</v>
      </c>
      <c r="V220" s="147">
        <f t="shared" si="73"/>
        <v>3.75</v>
      </c>
      <c r="W220" s="192">
        <v>-7</v>
      </c>
      <c r="X220" s="147">
        <f t="shared" si="74"/>
        <v>1.25</v>
      </c>
      <c r="Y220" s="158">
        <v>5</v>
      </c>
      <c r="Z220" s="147">
        <f t="shared" si="75"/>
        <v>2.5</v>
      </c>
      <c r="AA220" s="148">
        <f t="shared" si="76"/>
        <v>7.5</v>
      </c>
      <c r="AB220" s="159">
        <v>39.619999999999997</v>
      </c>
      <c r="AC220" s="147">
        <f t="shared" si="77"/>
        <v>10</v>
      </c>
      <c r="AD220" s="151">
        <f t="shared" si="78"/>
        <v>10</v>
      </c>
      <c r="AE220" s="152">
        <f t="shared" si="79"/>
        <v>8.6999999999999993</v>
      </c>
      <c r="AF220" s="153">
        <f t="shared" si="80"/>
        <v>8.6999999999999993</v>
      </c>
      <c r="AG220" s="233">
        <f t="shared" si="81"/>
        <v>401</v>
      </c>
      <c r="AH220" s="108">
        <f>VLOOKUP(B220,'Notes Ecrit'!$A$2:$B$572,2)</f>
        <v>5.5</v>
      </c>
      <c r="AI220" s="234">
        <f t="shared" si="82"/>
        <v>586</v>
      </c>
      <c r="AJ220" s="125">
        <f t="shared" si="83"/>
        <v>7.1</v>
      </c>
    </row>
    <row r="221" spans="1:41" s="111" customFormat="1" ht="16.5" customHeight="1" thickBot="1">
      <c r="A221" s="39" t="s">
        <v>1057</v>
      </c>
      <c r="B221" s="129">
        <v>21806791</v>
      </c>
      <c r="C221" s="129" t="s">
        <v>38</v>
      </c>
      <c r="D221" s="129" t="s">
        <v>322</v>
      </c>
      <c r="E221" s="154">
        <v>17</v>
      </c>
      <c r="F221" s="146">
        <f t="shared" si="63"/>
        <v>18</v>
      </c>
      <c r="G221" s="147">
        <f t="shared" si="64"/>
        <v>14</v>
      </c>
      <c r="H221" s="148">
        <f t="shared" si="65"/>
        <v>14</v>
      </c>
      <c r="I221" s="211">
        <v>3.42</v>
      </c>
      <c r="J221" s="147">
        <f t="shared" si="66"/>
        <v>13</v>
      </c>
      <c r="K221" s="155">
        <v>6.54</v>
      </c>
      <c r="L221" s="147">
        <f t="shared" si="67"/>
        <v>13</v>
      </c>
      <c r="M221" s="148">
        <f t="shared" si="68"/>
        <v>13</v>
      </c>
      <c r="N221" s="156">
        <v>95</v>
      </c>
      <c r="O221" s="190">
        <v>69</v>
      </c>
      <c r="P221" s="191">
        <f t="shared" si="69"/>
        <v>1.3768115942028984</v>
      </c>
      <c r="Q221" s="147">
        <f t="shared" si="70"/>
        <v>6.5</v>
      </c>
      <c r="R221" s="157">
        <v>55.9</v>
      </c>
      <c r="S221" s="147">
        <f t="shared" si="71"/>
        <v>7</v>
      </c>
      <c r="T221" s="148">
        <f t="shared" si="72"/>
        <v>13.5</v>
      </c>
      <c r="U221" s="156">
        <v>23.8</v>
      </c>
      <c r="V221" s="147">
        <f t="shared" si="73"/>
        <v>6</v>
      </c>
      <c r="W221" s="192">
        <v>3</v>
      </c>
      <c r="X221" s="147">
        <f t="shared" si="74"/>
        <v>3.25</v>
      </c>
      <c r="Y221" s="158">
        <v>1</v>
      </c>
      <c r="Z221" s="147">
        <f t="shared" si="75"/>
        <v>4.5</v>
      </c>
      <c r="AA221" s="148">
        <f t="shared" si="76"/>
        <v>13.75</v>
      </c>
      <c r="AB221" s="159">
        <v>36.47</v>
      </c>
      <c r="AC221" s="147">
        <f t="shared" si="77"/>
        <v>12</v>
      </c>
      <c r="AD221" s="151">
        <f t="shared" si="78"/>
        <v>12</v>
      </c>
      <c r="AE221" s="152">
        <f t="shared" si="79"/>
        <v>13.25</v>
      </c>
      <c r="AF221" s="153">
        <f t="shared" si="80"/>
        <v>13.25</v>
      </c>
      <c r="AG221" s="233">
        <f t="shared" si="81"/>
        <v>29</v>
      </c>
      <c r="AH221" s="108">
        <f>VLOOKUP(B221,'Notes Ecrit'!$A$2:$B$572,2)</f>
        <v>9.5</v>
      </c>
      <c r="AI221" s="234">
        <f t="shared" si="82"/>
        <v>173</v>
      </c>
      <c r="AJ221" s="125">
        <f t="shared" si="83"/>
        <v>11.375</v>
      </c>
      <c r="AK221"/>
      <c r="AL221"/>
      <c r="AM221"/>
      <c r="AN221"/>
      <c r="AO221"/>
    </row>
    <row r="222" spans="1:41" ht="16.5" customHeight="1" thickBot="1">
      <c r="A222" s="39" t="s">
        <v>186</v>
      </c>
      <c r="B222" s="129">
        <v>21804052</v>
      </c>
      <c r="C222" s="129" t="s">
        <v>530</v>
      </c>
      <c r="D222" s="129" t="s">
        <v>531</v>
      </c>
      <c r="E222" s="154">
        <v>10</v>
      </c>
      <c r="F222" s="146">
        <f t="shared" si="63"/>
        <v>14.5</v>
      </c>
      <c r="G222" s="147">
        <f t="shared" si="64"/>
        <v>10</v>
      </c>
      <c r="H222" s="148">
        <f t="shared" si="65"/>
        <v>10</v>
      </c>
      <c r="I222" s="211">
        <v>4.3600000000000003</v>
      </c>
      <c r="J222" s="147">
        <f t="shared" si="66"/>
        <v>3</v>
      </c>
      <c r="K222" s="155">
        <v>7.96</v>
      </c>
      <c r="L222" s="147">
        <f t="shared" si="67"/>
        <v>9</v>
      </c>
      <c r="M222" s="148">
        <f t="shared" si="68"/>
        <v>6</v>
      </c>
      <c r="N222" s="156">
        <v>29</v>
      </c>
      <c r="O222" s="190">
        <v>56</v>
      </c>
      <c r="P222" s="191">
        <f t="shared" si="69"/>
        <v>0.5178571428571429</v>
      </c>
      <c r="Q222" s="147">
        <f t="shared" si="70"/>
        <v>4</v>
      </c>
      <c r="R222" s="157">
        <v>30.5</v>
      </c>
      <c r="S222" s="147">
        <f t="shared" si="71"/>
        <v>5</v>
      </c>
      <c r="T222" s="148">
        <f t="shared" si="72"/>
        <v>9</v>
      </c>
      <c r="U222" s="156">
        <v>25.9</v>
      </c>
      <c r="V222" s="147">
        <f t="shared" si="73"/>
        <v>6</v>
      </c>
      <c r="W222" s="192">
        <v>1</v>
      </c>
      <c r="X222" s="147">
        <f t="shared" si="74"/>
        <v>2.75</v>
      </c>
      <c r="Y222" s="158">
        <v>5</v>
      </c>
      <c r="Z222" s="147">
        <f t="shared" si="75"/>
        <v>2.5</v>
      </c>
      <c r="AA222" s="148">
        <f t="shared" si="76"/>
        <v>11.25</v>
      </c>
      <c r="AB222" s="159">
        <v>47.3</v>
      </c>
      <c r="AC222" s="147">
        <f t="shared" si="77"/>
        <v>10</v>
      </c>
      <c r="AD222" s="151">
        <f t="shared" si="78"/>
        <v>10</v>
      </c>
      <c r="AE222" s="152">
        <f t="shared" si="79"/>
        <v>9.25</v>
      </c>
      <c r="AF222" s="153">
        <f t="shared" si="80"/>
        <v>9.25</v>
      </c>
      <c r="AG222" s="233">
        <f t="shared" si="81"/>
        <v>365</v>
      </c>
      <c r="AH222" s="108">
        <f>VLOOKUP(B222,'Notes Ecrit'!$A$2:$B$572,2)</f>
        <v>6</v>
      </c>
      <c r="AI222" s="234">
        <f t="shared" si="82"/>
        <v>539</v>
      </c>
      <c r="AJ222" s="125">
        <f t="shared" si="83"/>
        <v>7.625</v>
      </c>
      <c r="AK222" s="111"/>
      <c r="AL222" s="111"/>
      <c r="AM222" s="111"/>
      <c r="AN222" s="111"/>
      <c r="AO222" s="111"/>
    </row>
    <row r="223" spans="1:41" ht="16.5" customHeight="1" thickBot="1">
      <c r="A223" s="39" t="s">
        <v>1057</v>
      </c>
      <c r="B223" s="129">
        <v>21804155</v>
      </c>
      <c r="C223" s="129" t="s">
        <v>39</v>
      </c>
      <c r="D223" s="129" t="s">
        <v>532</v>
      </c>
      <c r="E223" s="154">
        <v>18</v>
      </c>
      <c r="F223" s="146">
        <f t="shared" si="63"/>
        <v>18.5</v>
      </c>
      <c r="G223" s="147">
        <f t="shared" si="64"/>
        <v>15</v>
      </c>
      <c r="H223" s="148">
        <f t="shared" si="65"/>
        <v>15</v>
      </c>
      <c r="I223" s="211">
        <v>3.53</v>
      </c>
      <c r="J223" s="147">
        <f t="shared" si="66"/>
        <v>11</v>
      </c>
      <c r="K223" s="155">
        <v>6.72</v>
      </c>
      <c r="L223" s="147">
        <f t="shared" si="67"/>
        <v>12</v>
      </c>
      <c r="M223" s="148">
        <f t="shared" si="68"/>
        <v>11.5</v>
      </c>
      <c r="N223" s="156">
        <v>60</v>
      </c>
      <c r="O223" s="190">
        <v>74</v>
      </c>
      <c r="P223" s="191">
        <f t="shared" si="69"/>
        <v>0.81081081081081086</v>
      </c>
      <c r="Q223" s="147">
        <f t="shared" si="70"/>
        <v>4</v>
      </c>
      <c r="R223" s="157">
        <v>45.5</v>
      </c>
      <c r="S223" s="147">
        <f t="shared" si="71"/>
        <v>4.5</v>
      </c>
      <c r="T223" s="148">
        <f t="shared" si="72"/>
        <v>8.5</v>
      </c>
      <c r="U223" s="156">
        <v>24.4</v>
      </c>
      <c r="V223" s="147">
        <f t="shared" si="73"/>
        <v>5.75</v>
      </c>
      <c r="W223" s="192">
        <v>0</v>
      </c>
      <c r="X223" s="147">
        <f t="shared" si="74"/>
        <v>2.5</v>
      </c>
      <c r="Y223" s="158">
        <v>4</v>
      </c>
      <c r="Z223" s="147">
        <f t="shared" si="75"/>
        <v>3</v>
      </c>
      <c r="AA223" s="148">
        <f t="shared" si="76"/>
        <v>11.25</v>
      </c>
      <c r="AB223" s="159">
        <v>39.24</v>
      </c>
      <c r="AC223" s="147">
        <f t="shared" si="77"/>
        <v>11</v>
      </c>
      <c r="AD223" s="151">
        <f t="shared" si="78"/>
        <v>11</v>
      </c>
      <c r="AE223" s="152">
        <f t="shared" si="79"/>
        <v>11.45</v>
      </c>
      <c r="AF223" s="153">
        <f t="shared" si="80"/>
        <v>11.45</v>
      </c>
      <c r="AG223" s="233">
        <f t="shared" si="81"/>
        <v>153</v>
      </c>
      <c r="AH223" s="108">
        <f>VLOOKUP(B223,'Notes Ecrit'!$A$2:$B$572,2)</f>
        <v>11.5</v>
      </c>
      <c r="AI223" s="234">
        <f t="shared" si="82"/>
        <v>54</v>
      </c>
      <c r="AJ223" s="125">
        <f t="shared" si="83"/>
        <v>11.475</v>
      </c>
    </row>
    <row r="224" spans="1:41" ht="16.5" customHeight="1" thickBot="1">
      <c r="A224" s="39" t="s">
        <v>186</v>
      </c>
      <c r="B224" s="129">
        <v>21813854</v>
      </c>
      <c r="C224" s="129" t="s">
        <v>39</v>
      </c>
      <c r="D224" s="129" t="s">
        <v>391</v>
      </c>
      <c r="E224" s="154">
        <v>10</v>
      </c>
      <c r="F224" s="146">
        <f t="shared" si="63"/>
        <v>14.5</v>
      </c>
      <c r="G224" s="147">
        <f t="shared" si="64"/>
        <v>10</v>
      </c>
      <c r="H224" s="148">
        <f t="shared" si="65"/>
        <v>10</v>
      </c>
      <c r="I224" s="211">
        <v>4.24</v>
      </c>
      <c r="J224" s="147">
        <f t="shared" si="66"/>
        <v>5</v>
      </c>
      <c r="K224" s="155">
        <v>7.85</v>
      </c>
      <c r="L224" s="147">
        <f t="shared" si="67"/>
        <v>10</v>
      </c>
      <c r="M224" s="148">
        <f t="shared" si="68"/>
        <v>7.5</v>
      </c>
      <c r="N224" s="156">
        <v>41</v>
      </c>
      <c r="O224" s="190">
        <v>60</v>
      </c>
      <c r="P224" s="191">
        <f t="shared" si="69"/>
        <v>0.68333333333333335</v>
      </c>
      <c r="Q224" s="147">
        <f t="shared" si="70"/>
        <v>4.5</v>
      </c>
      <c r="R224" s="157">
        <v>32.1</v>
      </c>
      <c r="S224" s="147">
        <f t="shared" si="71"/>
        <v>5.5</v>
      </c>
      <c r="T224" s="148">
        <f t="shared" si="72"/>
        <v>10</v>
      </c>
      <c r="U224" s="156">
        <v>30.6</v>
      </c>
      <c r="V224" s="147">
        <f t="shared" si="73"/>
        <v>3.5</v>
      </c>
      <c r="W224" s="192">
        <v>0</v>
      </c>
      <c r="X224" s="147">
        <f t="shared" si="74"/>
        <v>2.5</v>
      </c>
      <c r="Y224" s="158">
        <v>3</v>
      </c>
      <c r="Z224" s="147">
        <f t="shared" si="75"/>
        <v>3.5</v>
      </c>
      <c r="AA224" s="148">
        <f t="shared" si="76"/>
        <v>9.5</v>
      </c>
      <c r="AB224" s="159">
        <v>45.11</v>
      </c>
      <c r="AC224" s="147">
        <f t="shared" si="77"/>
        <v>11</v>
      </c>
      <c r="AD224" s="151">
        <f t="shared" si="78"/>
        <v>11</v>
      </c>
      <c r="AE224" s="152">
        <f t="shared" si="79"/>
        <v>9.6</v>
      </c>
      <c r="AF224" s="153">
        <f t="shared" si="80"/>
        <v>9.6</v>
      </c>
      <c r="AG224" s="233">
        <f t="shared" si="81"/>
        <v>328</v>
      </c>
      <c r="AH224" s="108">
        <f>VLOOKUP(B224,'Notes Ecrit'!$A$2:$B$572,2)</f>
        <v>8.5</v>
      </c>
      <c r="AI224" s="234">
        <f t="shared" si="82"/>
        <v>278</v>
      </c>
      <c r="AJ224" s="125">
        <f t="shared" si="83"/>
        <v>9.0500000000000007</v>
      </c>
      <c r="AK224" s="126"/>
      <c r="AL224" s="126"/>
      <c r="AM224" s="126"/>
      <c r="AN224" s="126"/>
      <c r="AO224" s="126"/>
    </row>
    <row r="225" spans="1:41" s="126" customFormat="1" ht="16.5" customHeight="1" thickBot="1">
      <c r="A225" s="123" t="s">
        <v>1057</v>
      </c>
      <c r="B225" s="127">
        <v>21708617</v>
      </c>
      <c r="C225" s="127" t="s">
        <v>91</v>
      </c>
      <c r="D225" s="127" t="s">
        <v>314</v>
      </c>
      <c r="E225" s="145" t="s">
        <v>1064</v>
      </c>
      <c r="F225" s="146" t="str">
        <f t="shared" si="63"/>
        <v>ABI</v>
      </c>
      <c r="G225" s="147" t="str">
        <f t="shared" si="64"/>
        <v>ABI</v>
      </c>
      <c r="H225" s="148" t="str">
        <f t="shared" si="65"/>
        <v>ABI</v>
      </c>
      <c r="I225" s="210" t="s">
        <v>1064</v>
      </c>
      <c r="J225" s="147" t="str">
        <f t="shared" si="66"/>
        <v>ABI</v>
      </c>
      <c r="K225" s="149" t="s">
        <v>1064</v>
      </c>
      <c r="L225" s="147" t="str">
        <f t="shared" si="67"/>
        <v>ABI</v>
      </c>
      <c r="M225" s="148" t="str">
        <f t="shared" si="68"/>
        <v>ABI</v>
      </c>
      <c r="N225" s="150" t="s">
        <v>1064</v>
      </c>
      <c r="O225" s="187"/>
      <c r="P225" s="191">
        <f t="shared" si="69"/>
        <v>0</v>
      </c>
      <c r="Q225" s="147" t="str">
        <f t="shared" si="70"/>
        <v>ABI</v>
      </c>
      <c r="R225" s="150" t="s">
        <v>1064</v>
      </c>
      <c r="S225" s="147" t="str">
        <f t="shared" si="71"/>
        <v>ABI</v>
      </c>
      <c r="T225" s="148" t="str">
        <f t="shared" si="72"/>
        <v>ABI</v>
      </c>
      <c r="U225" s="150" t="s">
        <v>1064</v>
      </c>
      <c r="V225" s="147" t="str">
        <f t="shared" si="73"/>
        <v>ABI</v>
      </c>
      <c r="W225" s="189" t="s">
        <v>1064</v>
      </c>
      <c r="X225" s="147" t="str">
        <f t="shared" si="74"/>
        <v>ABI</v>
      </c>
      <c r="Y225" s="166" t="s">
        <v>1064</v>
      </c>
      <c r="Z225" s="147" t="str">
        <f t="shared" si="75"/>
        <v>ABI</v>
      </c>
      <c r="AA225" s="148" t="str">
        <f t="shared" si="76"/>
        <v>ABI</v>
      </c>
      <c r="AB225" s="149" t="s">
        <v>1064</v>
      </c>
      <c r="AC225" s="147" t="str">
        <f t="shared" si="77"/>
        <v>ABI</v>
      </c>
      <c r="AD225" s="151" t="str">
        <f t="shared" si="78"/>
        <v>ABI</v>
      </c>
      <c r="AE225" s="152" t="str">
        <f t="shared" si="79"/>
        <v>DEF</v>
      </c>
      <c r="AF225" s="153">
        <f t="shared" si="80"/>
        <v>0</v>
      </c>
      <c r="AG225" s="233">
        <f t="shared" si="81"/>
        <v>520</v>
      </c>
      <c r="AH225" s="108">
        <f>VLOOKUP(B225,'Notes Ecrit'!$A$2:$B$572,2)</f>
        <v>10</v>
      </c>
      <c r="AI225" s="234">
        <f t="shared" si="82"/>
        <v>125</v>
      </c>
      <c r="AJ225" s="125" t="e">
        <f t="shared" si="83"/>
        <v>#VALUE!</v>
      </c>
      <c r="AK225"/>
      <c r="AL225"/>
      <c r="AM225"/>
      <c r="AN225"/>
      <c r="AO225"/>
    </row>
    <row r="226" spans="1:41" ht="16.5" customHeight="1" thickBot="1">
      <c r="A226" s="39" t="s">
        <v>1057</v>
      </c>
      <c r="B226" s="129">
        <v>21806552</v>
      </c>
      <c r="C226" s="129" t="s">
        <v>533</v>
      </c>
      <c r="D226" s="129" t="s">
        <v>534</v>
      </c>
      <c r="E226" s="154">
        <v>15</v>
      </c>
      <c r="F226" s="146">
        <f t="shared" si="63"/>
        <v>17</v>
      </c>
      <c r="G226" s="147">
        <f t="shared" si="64"/>
        <v>12</v>
      </c>
      <c r="H226" s="148">
        <f t="shared" si="65"/>
        <v>12</v>
      </c>
      <c r="I226" s="211">
        <v>3.58</v>
      </c>
      <c r="J226" s="147">
        <f t="shared" si="66"/>
        <v>11</v>
      </c>
      <c r="K226" s="155">
        <v>6.67</v>
      </c>
      <c r="L226" s="147">
        <f t="shared" si="67"/>
        <v>12</v>
      </c>
      <c r="M226" s="148">
        <f t="shared" si="68"/>
        <v>11.5</v>
      </c>
      <c r="N226" s="156">
        <v>72</v>
      </c>
      <c r="O226" s="190">
        <v>68</v>
      </c>
      <c r="P226" s="191">
        <f t="shared" si="69"/>
        <v>1.0588235294117647</v>
      </c>
      <c r="Q226" s="147">
        <f t="shared" si="70"/>
        <v>5</v>
      </c>
      <c r="R226" s="157">
        <v>49.9</v>
      </c>
      <c r="S226" s="147">
        <f t="shared" si="71"/>
        <v>5.5</v>
      </c>
      <c r="T226" s="148">
        <f t="shared" si="72"/>
        <v>10.5</v>
      </c>
      <c r="U226" s="156">
        <v>31.8</v>
      </c>
      <c r="V226" s="147">
        <f t="shared" si="73"/>
        <v>2</v>
      </c>
      <c r="W226" s="192">
        <v>-11</v>
      </c>
      <c r="X226" s="147">
        <f t="shared" si="74"/>
        <v>0.75</v>
      </c>
      <c r="Y226" s="158">
        <v>10</v>
      </c>
      <c r="Z226" s="147">
        <f t="shared" si="75"/>
        <v>0</v>
      </c>
      <c r="AA226" s="148">
        <f t="shared" si="76"/>
        <v>2.75</v>
      </c>
      <c r="AB226" s="159">
        <v>39.85</v>
      </c>
      <c r="AC226" s="147">
        <f t="shared" si="77"/>
        <v>10</v>
      </c>
      <c r="AD226" s="151">
        <f t="shared" si="78"/>
        <v>10</v>
      </c>
      <c r="AE226" s="152">
        <f t="shared" si="79"/>
        <v>9.35</v>
      </c>
      <c r="AF226" s="153">
        <f t="shared" si="80"/>
        <v>9.35</v>
      </c>
      <c r="AG226" s="233">
        <f t="shared" si="81"/>
        <v>353</v>
      </c>
      <c r="AH226" s="108">
        <f>VLOOKUP(B226,'Notes Ecrit'!$A$2:$B$572,2)</f>
        <v>15.5</v>
      </c>
      <c r="AI226" s="234">
        <f t="shared" si="82"/>
        <v>1</v>
      </c>
      <c r="AJ226" s="125">
        <f t="shared" si="83"/>
        <v>12.425000000000001</v>
      </c>
    </row>
    <row r="227" spans="1:41" ht="16.5" customHeight="1" thickBot="1">
      <c r="A227" s="39" t="s">
        <v>186</v>
      </c>
      <c r="B227" s="129">
        <v>21805819</v>
      </c>
      <c r="C227" s="129" t="s">
        <v>535</v>
      </c>
      <c r="D227" s="129" t="s">
        <v>536</v>
      </c>
      <c r="E227" s="154">
        <v>14</v>
      </c>
      <c r="F227" s="146">
        <f t="shared" si="63"/>
        <v>16.5</v>
      </c>
      <c r="G227" s="147">
        <f t="shared" si="64"/>
        <v>14</v>
      </c>
      <c r="H227" s="148">
        <f t="shared" si="65"/>
        <v>14</v>
      </c>
      <c r="I227" s="211">
        <v>4.2699999999999996</v>
      </c>
      <c r="J227" s="147">
        <f t="shared" si="66"/>
        <v>5</v>
      </c>
      <c r="K227" s="155">
        <v>7.88</v>
      </c>
      <c r="L227" s="147">
        <f t="shared" si="67"/>
        <v>10</v>
      </c>
      <c r="M227" s="148">
        <f t="shared" si="68"/>
        <v>7.5</v>
      </c>
      <c r="N227" s="156">
        <v>29</v>
      </c>
      <c r="O227" s="190">
        <v>52</v>
      </c>
      <c r="P227" s="191">
        <f t="shared" si="69"/>
        <v>0.55769230769230771</v>
      </c>
      <c r="Q227" s="147">
        <f t="shared" si="70"/>
        <v>4</v>
      </c>
      <c r="R227" s="157">
        <v>34.799999999999997</v>
      </c>
      <c r="S227" s="147">
        <f t="shared" si="71"/>
        <v>6</v>
      </c>
      <c r="T227" s="148">
        <f t="shared" si="72"/>
        <v>10</v>
      </c>
      <c r="U227" s="156">
        <v>26.9</v>
      </c>
      <c r="V227" s="147">
        <f t="shared" si="73"/>
        <v>5.5</v>
      </c>
      <c r="W227" s="192">
        <v>7</v>
      </c>
      <c r="X227" s="147">
        <f t="shared" si="74"/>
        <v>3.75</v>
      </c>
      <c r="Y227" s="158">
        <v>4</v>
      </c>
      <c r="Z227" s="147">
        <f t="shared" si="75"/>
        <v>3</v>
      </c>
      <c r="AA227" s="148">
        <f t="shared" si="76"/>
        <v>12.25</v>
      </c>
      <c r="AB227" s="159">
        <v>48.59</v>
      </c>
      <c r="AC227" s="147">
        <f t="shared" si="77"/>
        <v>9</v>
      </c>
      <c r="AD227" s="151">
        <f t="shared" si="78"/>
        <v>9</v>
      </c>
      <c r="AE227" s="152">
        <f t="shared" si="79"/>
        <v>10.55</v>
      </c>
      <c r="AF227" s="153">
        <f t="shared" si="80"/>
        <v>10.55</v>
      </c>
      <c r="AG227" s="233">
        <f t="shared" si="81"/>
        <v>226</v>
      </c>
      <c r="AH227" s="108">
        <f>VLOOKUP(B227,'Notes Ecrit'!$A$2:$B$572,2)</f>
        <v>7</v>
      </c>
      <c r="AI227" s="234">
        <f t="shared" si="82"/>
        <v>440</v>
      </c>
      <c r="AJ227" s="125">
        <f t="shared" si="83"/>
        <v>8.7750000000000004</v>
      </c>
      <c r="AK227" s="126"/>
      <c r="AL227" s="126"/>
      <c r="AM227" s="126"/>
      <c r="AN227" s="126"/>
      <c r="AO227" s="126"/>
    </row>
    <row r="228" spans="1:41" ht="16.5" customHeight="1" thickBot="1">
      <c r="A228" s="39" t="s">
        <v>1057</v>
      </c>
      <c r="B228" s="129">
        <v>21804291</v>
      </c>
      <c r="C228" s="129" t="s">
        <v>537</v>
      </c>
      <c r="D228" s="129" t="s">
        <v>538</v>
      </c>
      <c r="E228" s="154">
        <v>19</v>
      </c>
      <c r="F228" s="146">
        <f t="shared" si="63"/>
        <v>19</v>
      </c>
      <c r="G228" s="147">
        <f t="shared" si="64"/>
        <v>16</v>
      </c>
      <c r="H228" s="148">
        <f t="shared" si="65"/>
        <v>16</v>
      </c>
      <c r="I228" s="211">
        <v>3.66</v>
      </c>
      <c r="J228" s="147">
        <f t="shared" si="66"/>
        <v>9</v>
      </c>
      <c r="K228" s="155">
        <v>6.87</v>
      </c>
      <c r="L228" s="147">
        <f t="shared" si="67"/>
        <v>11</v>
      </c>
      <c r="M228" s="148">
        <f t="shared" si="68"/>
        <v>10</v>
      </c>
      <c r="N228" s="156">
        <v>51</v>
      </c>
      <c r="O228" s="190">
        <v>60</v>
      </c>
      <c r="P228" s="191">
        <f t="shared" si="69"/>
        <v>0.85</v>
      </c>
      <c r="Q228" s="147">
        <f t="shared" si="70"/>
        <v>4</v>
      </c>
      <c r="R228" s="157">
        <v>41</v>
      </c>
      <c r="S228" s="147">
        <f t="shared" si="71"/>
        <v>3.5</v>
      </c>
      <c r="T228" s="148">
        <f t="shared" si="72"/>
        <v>7.5</v>
      </c>
      <c r="U228" s="156">
        <v>26</v>
      </c>
      <c r="V228" s="147">
        <f t="shared" si="73"/>
        <v>4.75</v>
      </c>
      <c r="W228" s="192">
        <v>-8</v>
      </c>
      <c r="X228" s="147">
        <f t="shared" si="74"/>
        <v>1</v>
      </c>
      <c r="Y228" s="158">
        <v>2</v>
      </c>
      <c r="Z228" s="147">
        <f t="shared" si="75"/>
        <v>4</v>
      </c>
      <c r="AA228" s="148">
        <f t="shared" si="76"/>
        <v>9.75</v>
      </c>
      <c r="AB228" s="159">
        <v>35.590000000000003</v>
      </c>
      <c r="AC228" s="147">
        <f t="shared" si="77"/>
        <v>13</v>
      </c>
      <c r="AD228" s="151">
        <f t="shared" si="78"/>
        <v>13</v>
      </c>
      <c r="AE228" s="152">
        <f t="shared" si="79"/>
        <v>11.25</v>
      </c>
      <c r="AF228" s="153">
        <f t="shared" si="80"/>
        <v>11.25</v>
      </c>
      <c r="AG228" s="233">
        <f t="shared" si="81"/>
        <v>170</v>
      </c>
      <c r="AH228" s="108">
        <f>VLOOKUP(B228,'Notes Ecrit'!$A$2:$B$572,2)</f>
        <v>8</v>
      </c>
      <c r="AI228" s="234">
        <f t="shared" si="82"/>
        <v>339</v>
      </c>
      <c r="AJ228" s="125">
        <f t="shared" si="83"/>
        <v>9.625</v>
      </c>
    </row>
    <row r="229" spans="1:41" ht="16.5" customHeight="1" thickBot="1">
      <c r="A229" s="39" t="s">
        <v>186</v>
      </c>
      <c r="B229" s="129">
        <v>21809426</v>
      </c>
      <c r="C229" s="129" t="s">
        <v>539</v>
      </c>
      <c r="D229" s="129" t="s">
        <v>490</v>
      </c>
      <c r="E229" s="154">
        <v>14</v>
      </c>
      <c r="F229" s="146">
        <f t="shared" si="63"/>
        <v>16.5</v>
      </c>
      <c r="G229" s="147">
        <f t="shared" si="64"/>
        <v>14</v>
      </c>
      <c r="H229" s="148">
        <f t="shared" si="65"/>
        <v>14</v>
      </c>
      <c r="I229" s="211">
        <v>4.0199999999999996</v>
      </c>
      <c r="J229" s="147">
        <f t="shared" si="66"/>
        <v>9</v>
      </c>
      <c r="K229" s="155">
        <v>7.4</v>
      </c>
      <c r="L229" s="147">
        <f t="shared" si="67"/>
        <v>13</v>
      </c>
      <c r="M229" s="148">
        <f t="shared" si="68"/>
        <v>11</v>
      </c>
      <c r="N229" s="156">
        <v>40</v>
      </c>
      <c r="O229" s="190">
        <v>58</v>
      </c>
      <c r="P229" s="191">
        <f t="shared" si="69"/>
        <v>0.68965517241379315</v>
      </c>
      <c r="Q229" s="147">
        <f t="shared" si="70"/>
        <v>4.5</v>
      </c>
      <c r="R229" s="157">
        <v>35.700000000000003</v>
      </c>
      <c r="S229" s="147">
        <f t="shared" si="71"/>
        <v>6</v>
      </c>
      <c r="T229" s="148">
        <f t="shared" si="72"/>
        <v>10.5</v>
      </c>
      <c r="U229" s="156">
        <v>27.9</v>
      </c>
      <c r="V229" s="147">
        <f t="shared" si="73"/>
        <v>5</v>
      </c>
      <c r="W229" s="192">
        <v>-6</v>
      </c>
      <c r="X229" s="147">
        <f t="shared" si="74"/>
        <v>1.25</v>
      </c>
      <c r="Y229" s="158">
        <v>4</v>
      </c>
      <c r="Z229" s="147">
        <f t="shared" si="75"/>
        <v>3</v>
      </c>
      <c r="AA229" s="148">
        <f t="shared" si="76"/>
        <v>9.25</v>
      </c>
      <c r="AB229" s="159">
        <v>60.01</v>
      </c>
      <c r="AC229" s="147">
        <f t="shared" si="77"/>
        <v>5</v>
      </c>
      <c r="AD229" s="151">
        <f t="shared" si="78"/>
        <v>5</v>
      </c>
      <c r="AE229" s="152">
        <f t="shared" si="79"/>
        <v>9.9499999999999993</v>
      </c>
      <c r="AF229" s="153">
        <f t="shared" si="80"/>
        <v>9.9499999999999993</v>
      </c>
      <c r="AG229" s="233">
        <f t="shared" si="81"/>
        <v>282</v>
      </c>
      <c r="AH229" s="108">
        <f>VLOOKUP(B229,'Notes Ecrit'!$A$2:$B$572,2)</f>
        <v>7.5</v>
      </c>
      <c r="AI229" s="234">
        <f t="shared" si="82"/>
        <v>397</v>
      </c>
      <c r="AJ229" s="125">
        <f t="shared" si="83"/>
        <v>8.7249999999999996</v>
      </c>
    </row>
    <row r="230" spans="1:41" ht="16.5" customHeight="1" thickBot="1">
      <c r="A230" s="39" t="s">
        <v>1057</v>
      </c>
      <c r="B230" s="129">
        <v>21806863</v>
      </c>
      <c r="C230" s="129" t="s">
        <v>540</v>
      </c>
      <c r="D230" s="129" t="s">
        <v>541</v>
      </c>
      <c r="E230" s="154">
        <v>21</v>
      </c>
      <c r="F230" s="146">
        <f t="shared" si="63"/>
        <v>20</v>
      </c>
      <c r="G230" s="147">
        <f t="shared" si="64"/>
        <v>18</v>
      </c>
      <c r="H230" s="148">
        <f t="shared" si="65"/>
        <v>18</v>
      </c>
      <c r="I230" s="211">
        <v>3.68</v>
      </c>
      <c r="J230" s="147">
        <f t="shared" si="66"/>
        <v>9</v>
      </c>
      <c r="K230" s="155">
        <v>7.01</v>
      </c>
      <c r="L230" s="147">
        <f t="shared" si="67"/>
        <v>10</v>
      </c>
      <c r="M230" s="148">
        <f t="shared" si="68"/>
        <v>9.5</v>
      </c>
      <c r="N230" s="156">
        <v>58</v>
      </c>
      <c r="O230" s="190">
        <v>62</v>
      </c>
      <c r="P230" s="191">
        <f t="shared" si="69"/>
        <v>0.93548387096774188</v>
      </c>
      <c r="Q230" s="147">
        <f t="shared" si="70"/>
        <v>4.5</v>
      </c>
      <c r="R230" s="157">
        <v>44.1</v>
      </c>
      <c r="S230" s="147">
        <f t="shared" si="71"/>
        <v>4</v>
      </c>
      <c r="T230" s="148">
        <f t="shared" si="72"/>
        <v>8.5</v>
      </c>
      <c r="U230" s="156">
        <v>26.8</v>
      </c>
      <c r="V230" s="147">
        <f t="shared" si="73"/>
        <v>4.5</v>
      </c>
      <c r="W230" s="192">
        <v>-2</v>
      </c>
      <c r="X230" s="147">
        <f t="shared" si="74"/>
        <v>2</v>
      </c>
      <c r="Y230" s="158">
        <v>5</v>
      </c>
      <c r="Z230" s="147">
        <f t="shared" si="75"/>
        <v>2.5</v>
      </c>
      <c r="AA230" s="148">
        <f t="shared" si="76"/>
        <v>9</v>
      </c>
      <c r="AB230" s="159">
        <v>39.590000000000003</v>
      </c>
      <c r="AC230" s="147">
        <f t="shared" si="77"/>
        <v>10</v>
      </c>
      <c r="AD230" s="151">
        <f t="shared" si="78"/>
        <v>10</v>
      </c>
      <c r="AE230" s="152">
        <f t="shared" si="79"/>
        <v>11</v>
      </c>
      <c r="AF230" s="153">
        <f t="shared" si="80"/>
        <v>11</v>
      </c>
      <c r="AG230" s="233">
        <f t="shared" si="81"/>
        <v>196</v>
      </c>
      <c r="AH230" s="108">
        <f>VLOOKUP(B230,'Notes Ecrit'!$A$2:$B$572,2)</f>
        <v>2.5</v>
      </c>
      <c r="AI230" s="234">
        <f t="shared" si="82"/>
        <v>675</v>
      </c>
      <c r="AJ230" s="125">
        <f t="shared" si="83"/>
        <v>6.75</v>
      </c>
    </row>
    <row r="231" spans="1:41" ht="16.5" customHeight="1" thickBot="1">
      <c r="A231" s="39" t="s">
        <v>186</v>
      </c>
      <c r="B231" s="129">
        <v>21814143</v>
      </c>
      <c r="C231" s="129" t="s">
        <v>542</v>
      </c>
      <c r="D231" s="129" t="s">
        <v>230</v>
      </c>
      <c r="E231" s="154">
        <v>11</v>
      </c>
      <c r="F231" s="146">
        <f t="shared" si="63"/>
        <v>15</v>
      </c>
      <c r="G231" s="147">
        <f t="shared" si="64"/>
        <v>11</v>
      </c>
      <c r="H231" s="148">
        <f t="shared" si="65"/>
        <v>11</v>
      </c>
      <c r="I231" s="211">
        <v>4.26</v>
      </c>
      <c r="J231" s="147">
        <f t="shared" si="66"/>
        <v>5</v>
      </c>
      <c r="K231" s="155">
        <v>7.87</v>
      </c>
      <c r="L231" s="147">
        <f t="shared" si="67"/>
        <v>10</v>
      </c>
      <c r="M231" s="148">
        <f t="shared" si="68"/>
        <v>7.5</v>
      </c>
      <c r="N231" s="156">
        <v>31</v>
      </c>
      <c r="O231" s="190">
        <v>52</v>
      </c>
      <c r="P231" s="191">
        <f t="shared" si="69"/>
        <v>0.59615384615384615</v>
      </c>
      <c r="Q231" s="147">
        <f t="shared" si="70"/>
        <v>4</v>
      </c>
      <c r="R231" s="157">
        <v>25.4</v>
      </c>
      <c r="S231" s="147">
        <f t="shared" si="71"/>
        <v>3.5</v>
      </c>
      <c r="T231" s="148">
        <f t="shared" si="72"/>
        <v>7.5</v>
      </c>
      <c r="U231" s="156">
        <v>30.4</v>
      </c>
      <c r="V231" s="147">
        <f t="shared" si="73"/>
        <v>3.75</v>
      </c>
      <c r="W231" s="192">
        <v>-5</v>
      </c>
      <c r="X231" s="147">
        <f t="shared" si="74"/>
        <v>1.5</v>
      </c>
      <c r="Y231" s="158">
        <v>4</v>
      </c>
      <c r="Z231" s="147">
        <f t="shared" si="75"/>
        <v>3</v>
      </c>
      <c r="AA231" s="148">
        <f t="shared" si="76"/>
        <v>8.25</v>
      </c>
      <c r="AB231" s="159">
        <v>63.16</v>
      </c>
      <c r="AC231" s="147">
        <f t="shared" si="77"/>
        <v>3</v>
      </c>
      <c r="AD231" s="151">
        <f t="shared" si="78"/>
        <v>3</v>
      </c>
      <c r="AE231" s="152">
        <f t="shared" si="79"/>
        <v>7.45</v>
      </c>
      <c r="AF231" s="153">
        <f t="shared" si="80"/>
        <v>7.45</v>
      </c>
      <c r="AG231" s="233">
        <f t="shared" si="81"/>
        <v>466</v>
      </c>
      <c r="AH231" s="108">
        <f>VLOOKUP(B231,'Notes Ecrit'!$A$2:$B$572,2)</f>
        <v>3.5</v>
      </c>
      <c r="AI231" s="234">
        <f t="shared" si="82"/>
        <v>665</v>
      </c>
      <c r="AJ231" s="125">
        <f t="shared" si="83"/>
        <v>5.4749999999999996</v>
      </c>
      <c r="AK231" s="111"/>
      <c r="AL231" s="111"/>
      <c r="AM231" s="111"/>
      <c r="AN231" s="111"/>
      <c r="AO231" s="111"/>
    </row>
    <row r="232" spans="1:41" ht="16.5" customHeight="1" thickBot="1">
      <c r="A232" s="39" t="s">
        <v>186</v>
      </c>
      <c r="B232" s="129">
        <v>21809505</v>
      </c>
      <c r="C232" s="129" t="s">
        <v>543</v>
      </c>
      <c r="D232" s="129" t="s">
        <v>230</v>
      </c>
      <c r="E232" s="154">
        <v>11</v>
      </c>
      <c r="F232" s="146">
        <f t="shared" si="63"/>
        <v>15</v>
      </c>
      <c r="G232" s="147">
        <f t="shared" si="64"/>
        <v>11</v>
      </c>
      <c r="H232" s="148">
        <f t="shared" si="65"/>
        <v>11</v>
      </c>
      <c r="I232" s="211">
        <v>4.2</v>
      </c>
      <c r="J232" s="147">
        <f t="shared" si="66"/>
        <v>6</v>
      </c>
      <c r="K232" s="155">
        <v>7.77</v>
      </c>
      <c r="L232" s="147">
        <f t="shared" si="67"/>
        <v>11</v>
      </c>
      <c r="M232" s="148">
        <f t="shared" si="68"/>
        <v>8.5</v>
      </c>
      <c r="N232" s="156">
        <v>36</v>
      </c>
      <c r="O232" s="190">
        <v>64</v>
      </c>
      <c r="P232" s="191">
        <f t="shared" si="69"/>
        <v>0.5625</v>
      </c>
      <c r="Q232" s="147">
        <f t="shared" si="70"/>
        <v>4</v>
      </c>
      <c r="R232" s="157">
        <v>42.5</v>
      </c>
      <c r="S232" s="147">
        <f t="shared" si="71"/>
        <v>8</v>
      </c>
      <c r="T232" s="148">
        <f t="shared" si="72"/>
        <v>12</v>
      </c>
      <c r="U232" s="156">
        <v>28</v>
      </c>
      <c r="V232" s="147">
        <f t="shared" si="73"/>
        <v>4.75</v>
      </c>
      <c r="W232" s="194">
        <v>6</v>
      </c>
      <c r="X232" s="147">
        <f t="shared" si="74"/>
        <v>3.5</v>
      </c>
      <c r="Y232" s="158">
        <v>4</v>
      </c>
      <c r="Z232" s="147">
        <f t="shared" si="75"/>
        <v>3</v>
      </c>
      <c r="AA232" s="148">
        <f t="shared" si="76"/>
        <v>11.25</v>
      </c>
      <c r="AB232" s="159">
        <v>37.44</v>
      </c>
      <c r="AC232" s="147">
        <f t="shared" si="77"/>
        <v>15</v>
      </c>
      <c r="AD232" s="151">
        <f t="shared" si="78"/>
        <v>15</v>
      </c>
      <c r="AE232" s="152">
        <f t="shared" si="79"/>
        <v>11.55</v>
      </c>
      <c r="AF232" s="153">
        <f t="shared" si="80"/>
        <v>11.55</v>
      </c>
      <c r="AG232" s="233">
        <f t="shared" si="81"/>
        <v>140</v>
      </c>
      <c r="AH232" s="108">
        <f>VLOOKUP(B232,'Notes Ecrit'!$A$2:$B$572,2)</f>
        <v>10.5</v>
      </c>
      <c r="AI232" s="234">
        <f t="shared" si="82"/>
        <v>94</v>
      </c>
      <c r="AJ232" s="125">
        <f t="shared" si="83"/>
        <v>11.025</v>
      </c>
      <c r="AK232" s="126"/>
      <c r="AL232" s="126"/>
      <c r="AM232" s="126"/>
      <c r="AN232" s="126"/>
      <c r="AO232" s="126"/>
    </row>
    <row r="233" spans="1:41" ht="16.5" customHeight="1" thickBot="1">
      <c r="A233" s="39" t="s">
        <v>1057</v>
      </c>
      <c r="B233" s="129">
        <v>21816180</v>
      </c>
      <c r="C233" s="129" t="s">
        <v>544</v>
      </c>
      <c r="D233" s="129" t="s">
        <v>428</v>
      </c>
      <c r="E233" s="154">
        <v>16</v>
      </c>
      <c r="F233" s="146">
        <f t="shared" si="63"/>
        <v>17.5</v>
      </c>
      <c r="G233" s="147">
        <f t="shared" si="64"/>
        <v>13</v>
      </c>
      <c r="H233" s="148">
        <f t="shared" si="65"/>
        <v>13</v>
      </c>
      <c r="I233" s="211">
        <v>3.38</v>
      </c>
      <c r="J233" s="147">
        <f t="shared" si="66"/>
        <v>14</v>
      </c>
      <c r="K233" s="155">
        <v>6.46</v>
      </c>
      <c r="L233" s="147">
        <f t="shared" si="67"/>
        <v>14</v>
      </c>
      <c r="M233" s="148">
        <f t="shared" si="68"/>
        <v>14</v>
      </c>
      <c r="N233" s="156">
        <v>65</v>
      </c>
      <c r="O233" s="190">
        <v>73</v>
      </c>
      <c r="P233" s="191">
        <f t="shared" si="69"/>
        <v>0.8904109589041096</v>
      </c>
      <c r="Q233" s="147">
        <f t="shared" si="70"/>
        <v>4</v>
      </c>
      <c r="R233" s="157">
        <v>51.2</v>
      </c>
      <c r="S233" s="147">
        <f t="shared" si="71"/>
        <v>6</v>
      </c>
      <c r="T233" s="148">
        <f t="shared" si="72"/>
        <v>10</v>
      </c>
      <c r="U233" s="156">
        <v>27.1</v>
      </c>
      <c r="V233" s="147">
        <f t="shared" si="73"/>
        <v>4.25</v>
      </c>
      <c r="W233" s="192">
        <v>-2</v>
      </c>
      <c r="X233" s="147">
        <f t="shared" si="74"/>
        <v>2</v>
      </c>
      <c r="Y233" s="158">
        <v>4</v>
      </c>
      <c r="Z233" s="147">
        <f t="shared" si="75"/>
        <v>3</v>
      </c>
      <c r="AA233" s="148">
        <f t="shared" si="76"/>
        <v>9.25</v>
      </c>
      <c r="AB233" s="159">
        <v>36.35</v>
      </c>
      <c r="AC233" s="147">
        <f t="shared" si="77"/>
        <v>12</v>
      </c>
      <c r="AD233" s="151">
        <f t="shared" si="78"/>
        <v>12</v>
      </c>
      <c r="AE233" s="152">
        <f t="shared" si="79"/>
        <v>11.65</v>
      </c>
      <c r="AF233" s="153">
        <f t="shared" si="80"/>
        <v>11.65</v>
      </c>
      <c r="AG233" s="233">
        <f t="shared" si="81"/>
        <v>128</v>
      </c>
      <c r="AH233" s="108">
        <f>VLOOKUP(B233,'Notes Ecrit'!$A$2:$B$572,2)</f>
        <v>5.5</v>
      </c>
      <c r="AI233" s="234">
        <f t="shared" si="82"/>
        <v>586</v>
      </c>
      <c r="AJ233" s="125">
        <f t="shared" si="83"/>
        <v>8.5749999999999993</v>
      </c>
    </row>
    <row r="234" spans="1:41" s="111" customFormat="1" ht="16.5" customHeight="1" thickBot="1">
      <c r="A234" s="39" t="s">
        <v>1057</v>
      </c>
      <c r="B234" s="129">
        <v>21704152</v>
      </c>
      <c r="C234" s="129" t="s">
        <v>92</v>
      </c>
      <c r="D234" s="129" t="s">
        <v>34</v>
      </c>
      <c r="E234" s="154">
        <v>13</v>
      </c>
      <c r="F234" s="146">
        <f t="shared" si="63"/>
        <v>16</v>
      </c>
      <c r="G234" s="147">
        <f t="shared" si="64"/>
        <v>10</v>
      </c>
      <c r="H234" s="148">
        <f t="shared" si="65"/>
        <v>10</v>
      </c>
      <c r="I234" s="211">
        <v>3.58</v>
      </c>
      <c r="J234" s="147">
        <f t="shared" si="66"/>
        <v>11</v>
      </c>
      <c r="K234" s="155">
        <v>6.63</v>
      </c>
      <c r="L234" s="147">
        <f t="shared" si="67"/>
        <v>12</v>
      </c>
      <c r="M234" s="148">
        <f t="shared" si="68"/>
        <v>11.5</v>
      </c>
      <c r="N234" s="156">
        <v>52</v>
      </c>
      <c r="O234" s="190">
        <v>60</v>
      </c>
      <c r="P234" s="191">
        <f t="shared" si="69"/>
        <v>0.8666666666666667</v>
      </c>
      <c r="Q234" s="147">
        <f t="shared" si="70"/>
        <v>4</v>
      </c>
      <c r="R234" s="157">
        <v>32.5</v>
      </c>
      <c r="S234" s="147">
        <f t="shared" si="71"/>
        <v>1</v>
      </c>
      <c r="T234" s="148">
        <f t="shared" si="72"/>
        <v>5</v>
      </c>
      <c r="U234" s="156">
        <v>28.6</v>
      </c>
      <c r="V234" s="147">
        <f t="shared" si="73"/>
        <v>3.5</v>
      </c>
      <c r="W234" s="192">
        <v>-16</v>
      </c>
      <c r="X234" s="147">
        <f t="shared" si="74"/>
        <v>0.5</v>
      </c>
      <c r="Y234" s="158">
        <v>8</v>
      </c>
      <c r="Z234" s="147">
        <f t="shared" si="75"/>
        <v>1</v>
      </c>
      <c r="AA234" s="148">
        <f t="shared" si="76"/>
        <v>5</v>
      </c>
      <c r="AB234" s="159">
        <v>40.85</v>
      </c>
      <c r="AC234" s="147">
        <f t="shared" si="77"/>
        <v>10</v>
      </c>
      <c r="AD234" s="151">
        <f t="shared" si="78"/>
        <v>10</v>
      </c>
      <c r="AE234" s="152">
        <f t="shared" si="79"/>
        <v>8.3000000000000007</v>
      </c>
      <c r="AF234" s="153">
        <f t="shared" si="80"/>
        <v>8.3000000000000007</v>
      </c>
      <c r="AG234" s="233">
        <f t="shared" si="81"/>
        <v>426</v>
      </c>
      <c r="AH234" s="108">
        <f>VLOOKUP(B234,'Notes Ecrit'!$A$2:$B$572,2)</f>
        <v>8</v>
      </c>
      <c r="AI234" s="234">
        <f t="shared" si="82"/>
        <v>339</v>
      </c>
      <c r="AJ234" s="125">
        <f t="shared" si="83"/>
        <v>8.15</v>
      </c>
      <c r="AK234"/>
      <c r="AL234"/>
      <c r="AM234"/>
      <c r="AN234"/>
      <c r="AO234"/>
    </row>
    <row r="235" spans="1:41" ht="16.5" customHeight="1" thickBot="1">
      <c r="A235" s="39" t="s">
        <v>186</v>
      </c>
      <c r="B235" s="129">
        <v>21803879</v>
      </c>
      <c r="C235" s="129" t="s">
        <v>545</v>
      </c>
      <c r="D235" s="129" t="s">
        <v>357</v>
      </c>
      <c r="E235" s="154">
        <v>10</v>
      </c>
      <c r="F235" s="146">
        <f t="shared" si="63"/>
        <v>14.5</v>
      </c>
      <c r="G235" s="147">
        <f t="shared" si="64"/>
        <v>10</v>
      </c>
      <c r="H235" s="148">
        <f t="shared" si="65"/>
        <v>10</v>
      </c>
      <c r="I235" s="211">
        <v>4.4800000000000004</v>
      </c>
      <c r="J235" s="147">
        <f t="shared" si="66"/>
        <v>1</v>
      </c>
      <c r="K235" s="155">
        <v>8.31</v>
      </c>
      <c r="L235" s="147">
        <f t="shared" si="67"/>
        <v>7</v>
      </c>
      <c r="M235" s="148">
        <f t="shared" si="68"/>
        <v>4</v>
      </c>
      <c r="N235" s="156">
        <v>29</v>
      </c>
      <c r="O235" s="190">
        <v>56</v>
      </c>
      <c r="P235" s="191">
        <f t="shared" si="69"/>
        <v>0.5178571428571429</v>
      </c>
      <c r="Q235" s="147">
        <f t="shared" si="70"/>
        <v>4</v>
      </c>
      <c r="R235" s="157">
        <v>23</v>
      </c>
      <c r="S235" s="147">
        <f t="shared" si="71"/>
        <v>3</v>
      </c>
      <c r="T235" s="148">
        <f t="shared" si="72"/>
        <v>7</v>
      </c>
      <c r="U235" s="156">
        <v>34.1</v>
      </c>
      <c r="V235" s="147">
        <f t="shared" si="73"/>
        <v>1.75</v>
      </c>
      <c r="W235" s="192">
        <v>1</v>
      </c>
      <c r="X235" s="147">
        <f t="shared" si="74"/>
        <v>2.75</v>
      </c>
      <c r="Y235" s="158">
        <v>3</v>
      </c>
      <c r="Z235" s="147">
        <f t="shared" si="75"/>
        <v>3.5</v>
      </c>
      <c r="AA235" s="148">
        <f t="shared" si="76"/>
        <v>8</v>
      </c>
      <c r="AB235" s="159">
        <v>43.26</v>
      </c>
      <c r="AC235" s="147">
        <f t="shared" si="77"/>
        <v>12</v>
      </c>
      <c r="AD235" s="151">
        <f t="shared" si="78"/>
        <v>12</v>
      </c>
      <c r="AE235" s="152">
        <f t="shared" si="79"/>
        <v>8.1999999999999993</v>
      </c>
      <c r="AF235" s="153">
        <f t="shared" si="80"/>
        <v>8.1999999999999993</v>
      </c>
      <c r="AG235" s="233">
        <f t="shared" si="81"/>
        <v>431</v>
      </c>
      <c r="AH235" s="108">
        <f>VLOOKUP(B235,'Notes Ecrit'!$A$2:$B$572,2)</f>
        <v>6</v>
      </c>
      <c r="AI235" s="234">
        <f t="shared" si="82"/>
        <v>539</v>
      </c>
      <c r="AJ235" s="125">
        <f t="shared" si="83"/>
        <v>7.1</v>
      </c>
      <c r="AK235" s="111"/>
      <c r="AL235" s="111"/>
      <c r="AM235" s="111"/>
      <c r="AN235" s="111"/>
      <c r="AO235" s="111"/>
    </row>
    <row r="236" spans="1:41" ht="16.5" customHeight="1" thickBot="1">
      <c r="A236" s="39" t="s">
        <v>1057</v>
      </c>
      <c r="B236" s="129">
        <v>21820297</v>
      </c>
      <c r="C236" s="129" t="s">
        <v>546</v>
      </c>
      <c r="D236" s="129" t="s">
        <v>510</v>
      </c>
      <c r="E236" s="154">
        <v>16</v>
      </c>
      <c r="F236" s="146">
        <f t="shared" si="63"/>
        <v>17.5</v>
      </c>
      <c r="G236" s="147">
        <f t="shared" si="64"/>
        <v>13</v>
      </c>
      <c r="H236" s="148">
        <f t="shared" si="65"/>
        <v>13</v>
      </c>
      <c r="I236" s="211">
        <v>3.28</v>
      </c>
      <c r="J236" s="147">
        <f t="shared" si="66"/>
        <v>16</v>
      </c>
      <c r="K236" s="155">
        <v>7.14</v>
      </c>
      <c r="L236" s="147">
        <f t="shared" si="67"/>
        <v>9</v>
      </c>
      <c r="M236" s="148">
        <f t="shared" si="68"/>
        <v>12.5</v>
      </c>
      <c r="N236" s="156">
        <v>67</v>
      </c>
      <c r="O236" s="190">
        <v>77</v>
      </c>
      <c r="P236" s="191">
        <f t="shared" si="69"/>
        <v>0.87012987012987009</v>
      </c>
      <c r="Q236" s="147">
        <f t="shared" si="70"/>
        <v>4</v>
      </c>
      <c r="R236" s="184">
        <v>32.6</v>
      </c>
      <c r="S236" s="147">
        <f t="shared" si="71"/>
        <v>1</v>
      </c>
      <c r="T236" s="148">
        <f t="shared" si="72"/>
        <v>5</v>
      </c>
      <c r="U236" s="156">
        <v>29.2</v>
      </c>
      <c r="V236" s="147">
        <f t="shared" si="73"/>
        <v>3.25</v>
      </c>
      <c r="W236" s="192">
        <v>-3</v>
      </c>
      <c r="X236" s="147">
        <f t="shared" si="74"/>
        <v>1.75</v>
      </c>
      <c r="Y236" s="158">
        <v>5</v>
      </c>
      <c r="Z236" s="147">
        <f t="shared" si="75"/>
        <v>2.5</v>
      </c>
      <c r="AA236" s="148">
        <f t="shared" si="76"/>
        <v>7.5</v>
      </c>
      <c r="AB236" s="159">
        <v>47.12</v>
      </c>
      <c r="AC236" s="147">
        <f t="shared" si="77"/>
        <v>7</v>
      </c>
      <c r="AD236" s="151">
        <f t="shared" si="78"/>
        <v>7</v>
      </c>
      <c r="AE236" s="152">
        <f t="shared" si="79"/>
        <v>9</v>
      </c>
      <c r="AF236" s="153">
        <f t="shared" si="80"/>
        <v>9</v>
      </c>
      <c r="AG236" s="233">
        <f t="shared" si="81"/>
        <v>379</v>
      </c>
      <c r="AH236" s="108">
        <f>VLOOKUP(B236,'Notes Ecrit'!$A$2:$B$572,2)</f>
        <v>8.5</v>
      </c>
      <c r="AI236" s="234">
        <f t="shared" si="82"/>
        <v>278</v>
      </c>
      <c r="AJ236" s="125">
        <f t="shared" si="83"/>
        <v>8.75</v>
      </c>
    </row>
    <row r="237" spans="1:41" ht="16.5" customHeight="1" thickBot="1">
      <c r="A237" s="39" t="s">
        <v>1057</v>
      </c>
      <c r="B237" s="129">
        <v>21816821</v>
      </c>
      <c r="C237" s="129" t="s">
        <v>547</v>
      </c>
      <c r="D237" s="129" t="s">
        <v>548</v>
      </c>
      <c r="E237" s="154">
        <v>20</v>
      </c>
      <c r="F237" s="146">
        <f t="shared" si="63"/>
        <v>19.5</v>
      </c>
      <c r="G237" s="147">
        <f t="shared" si="64"/>
        <v>17</v>
      </c>
      <c r="H237" s="148">
        <f t="shared" si="65"/>
        <v>17</v>
      </c>
      <c r="I237" s="211">
        <v>3.2</v>
      </c>
      <c r="J237" s="147">
        <f t="shared" si="66"/>
        <v>17</v>
      </c>
      <c r="K237" s="155">
        <v>6.59</v>
      </c>
      <c r="L237" s="147">
        <f t="shared" si="67"/>
        <v>13</v>
      </c>
      <c r="M237" s="148">
        <f t="shared" si="68"/>
        <v>15</v>
      </c>
      <c r="N237" s="156">
        <v>81</v>
      </c>
      <c r="O237" s="190">
        <v>85</v>
      </c>
      <c r="P237" s="191">
        <f t="shared" si="69"/>
        <v>0.95294117647058818</v>
      </c>
      <c r="Q237" s="147">
        <f t="shared" si="70"/>
        <v>4.5</v>
      </c>
      <c r="R237" s="157">
        <v>40.799999999999997</v>
      </c>
      <c r="S237" s="147">
        <f t="shared" si="71"/>
        <v>3</v>
      </c>
      <c r="T237" s="148">
        <f t="shared" si="72"/>
        <v>7.5</v>
      </c>
      <c r="U237" s="156">
        <v>26.2</v>
      </c>
      <c r="V237" s="147">
        <f t="shared" si="73"/>
        <v>4.75</v>
      </c>
      <c r="W237" s="194">
        <v>-7</v>
      </c>
      <c r="X237" s="147">
        <f t="shared" si="74"/>
        <v>1.25</v>
      </c>
      <c r="Y237" s="158">
        <v>3</v>
      </c>
      <c r="Z237" s="147">
        <f t="shared" si="75"/>
        <v>3.5</v>
      </c>
      <c r="AA237" s="148">
        <f t="shared" si="76"/>
        <v>9.5</v>
      </c>
      <c r="AB237" s="159">
        <v>50.44</v>
      </c>
      <c r="AC237" s="147">
        <f t="shared" si="77"/>
        <v>5</v>
      </c>
      <c r="AD237" s="151">
        <f t="shared" si="78"/>
        <v>5</v>
      </c>
      <c r="AE237" s="152">
        <f t="shared" si="79"/>
        <v>10.8</v>
      </c>
      <c r="AF237" s="153">
        <f t="shared" si="80"/>
        <v>10.8</v>
      </c>
      <c r="AG237" s="233">
        <f t="shared" si="81"/>
        <v>209</v>
      </c>
      <c r="AH237" s="108">
        <f>VLOOKUP(B237,'Notes Ecrit'!$A$2:$B$572,2)</f>
        <v>3</v>
      </c>
      <c r="AI237" s="234">
        <f t="shared" si="82"/>
        <v>670</v>
      </c>
      <c r="AJ237" s="125">
        <f t="shared" si="83"/>
        <v>6.9</v>
      </c>
    </row>
    <row r="238" spans="1:41" ht="16.5" customHeight="1" thickBot="1">
      <c r="A238" s="39" t="s">
        <v>1057</v>
      </c>
      <c r="B238" s="129">
        <v>21802808</v>
      </c>
      <c r="C238" s="129" t="s">
        <v>549</v>
      </c>
      <c r="D238" s="305" t="s">
        <v>510</v>
      </c>
      <c r="E238" s="154">
        <v>18</v>
      </c>
      <c r="F238" s="146">
        <f t="shared" si="63"/>
        <v>18.5</v>
      </c>
      <c r="G238" s="147">
        <f t="shared" si="64"/>
        <v>15</v>
      </c>
      <c r="H238" s="148">
        <f t="shared" si="65"/>
        <v>15</v>
      </c>
      <c r="I238" s="211">
        <v>3.14</v>
      </c>
      <c r="J238" s="147">
        <f t="shared" si="66"/>
        <v>18</v>
      </c>
      <c r="K238" s="155">
        <v>6.76</v>
      </c>
      <c r="L238" s="147">
        <f t="shared" si="67"/>
        <v>11</v>
      </c>
      <c r="M238" s="148">
        <f t="shared" si="68"/>
        <v>14.5</v>
      </c>
      <c r="N238" s="156">
        <v>58</v>
      </c>
      <c r="O238" s="190">
        <v>59</v>
      </c>
      <c r="P238" s="191">
        <f t="shared" si="69"/>
        <v>0.98305084745762716</v>
      </c>
      <c r="Q238" s="147">
        <f t="shared" si="70"/>
        <v>4.5</v>
      </c>
      <c r="R238" s="157">
        <v>42</v>
      </c>
      <c r="S238" s="147">
        <f t="shared" si="71"/>
        <v>3.5</v>
      </c>
      <c r="T238" s="148">
        <f t="shared" si="72"/>
        <v>8</v>
      </c>
      <c r="U238" s="156">
        <v>27.3</v>
      </c>
      <c r="V238" s="147">
        <f t="shared" si="73"/>
        <v>4.25</v>
      </c>
      <c r="W238" s="192">
        <v>2</v>
      </c>
      <c r="X238" s="147">
        <f t="shared" si="74"/>
        <v>3</v>
      </c>
      <c r="Y238" s="158">
        <v>5</v>
      </c>
      <c r="Z238" s="147">
        <f t="shared" si="75"/>
        <v>2.5</v>
      </c>
      <c r="AA238" s="148">
        <f t="shared" si="76"/>
        <v>9.75</v>
      </c>
      <c r="AB238" s="159">
        <v>34.82</v>
      </c>
      <c r="AC238" s="147">
        <f t="shared" si="77"/>
        <v>13</v>
      </c>
      <c r="AD238" s="151">
        <f t="shared" si="78"/>
        <v>13</v>
      </c>
      <c r="AE238" s="152">
        <f t="shared" si="79"/>
        <v>12.05</v>
      </c>
      <c r="AF238" s="153">
        <f t="shared" si="80"/>
        <v>12.05</v>
      </c>
      <c r="AG238" s="233">
        <f t="shared" si="81"/>
        <v>98</v>
      </c>
      <c r="AH238" s="108">
        <f>VLOOKUP(B238,'Notes Ecrit'!$A$2:$B$572,2)</f>
        <v>8</v>
      </c>
      <c r="AI238" s="234">
        <f t="shared" si="82"/>
        <v>339</v>
      </c>
      <c r="AJ238" s="125">
        <f t="shared" si="83"/>
        <v>10.025</v>
      </c>
    </row>
    <row r="239" spans="1:41" s="111" customFormat="1" ht="16.5" customHeight="1" thickBot="1">
      <c r="A239" s="39" t="s">
        <v>1057</v>
      </c>
      <c r="B239" s="129">
        <v>21810970</v>
      </c>
      <c r="C239" s="129" t="s">
        <v>550</v>
      </c>
      <c r="D239" s="129" t="s">
        <v>318</v>
      </c>
      <c r="E239" s="154">
        <v>19</v>
      </c>
      <c r="F239" s="146">
        <f t="shared" si="63"/>
        <v>19</v>
      </c>
      <c r="G239" s="147">
        <f t="shared" si="64"/>
        <v>16</v>
      </c>
      <c r="H239" s="148">
        <f t="shared" si="65"/>
        <v>16</v>
      </c>
      <c r="I239" s="211">
        <v>3.12</v>
      </c>
      <c r="J239" s="147">
        <f t="shared" si="66"/>
        <v>18</v>
      </c>
      <c r="K239" s="155">
        <v>6.56</v>
      </c>
      <c r="L239" s="147">
        <f t="shared" si="67"/>
        <v>13</v>
      </c>
      <c r="M239" s="148">
        <f t="shared" si="68"/>
        <v>15.5</v>
      </c>
      <c r="N239" s="156">
        <v>64</v>
      </c>
      <c r="O239" s="190">
        <v>71</v>
      </c>
      <c r="P239" s="191">
        <f t="shared" si="69"/>
        <v>0.90140845070422537</v>
      </c>
      <c r="Q239" s="147">
        <f t="shared" si="70"/>
        <v>4.5</v>
      </c>
      <c r="R239" s="157">
        <v>45.8</v>
      </c>
      <c r="S239" s="147">
        <f t="shared" si="71"/>
        <v>4.5</v>
      </c>
      <c r="T239" s="148">
        <f t="shared" si="72"/>
        <v>9</v>
      </c>
      <c r="U239" s="156">
        <v>25.1</v>
      </c>
      <c r="V239" s="147">
        <f t="shared" si="73"/>
        <v>5.5</v>
      </c>
      <c r="W239" s="192">
        <v>-4</v>
      </c>
      <c r="X239" s="147">
        <f t="shared" si="74"/>
        <v>1.5</v>
      </c>
      <c r="Y239" s="158">
        <v>7</v>
      </c>
      <c r="Z239" s="147">
        <f t="shared" si="75"/>
        <v>1.5</v>
      </c>
      <c r="AA239" s="148">
        <f t="shared" si="76"/>
        <v>8.5</v>
      </c>
      <c r="AB239" s="159">
        <v>35.36</v>
      </c>
      <c r="AC239" s="147">
        <f t="shared" si="77"/>
        <v>13</v>
      </c>
      <c r="AD239" s="151">
        <f t="shared" si="78"/>
        <v>13</v>
      </c>
      <c r="AE239" s="152">
        <f t="shared" si="79"/>
        <v>12.4</v>
      </c>
      <c r="AF239" s="153">
        <f t="shared" si="80"/>
        <v>12.4</v>
      </c>
      <c r="AG239" s="233">
        <f t="shared" si="81"/>
        <v>68</v>
      </c>
      <c r="AH239" s="108">
        <f>VLOOKUP(B239,'Notes Ecrit'!$A$2:$B$572,2)</f>
        <v>6</v>
      </c>
      <c r="AI239" s="234">
        <f t="shared" si="82"/>
        <v>539</v>
      </c>
      <c r="AJ239" s="125">
        <f t="shared" si="83"/>
        <v>9.1999999999999993</v>
      </c>
      <c r="AK239" s="126"/>
      <c r="AL239" s="126"/>
      <c r="AM239" s="126"/>
      <c r="AN239" s="126"/>
      <c r="AO239" s="126"/>
    </row>
    <row r="240" spans="1:41" ht="16.5" customHeight="1" thickBot="1">
      <c r="A240" s="39" t="s">
        <v>1057</v>
      </c>
      <c r="B240" s="129">
        <v>21802436</v>
      </c>
      <c r="C240" s="129" t="s">
        <v>551</v>
      </c>
      <c r="D240" s="129" t="s">
        <v>552</v>
      </c>
      <c r="E240" s="154">
        <v>18</v>
      </c>
      <c r="F240" s="146">
        <f t="shared" si="63"/>
        <v>18.5</v>
      </c>
      <c r="G240" s="147">
        <f t="shared" si="64"/>
        <v>15</v>
      </c>
      <c r="H240" s="148">
        <f t="shared" si="65"/>
        <v>15</v>
      </c>
      <c r="I240" s="211">
        <v>3.21</v>
      </c>
      <c r="J240" s="147">
        <f t="shared" si="66"/>
        <v>17</v>
      </c>
      <c r="K240" s="155">
        <v>6.79</v>
      </c>
      <c r="L240" s="147">
        <f t="shared" si="67"/>
        <v>11</v>
      </c>
      <c r="M240" s="148">
        <f t="shared" si="68"/>
        <v>14</v>
      </c>
      <c r="N240" s="156">
        <v>56</v>
      </c>
      <c r="O240" s="190">
        <v>74</v>
      </c>
      <c r="P240" s="191">
        <f t="shared" si="69"/>
        <v>0.7567567567567568</v>
      </c>
      <c r="Q240" s="147">
        <f t="shared" si="70"/>
        <v>3.5</v>
      </c>
      <c r="R240" s="157">
        <v>38.299999999999997</v>
      </c>
      <c r="S240" s="147">
        <f t="shared" si="71"/>
        <v>2.5</v>
      </c>
      <c r="T240" s="148">
        <f t="shared" si="72"/>
        <v>6</v>
      </c>
      <c r="U240" s="156">
        <v>27.8</v>
      </c>
      <c r="V240" s="147">
        <f t="shared" si="73"/>
        <v>4</v>
      </c>
      <c r="W240" s="192">
        <v>-11</v>
      </c>
      <c r="X240" s="147">
        <f t="shared" si="74"/>
        <v>0.75</v>
      </c>
      <c r="Y240" s="165" t="s">
        <v>1064</v>
      </c>
      <c r="Z240" s="147" t="str">
        <f t="shared" si="75"/>
        <v>ABI</v>
      </c>
      <c r="AA240" s="148" t="str">
        <f t="shared" si="76"/>
        <v>ABI</v>
      </c>
      <c r="AB240" s="159">
        <v>32.5</v>
      </c>
      <c r="AC240" s="147">
        <f t="shared" si="77"/>
        <v>15</v>
      </c>
      <c r="AD240" s="151">
        <f t="shared" si="78"/>
        <v>15</v>
      </c>
      <c r="AE240" s="152" t="str">
        <f t="shared" si="79"/>
        <v>DEF</v>
      </c>
      <c r="AF240" s="153">
        <f t="shared" si="80"/>
        <v>0</v>
      </c>
      <c r="AG240" s="233">
        <f t="shared" si="81"/>
        <v>520</v>
      </c>
      <c r="AH240" s="108">
        <f>VLOOKUP(B240,'Notes Ecrit'!$A$2:$B$572,2)</f>
        <v>12.5</v>
      </c>
      <c r="AI240" s="234">
        <f t="shared" si="82"/>
        <v>23</v>
      </c>
      <c r="AJ240" s="125" t="e">
        <f t="shared" si="83"/>
        <v>#VALUE!</v>
      </c>
    </row>
    <row r="241" spans="1:41" ht="16.5" customHeight="1" thickBot="1">
      <c r="A241" s="39" t="s">
        <v>1057</v>
      </c>
      <c r="B241" s="129">
        <v>21713239</v>
      </c>
      <c r="C241" s="129" t="s">
        <v>93</v>
      </c>
      <c r="D241" s="129" t="s">
        <v>532</v>
      </c>
      <c r="E241" s="154">
        <v>16</v>
      </c>
      <c r="F241" s="146">
        <f t="shared" si="63"/>
        <v>17.5</v>
      </c>
      <c r="G241" s="147">
        <f t="shared" si="64"/>
        <v>13</v>
      </c>
      <c r="H241" s="148">
        <f t="shared" si="65"/>
        <v>13</v>
      </c>
      <c r="I241" s="211">
        <v>3.34</v>
      </c>
      <c r="J241" s="147">
        <f t="shared" si="66"/>
        <v>15</v>
      </c>
      <c r="K241" s="155">
        <v>7.14</v>
      </c>
      <c r="L241" s="147">
        <f t="shared" si="67"/>
        <v>9</v>
      </c>
      <c r="M241" s="148">
        <f t="shared" si="68"/>
        <v>12</v>
      </c>
      <c r="N241" s="156">
        <v>46</v>
      </c>
      <c r="O241" s="190">
        <v>70</v>
      </c>
      <c r="P241" s="191">
        <f t="shared" si="69"/>
        <v>0.65714285714285714</v>
      </c>
      <c r="Q241" s="147">
        <f t="shared" si="70"/>
        <v>3</v>
      </c>
      <c r="R241" s="157">
        <v>44.9</v>
      </c>
      <c r="S241" s="147">
        <f t="shared" si="71"/>
        <v>4</v>
      </c>
      <c r="T241" s="148">
        <f t="shared" si="72"/>
        <v>7</v>
      </c>
      <c r="U241" s="156">
        <v>27.2</v>
      </c>
      <c r="V241" s="147">
        <f t="shared" si="73"/>
        <v>4.25</v>
      </c>
      <c r="W241" s="192">
        <v>2</v>
      </c>
      <c r="X241" s="147">
        <f t="shared" si="74"/>
        <v>3</v>
      </c>
      <c r="Y241" s="158">
        <v>4</v>
      </c>
      <c r="Z241" s="147">
        <f t="shared" si="75"/>
        <v>3</v>
      </c>
      <c r="AA241" s="148">
        <f t="shared" si="76"/>
        <v>10.25</v>
      </c>
      <c r="AB241" s="159">
        <v>35.4</v>
      </c>
      <c r="AC241" s="147">
        <f t="shared" si="77"/>
        <v>13</v>
      </c>
      <c r="AD241" s="151">
        <f t="shared" si="78"/>
        <v>13</v>
      </c>
      <c r="AE241" s="152">
        <f t="shared" si="79"/>
        <v>11.05</v>
      </c>
      <c r="AF241" s="153">
        <f t="shared" si="80"/>
        <v>11.05</v>
      </c>
      <c r="AG241" s="233">
        <f t="shared" si="81"/>
        <v>193</v>
      </c>
      <c r="AH241" s="108">
        <f>VLOOKUP(B241,'Notes Ecrit'!$A$2:$B$572,2)</f>
        <v>7</v>
      </c>
      <c r="AI241" s="234">
        <f t="shared" si="82"/>
        <v>440</v>
      </c>
      <c r="AJ241" s="125">
        <f t="shared" si="83"/>
        <v>9.0250000000000004</v>
      </c>
    </row>
    <row r="242" spans="1:41" ht="16.5" customHeight="1" thickBot="1">
      <c r="A242" s="39" t="s">
        <v>186</v>
      </c>
      <c r="B242" s="129">
        <v>21809476</v>
      </c>
      <c r="C242" s="129" t="s">
        <v>553</v>
      </c>
      <c r="D242" s="129" t="s">
        <v>32</v>
      </c>
      <c r="E242" s="154">
        <v>8</v>
      </c>
      <c r="F242" s="146">
        <f t="shared" si="63"/>
        <v>13.5</v>
      </c>
      <c r="G242" s="147">
        <f t="shared" si="64"/>
        <v>8</v>
      </c>
      <c r="H242" s="148">
        <f t="shared" si="65"/>
        <v>8</v>
      </c>
      <c r="I242" s="211">
        <v>3.68</v>
      </c>
      <c r="J242" s="147">
        <f t="shared" si="66"/>
        <v>14</v>
      </c>
      <c r="K242" s="155">
        <v>8.3000000000000007</v>
      </c>
      <c r="L242" s="147">
        <f t="shared" si="67"/>
        <v>7</v>
      </c>
      <c r="M242" s="148">
        <f t="shared" si="68"/>
        <v>10.5</v>
      </c>
      <c r="N242" s="156">
        <v>42</v>
      </c>
      <c r="O242" s="190">
        <v>59</v>
      </c>
      <c r="P242" s="191">
        <f t="shared" si="69"/>
        <v>0.71186440677966101</v>
      </c>
      <c r="Q242" s="147">
        <f t="shared" si="70"/>
        <v>5</v>
      </c>
      <c r="R242" s="157">
        <v>33.799999999999997</v>
      </c>
      <c r="S242" s="147">
        <f t="shared" si="71"/>
        <v>5.5</v>
      </c>
      <c r="T242" s="148">
        <f t="shared" si="72"/>
        <v>10.5</v>
      </c>
      <c r="U242" s="156">
        <v>32.799999999999997</v>
      </c>
      <c r="V242" s="147">
        <f t="shared" si="73"/>
        <v>2.5</v>
      </c>
      <c r="W242" s="192">
        <v>5</v>
      </c>
      <c r="X242" s="147">
        <f t="shared" si="74"/>
        <v>3.5</v>
      </c>
      <c r="Y242" s="158">
        <v>6</v>
      </c>
      <c r="Z242" s="147">
        <f t="shared" si="75"/>
        <v>2</v>
      </c>
      <c r="AA242" s="148">
        <f t="shared" si="76"/>
        <v>8</v>
      </c>
      <c r="AB242" s="159">
        <v>60.26</v>
      </c>
      <c r="AC242" s="147">
        <f t="shared" si="77"/>
        <v>4</v>
      </c>
      <c r="AD242" s="151">
        <f t="shared" si="78"/>
        <v>4</v>
      </c>
      <c r="AE242" s="152">
        <f t="shared" si="79"/>
        <v>8.1999999999999993</v>
      </c>
      <c r="AF242" s="153">
        <f t="shared" si="80"/>
        <v>8.1999999999999993</v>
      </c>
      <c r="AG242" s="233">
        <f t="shared" si="81"/>
        <v>431</v>
      </c>
      <c r="AH242" s="108">
        <f>VLOOKUP(B242,'Notes Ecrit'!$A$2:$B$572,2)</f>
        <v>10</v>
      </c>
      <c r="AI242" s="234">
        <f t="shared" si="82"/>
        <v>125</v>
      </c>
      <c r="AJ242" s="125">
        <f t="shared" si="83"/>
        <v>9.1</v>
      </c>
      <c r="AK242" s="111"/>
      <c r="AL242" s="111"/>
      <c r="AM242" s="111"/>
      <c r="AN242" s="111"/>
      <c r="AO242" s="111"/>
    </row>
    <row r="243" spans="1:41" ht="16.5" customHeight="1" thickBot="1">
      <c r="A243" s="39" t="s">
        <v>1057</v>
      </c>
      <c r="B243" s="129">
        <v>21805891</v>
      </c>
      <c r="C243" s="129" t="s">
        <v>554</v>
      </c>
      <c r="D243" s="129" t="s">
        <v>508</v>
      </c>
      <c r="E243" s="154">
        <v>18</v>
      </c>
      <c r="F243" s="146">
        <f t="shared" si="63"/>
        <v>18.5</v>
      </c>
      <c r="G243" s="147">
        <f t="shared" si="64"/>
        <v>15</v>
      </c>
      <c r="H243" s="148">
        <f t="shared" si="65"/>
        <v>15</v>
      </c>
      <c r="I243" s="211">
        <v>2.95</v>
      </c>
      <c r="J243" s="147">
        <f t="shared" si="66"/>
        <v>20</v>
      </c>
      <c r="K243" s="155">
        <v>6.21</v>
      </c>
      <c r="L243" s="147">
        <f t="shared" si="67"/>
        <v>15</v>
      </c>
      <c r="M243" s="148">
        <f t="shared" si="68"/>
        <v>17.5</v>
      </c>
      <c r="N243" s="156">
        <v>70</v>
      </c>
      <c r="O243" s="190">
        <v>67</v>
      </c>
      <c r="P243" s="191">
        <f t="shared" si="69"/>
        <v>1.044776119402985</v>
      </c>
      <c r="Q243" s="147">
        <f t="shared" si="70"/>
        <v>5</v>
      </c>
      <c r="R243" s="157">
        <v>41</v>
      </c>
      <c r="S243" s="147">
        <f t="shared" si="71"/>
        <v>3.5</v>
      </c>
      <c r="T243" s="148">
        <f t="shared" si="72"/>
        <v>8.5</v>
      </c>
      <c r="U243" s="156">
        <v>29.5</v>
      </c>
      <c r="V243" s="147">
        <f t="shared" si="73"/>
        <v>3</v>
      </c>
      <c r="W243" s="192">
        <v>-6</v>
      </c>
      <c r="X243" s="147">
        <f t="shared" si="74"/>
        <v>1.25</v>
      </c>
      <c r="Y243" s="158">
        <v>5</v>
      </c>
      <c r="Z243" s="147">
        <f t="shared" si="75"/>
        <v>2.5</v>
      </c>
      <c r="AA243" s="148">
        <f t="shared" si="76"/>
        <v>6.75</v>
      </c>
      <c r="AB243" s="159">
        <v>43.3</v>
      </c>
      <c r="AC243" s="147">
        <f t="shared" si="77"/>
        <v>8</v>
      </c>
      <c r="AD243" s="151">
        <f t="shared" si="78"/>
        <v>8</v>
      </c>
      <c r="AE243" s="152">
        <f t="shared" si="79"/>
        <v>11.15</v>
      </c>
      <c r="AF243" s="153">
        <f t="shared" si="80"/>
        <v>11.15</v>
      </c>
      <c r="AG243" s="233">
        <f t="shared" si="81"/>
        <v>180</v>
      </c>
      <c r="AH243" s="108">
        <f>VLOOKUP(B243,'Notes Ecrit'!$A$2:$B$572,2)</f>
        <v>6.5</v>
      </c>
      <c r="AI243" s="234">
        <f t="shared" si="82"/>
        <v>497</v>
      </c>
      <c r="AJ243" s="125">
        <f t="shared" si="83"/>
        <v>8.8249999999999993</v>
      </c>
    </row>
    <row r="244" spans="1:41" ht="16.5" customHeight="1" thickBot="1">
      <c r="A244" s="218" t="s">
        <v>186</v>
      </c>
      <c r="B244" s="129">
        <v>21806376</v>
      </c>
      <c r="C244" s="129" t="s">
        <v>555</v>
      </c>
      <c r="D244" s="129" t="s">
        <v>556</v>
      </c>
      <c r="E244" s="164">
        <v>13</v>
      </c>
      <c r="F244" s="146">
        <f t="shared" si="63"/>
        <v>16</v>
      </c>
      <c r="G244" s="147">
        <f t="shared" si="64"/>
        <v>13</v>
      </c>
      <c r="H244" s="148">
        <f t="shared" si="65"/>
        <v>13</v>
      </c>
      <c r="I244" s="211">
        <v>3.52</v>
      </c>
      <c r="J244" s="147">
        <f t="shared" si="66"/>
        <v>17</v>
      </c>
      <c r="K244" s="155">
        <v>7.61</v>
      </c>
      <c r="L244" s="147">
        <f t="shared" si="67"/>
        <v>12</v>
      </c>
      <c r="M244" s="148">
        <f t="shared" si="68"/>
        <v>14.5</v>
      </c>
      <c r="N244" s="156">
        <v>50</v>
      </c>
      <c r="O244" s="190">
        <v>60</v>
      </c>
      <c r="P244" s="191">
        <f t="shared" si="69"/>
        <v>0.83333333333333337</v>
      </c>
      <c r="Q244" s="147">
        <f t="shared" si="70"/>
        <v>5.5</v>
      </c>
      <c r="R244" s="157">
        <v>27.3</v>
      </c>
      <c r="S244" s="147">
        <f t="shared" si="71"/>
        <v>4</v>
      </c>
      <c r="T244" s="148">
        <f t="shared" si="72"/>
        <v>9.5</v>
      </c>
      <c r="U244" s="156">
        <v>26.6</v>
      </c>
      <c r="V244" s="147">
        <f t="shared" si="73"/>
        <v>5.5</v>
      </c>
      <c r="W244" s="192">
        <v>7</v>
      </c>
      <c r="X244" s="147">
        <f t="shared" si="74"/>
        <v>3.75</v>
      </c>
      <c r="Y244" s="158">
        <v>2</v>
      </c>
      <c r="Z244" s="147">
        <f t="shared" si="75"/>
        <v>4</v>
      </c>
      <c r="AA244" s="148">
        <f t="shared" si="76"/>
        <v>13.25</v>
      </c>
      <c r="AB244" s="159">
        <v>50.63</v>
      </c>
      <c r="AC244" s="147">
        <f t="shared" si="77"/>
        <v>8</v>
      </c>
      <c r="AD244" s="151">
        <f t="shared" si="78"/>
        <v>8</v>
      </c>
      <c r="AE244" s="152">
        <f t="shared" si="79"/>
        <v>11.65</v>
      </c>
      <c r="AF244" s="153">
        <f t="shared" si="80"/>
        <v>11.65</v>
      </c>
      <c r="AG244" s="233">
        <f t="shared" si="81"/>
        <v>128</v>
      </c>
      <c r="AH244" s="108">
        <f>VLOOKUP(B244,'Notes Ecrit'!$A$2:$B$572,2)</f>
        <v>8.5</v>
      </c>
      <c r="AI244" s="234">
        <f t="shared" si="82"/>
        <v>278</v>
      </c>
      <c r="AJ244" s="125">
        <f t="shared" si="83"/>
        <v>10.074999999999999</v>
      </c>
      <c r="AK244" s="118"/>
      <c r="AL244" s="118"/>
      <c r="AM244" s="118"/>
      <c r="AN244" s="118"/>
      <c r="AO244" s="118"/>
    </row>
    <row r="245" spans="1:41" ht="16.5" customHeight="1" thickBot="1">
      <c r="A245" s="218" t="s">
        <v>1057</v>
      </c>
      <c r="B245" s="129">
        <v>21813537</v>
      </c>
      <c r="C245" s="129" t="s">
        <v>555</v>
      </c>
      <c r="D245" s="305" t="s">
        <v>34</v>
      </c>
      <c r="E245" s="154">
        <v>17</v>
      </c>
      <c r="F245" s="146">
        <f t="shared" si="63"/>
        <v>18</v>
      </c>
      <c r="G245" s="147">
        <f t="shared" si="64"/>
        <v>14</v>
      </c>
      <c r="H245" s="148">
        <f t="shared" si="65"/>
        <v>14</v>
      </c>
      <c r="I245" s="211">
        <v>3.35</v>
      </c>
      <c r="J245" s="147">
        <f t="shared" si="66"/>
        <v>15</v>
      </c>
      <c r="K245" s="155">
        <v>6.86</v>
      </c>
      <c r="L245" s="147">
        <f t="shared" si="67"/>
        <v>11</v>
      </c>
      <c r="M245" s="148">
        <f t="shared" si="68"/>
        <v>13</v>
      </c>
      <c r="N245" s="156">
        <v>90</v>
      </c>
      <c r="O245" s="190">
        <v>74</v>
      </c>
      <c r="P245" s="191">
        <f t="shared" si="69"/>
        <v>1.2162162162162162</v>
      </c>
      <c r="Q245" s="147">
        <f t="shared" si="70"/>
        <v>6</v>
      </c>
      <c r="R245" s="157">
        <v>39.1</v>
      </c>
      <c r="S245" s="147">
        <f t="shared" si="71"/>
        <v>3</v>
      </c>
      <c r="T245" s="148">
        <f t="shared" si="72"/>
        <v>9</v>
      </c>
      <c r="U245" s="156">
        <v>26.6</v>
      </c>
      <c r="V245" s="147">
        <f t="shared" si="73"/>
        <v>4.5</v>
      </c>
      <c r="W245" s="192">
        <v>0</v>
      </c>
      <c r="X245" s="147">
        <f t="shared" si="74"/>
        <v>2.5</v>
      </c>
      <c r="Y245" s="158">
        <v>0</v>
      </c>
      <c r="Z245" s="147">
        <f t="shared" si="75"/>
        <v>5</v>
      </c>
      <c r="AA245" s="148">
        <f t="shared" si="76"/>
        <v>12</v>
      </c>
      <c r="AB245" s="159">
        <v>34.15</v>
      </c>
      <c r="AC245" s="147">
        <f t="shared" si="77"/>
        <v>14</v>
      </c>
      <c r="AD245" s="151">
        <f t="shared" si="78"/>
        <v>14</v>
      </c>
      <c r="AE245" s="152">
        <f t="shared" si="79"/>
        <v>12.4</v>
      </c>
      <c r="AF245" s="153">
        <f t="shared" si="80"/>
        <v>12.4</v>
      </c>
      <c r="AG245" s="233">
        <f t="shared" si="81"/>
        <v>68</v>
      </c>
      <c r="AH245" s="108">
        <f>VLOOKUP(B245,'Notes Ecrit'!$A$2:$B$572,2)</f>
        <v>9</v>
      </c>
      <c r="AI245" s="234">
        <f t="shared" si="82"/>
        <v>208</v>
      </c>
      <c r="AJ245" s="125">
        <f t="shared" si="83"/>
        <v>10.7</v>
      </c>
      <c r="AK245" s="122"/>
      <c r="AL245" s="122"/>
      <c r="AM245" s="122"/>
      <c r="AN245" s="122"/>
      <c r="AO245" s="122"/>
    </row>
    <row r="246" spans="1:41" ht="16.5" customHeight="1" thickBot="1">
      <c r="A246" s="218" t="s">
        <v>186</v>
      </c>
      <c r="B246" s="129">
        <v>21813286</v>
      </c>
      <c r="C246" s="129" t="s">
        <v>557</v>
      </c>
      <c r="D246" s="129" t="s">
        <v>558</v>
      </c>
      <c r="E246" s="154">
        <v>12</v>
      </c>
      <c r="F246" s="146">
        <f t="shared" si="63"/>
        <v>15.5</v>
      </c>
      <c r="G246" s="147">
        <f t="shared" si="64"/>
        <v>12</v>
      </c>
      <c r="H246" s="148">
        <f t="shared" si="65"/>
        <v>12</v>
      </c>
      <c r="I246" s="211">
        <v>3.23</v>
      </c>
      <c r="J246" s="147">
        <f t="shared" si="66"/>
        <v>20</v>
      </c>
      <c r="K246" s="155">
        <v>7.12</v>
      </c>
      <c r="L246" s="147">
        <f t="shared" si="67"/>
        <v>15</v>
      </c>
      <c r="M246" s="148">
        <f t="shared" si="68"/>
        <v>17.5</v>
      </c>
      <c r="N246" s="156">
        <v>34</v>
      </c>
      <c r="O246" s="190">
        <v>53</v>
      </c>
      <c r="P246" s="191">
        <f t="shared" si="69"/>
        <v>0.64150943396226412</v>
      </c>
      <c r="Q246" s="147">
        <f t="shared" si="70"/>
        <v>4.5</v>
      </c>
      <c r="R246" s="157">
        <v>39.299999999999997</v>
      </c>
      <c r="S246" s="147">
        <f t="shared" si="71"/>
        <v>7</v>
      </c>
      <c r="T246" s="148">
        <f t="shared" si="72"/>
        <v>11.5</v>
      </c>
      <c r="U246" s="156">
        <v>28</v>
      </c>
      <c r="V246" s="147">
        <f t="shared" si="73"/>
        <v>4.75</v>
      </c>
      <c r="W246" s="192">
        <v>3</v>
      </c>
      <c r="X246" s="147">
        <f t="shared" si="74"/>
        <v>3.25</v>
      </c>
      <c r="Y246" s="158">
        <v>6</v>
      </c>
      <c r="Z246" s="147">
        <f t="shared" si="75"/>
        <v>2</v>
      </c>
      <c r="AA246" s="148">
        <f t="shared" si="76"/>
        <v>10</v>
      </c>
      <c r="AB246" s="159">
        <v>41.6</v>
      </c>
      <c r="AC246" s="147">
        <f t="shared" si="77"/>
        <v>13</v>
      </c>
      <c r="AD246" s="151">
        <f t="shared" si="78"/>
        <v>13</v>
      </c>
      <c r="AE246" s="152">
        <f t="shared" si="79"/>
        <v>12.8</v>
      </c>
      <c r="AF246" s="153">
        <f t="shared" si="80"/>
        <v>12.8</v>
      </c>
      <c r="AG246" s="233">
        <f t="shared" si="81"/>
        <v>45</v>
      </c>
      <c r="AH246" s="108">
        <f>VLOOKUP(B246,'Notes Ecrit'!$A$2:$B$572,2)</f>
        <v>7</v>
      </c>
      <c r="AI246" s="234">
        <f t="shared" si="82"/>
        <v>440</v>
      </c>
      <c r="AJ246" s="125">
        <f t="shared" si="83"/>
        <v>9.9</v>
      </c>
    </row>
    <row r="247" spans="1:41" s="126" customFormat="1" ht="16.5" customHeight="1" thickBot="1">
      <c r="A247" s="251" t="s">
        <v>1057</v>
      </c>
      <c r="B247" s="127">
        <v>21615822</v>
      </c>
      <c r="C247" s="127" t="s">
        <v>559</v>
      </c>
      <c r="D247" s="127" t="s">
        <v>430</v>
      </c>
      <c r="E247" s="145" t="s">
        <v>1064</v>
      </c>
      <c r="F247" s="146" t="str">
        <f t="shared" si="63"/>
        <v>ABI</v>
      </c>
      <c r="G247" s="147" t="str">
        <f t="shared" si="64"/>
        <v>ABI</v>
      </c>
      <c r="H247" s="148" t="str">
        <f t="shared" si="65"/>
        <v>ABI</v>
      </c>
      <c r="I247" s="210" t="s">
        <v>1064</v>
      </c>
      <c r="J247" s="147" t="str">
        <f t="shared" si="66"/>
        <v>ABI</v>
      </c>
      <c r="K247" s="149" t="s">
        <v>1064</v>
      </c>
      <c r="L247" s="147" t="str">
        <f t="shared" si="67"/>
        <v>ABI</v>
      </c>
      <c r="M247" s="148" t="str">
        <f t="shared" si="68"/>
        <v>ABI</v>
      </c>
      <c r="N247" s="150" t="s">
        <v>1064</v>
      </c>
      <c r="O247" s="187"/>
      <c r="P247" s="191">
        <f t="shared" si="69"/>
        <v>0</v>
      </c>
      <c r="Q247" s="147" t="str">
        <f t="shared" si="70"/>
        <v>ABI</v>
      </c>
      <c r="R247" s="150" t="s">
        <v>1064</v>
      </c>
      <c r="S247" s="147" t="str">
        <f t="shared" si="71"/>
        <v>ABI</v>
      </c>
      <c r="T247" s="148" t="str">
        <f t="shared" si="72"/>
        <v>ABI</v>
      </c>
      <c r="U247" s="150" t="s">
        <v>1064</v>
      </c>
      <c r="V247" s="147" t="str">
        <f t="shared" si="73"/>
        <v>ABI</v>
      </c>
      <c r="W247" s="189" t="s">
        <v>1064</v>
      </c>
      <c r="X247" s="147" t="str">
        <f t="shared" si="74"/>
        <v>ABI</v>
      </c>
      <c r="Y247" s="166" t="s">
        <v>1064</v>
      </c>
      <c r="Z247" s="147" t="str">
        <f t="shared" si="75"/>
        <v>ABI</v>
      </c>
      <c r="AA247" s="148" t="str">
        <f t="shared" si="76"/>
        <v>ABI</v>
      </c>
      <c r="AB247" s="149" t="s">
        <v>1064</v>
      </c>
      <c r="AC247" s="147" t="str">
        <f t="shared" si="77"/>
        <v>ABI</v>
      </c>
      <c r="AD247" s="151" t="str">
        <f t="shared" si="78"/>
        <v>ABI</v>
      </c>
      <c r="AE247" s="152" t="str">
        <f t="shared" si="79"/>
        <v>DEF</v>
      </c>
      <c r="AF247" s="153">
        <f t="shared" si="80"/>
        <v>0</v>
      </c>
      <c r="AG247" s="233">
        <f t="shared" si="81"/>
        <v>520</v>
      </c>
      <c r="AH247" s="108">
        <f>VLOOKUP(B247,'Notes Ecrit'!$A$2:$B$572,2)</f>
        <v>6</v>
      </c>
      <c r="AI247" s="234">
        <f t="shared" si="82"/>
        <v>539</v>
      </c>
      <c r="AJ247" s="125" t="e">
        <f t="shared" si="83"/>
        <v>#VALUE!</v>
      </c>
      <c r="AK247"/>
      <c r="AL247"/>
      <c r="AM247"/>
      <c r="AN247"/>
      <c r="AO247"/>
    </row>
    <row r="248" spans="1:41" ht="16.5" customHeight="1" thickBot="1">
      <c r="A248" s="218" t="s">
        <v>186</v>
      </c>
      <c r="B248" s="129">
        <v>21805179</v>
      </c>
      <c r="C248" s="129" t="s">
        <v>560</v>
      </c>
      <c r="D248" s="129" t="s">
        <v>505</v>
      </c>
      <c r="E248" s="154">
        <v>10</v>
      </c>
      <c r="F248" s="146">
        <f t="shared" si="63"/>
        <v>14.5</v>
      </c>
      <c r="G248" s="147">
        <f t="shared" si="64"/>
        <v>10</v>
      </c>
      <c r="H248" s="148">
        <f t="shared" si="65"/>
        <v>10</v>
      </c>
      <c r="I248" s="211">
        <v>3.97</v>
      </c>
      <c r="J248" s="147">
        <f t="shared" si="66"/>
        <v>10</v>
      </c>
      <c r="K248" s="155">
        <v>8.77</v>
      </c>
      <c r="L248" s="147">
        <f t="shared" si="67"/>
        <v>3</v>
      </c>
      <c r="M248" s="148">
        <f t="shared" si="68"/>
        <v>6.5</v>
      </c>
      <c r="N248" s="156">
        <v>30</v>
      </c>
      <c r="O248" s="190">
        <v>53</v>
      </c>
      <c r="P248" s="191">
        <f t="shared" si="69"/>
        <v>0.56603773584905659</v>
      </c>
      <c r="Q248" s="147">
        <f t="shared" si="70"/>
        <v>4</v>
      </c>
      <c r="R248" s="157">
        <v>23.9</v>
      </c>
      <c r="S248" s="147">
        <f t="shared" si="71"/>
        <v>3</v>
      </c>
      <c r="T248" s="148">
        <f t="shared" si="72"/>
        <v>7</v>
      </c>
      <c r="U248" s="156">
        <v>29</v>
      </c>
      <c r="V248" s="147">
        <f t="shared" si="73"/>
        <v>4.25</v>
      </c>
      <c r="W248" s="192">
        <v>-1</v>
      </c>
      <c r="X248" s="147">
        <f t="shared" si="74"/>
        <v>2.25</v>
      </c>
      <c r="Y248" s="158">
        <v>7</v>
      </c>
      <c r="Z248" s="147">
        <f t="shared" si="75"/>
        <v>1.5</v>
      </c>
      <c r="AA248" s="148">
        <f t="shared" si="76"/>
        <v>8</v>
      </c>
      <c r="AB248" s="159">
        <v>36.32</v>
      </c>
      <c r="AC248" s="147">
        <f t="shared" si="77"/>
        <v>16</v>
      </c>
      <c r="AD248" s="151">
        <f t="shared" si="78"/>
        <v>16</v>
      </c>
      <c r="AE248" s="152">
        <f t="shared" si="79"/>
        <v>9.5</v>
      </c>
      <c r="AF248" s="153">
        <f t="shared" si="80"/>
        <v>9.5</v>
      </c>
      <c r="AG248" s="233">
        <f t="shared" si="81"/>
        <v>344</v>
      </c>
      <c r="AH248" s="108">
        <f>VLOOKUP(B248,'Notes Ecrit'!$A$2:$B$572,2)</f>
        <v>7</v>
      </c>
      <c r="AI248" s="234">
        <f t="shared" si="82"/>
        <v>440</v>
      </c>
      <c r="AJ248" s="125">
        <f t="shared" si="83"/>
        <v>8.25</v>
      </c>
      <c r="AK248" s="111"/>
      <c r="AL248" s="111"/>
      <c r="AM248" s="111"/>
      <c r="AN248" s="111"/>
      <c r="AO248" s="111"/>
    </row>
    <row r="249" spans="1:41" ht="16.5" customHeight="1" thickBot="1">
      <c r="A249" s="218" t="s">
        <v>1057</v>
      </c>
      <c r="B249" s="129">
        <v>21814380</v>
      </c>
      <c r="C249" s="129" t="s">
        <v>561</v>
      </c>
      <c r="D249" s="129" t="s">
        <v>562</v>
      </c>
      <c r="E249" s="154">
        <v>16</v>
      </c>
      <c r="F249" s="146">
        <f t="shared" si="63"/>
        <v>17.5</v>
      </c>
      <c r="G249" s="147">
        <f t="shared" si="64"/>
        <v>13</v>
      </c>
      <c r="H249" s="148">
        <f t="shared" si="65"/>
        <v>13</v>
      </c>
      <c r="I249" s="211">
        <v>3.32</v>
      </c>
      <c r="J249" s="147">
        <f t="shared" si="66"/>
        <v>15</v>
      </c>
      <c r="K249" s="155">
        <v>6.88</v>
      </c>
      <c r="L249" s="147">
        <f t="shared" si="67"/>
        <v>11</v>
      </c>
      <c r="M249" s="148">
        <f t="shared" si="68"/>
        <v>13</v>
      </c>
      <c r="N249" s="156">
        <v>35</v>
      </c>
      <c r="O249" s="190">
        <v>74</v>
      </c>
      <c r="P249" s="191">
        <f t="shared" si="69"/>
        <v>0.47297297297297297</v>
      </c>
      <c r="Q249" s="147">
        <f t="shared" si="70"/>
        <v>2</v>
      </c>
      <c r="R249" s="157">
        <v>39</v>
      </c>
      <c r="S249" s="147">
        <f t="shared" si="71"/>
        <v>3</v>
      </c>
      <c r="T249" s="148">
        <f t="shared" si="72"/>
        <v>5</v>
      </c>
      <c r="U249" s="156">
        <v>26.9</v>
      </c>
      <c r="V249" s="147">
        <f t="shared" si="73"/>
        <v>4.5</v>
      </c>
      <c r="W249" s="192">
        <v>16</v>
      </c>
      <c r="X249" s="147">
        <f t="shared" si="74"/>
        <v>5</v>
      </c>
      <c r="Y249" s="158">
        <v>3</v>
      </c>
      <c r="Z249" s="147">
        <f t="shared" si="75"/>
        <v>3.5</v>
      </c>
      <c r="AA249" s="148">
        <f t="shared" si="76"/>
        <v>13</v>
      </c>
      <c r="AB249" s="159">
        <v>39.340000000000003</v>
      </c>
      <c r="AC249" s="147">
        <f t="shared" si="77"/>
        <v>11</v>
      </c>
      <c r="AD249" s="151">
        <f t="shared" si="78"/>
        <v>11</v>
      </c>
      <c r="AE249" s="152">
        <f t="shared" si="79"/>
        <v>11</v>
      </c>
      <c r="AF249" s="153">
        <f t="shared" si="80"/>
        <v>11</v>
      </c>
      <c r="AG249" s="233">
        <f t="shared" si="81"/>
        <v>196</v>
      </c>
      <c r="AH249" s="108">
        <f>VLOOKUP(B249,'Notes Ecrit'!$A$2:$B$572,2)</f>
        <v>0.5</v>
      </c>
      <c r="AI249" s="234">
        <f t="shared" si="82"/>
        <v>678</v>
      </c>
      <c r="AJ249" s="125">
        <f t="shared" si="83"/>
        <v>5.75</v>
      </c>
    </row>
    <row r="250" spans="1:41" ht="16.5" customHeight="1" thickBot="1">
      <c r="A250" s="218" t="s">
        <v>1057</v>
      </c>
      <c r="B250" s="129">
        <v>21809143</v>
      </c>
      <c r="C250" s="129" t="s">
        <v>563</v>
      </c>
      <c r="D250" s="129" t="s">
        <v>493</v>
      </c>
      <c r="E250" s="154">
        <v>16</v>
      </c>
      <c r="F250" s="146">
        <f t="shared" si="63"/>
        <v>17.5</v>
      </c>
      <c r="G250" s="147">
        <f t="shared" si="64"/>
        <v>13</v>
      </c>
      <c r="H250" s="148">
        <f t="shared" si="65"/>
        <v>13</v>
      </c>
      <c r="I250" s="211">
        <v>3.15</v>
      </c>
      <c r="J250" s="147">
        <f t="shared" si="66"/>
        <v>18</v>
      </c>
      <c r="K250" s="155">
        <v>6.91</v>
      </c>
      <c r="L250" s="147">
        <f t="shared" si="67"/>
        <v>10</v>
      </c>
      <c r="M250" s="148">
        <f t="shared" si="68"/>
        <v>14</v>
      </c>
      <c r="N250" s="156">
        <v>64</v>
      </c>
      <c r="O250" s="190">
        <v>85</v>
      </c>
      <c r="P250" s="191">
        <f t="shared" si="69"/>
        <v>0.75294117647058822</v>
      </c>
      <c r="Q250" s="147">
        <f t="shared" si="70"/>
        <v>3.5</v>
      </c>
      <c r="R250" s="157">
        <v>33.4</v>
      </c>
      <c r="S250" s="147">
        <f t="shared" si="71"/>
        <v>1.5</v>
      </c>
      <c r="T250" s="148">
        <f t="shared" si="72"/>
        <v>5</v>
      </c>
      <c r="U250" s="156">
        <v>29.2</v>
      </c>
      <c r="V250" s="147">
        <f t="shared" si="73"/>
        <v>3.25</v>
      </c>
      <c r="W250" s="203">
        <v>-1</v>
      </c>
      <c r="X250" s="147">
        <f t="shared" si="74"/>
        <v>2.25</v>
      </c>
      <c r="Y250" s="158">
        <v>7</v>
      </c>
      <c r="Z250" s="147">
        <f t="shared" si="75"/>
        <v>1.5</v>
      </c>
      <c r="AA250" s="148">
        <f t="shared" si="76"/>
        <v>7</v>
      </c>
      <c r="AB250" s="159">
        <v>36.380000000000003</v>
      </c>
      <c r="AC250" s="147">
        <f t="shared" si="77"/>
        <v>12</v>
      </c>
      <c r="AD250" s="151">
        <f t="shared" si="78"/>
        <v>12</v>
      </c>
      <c r="AE250" s="152">
        <f t="shared" si="79"/>
        <v>10.199999999999999</v>
      </c>
      <c r="AF250" s="153">
        <f t="shared" si="80"/>
        <v>10.199999999999999</v>
      </c>
      <c r="AG250" s="233">
        <f t="shared" si="81"/>
        <v>265</v>
      </c>
      <c r="AH250" s="108">
        <f>VLOOKUP(B250,'Notes Ecrit'!$A$2:$B$572,2)</f>
        <v>8.5</v>
      </c>
      <c r="AI250" s="234">
        <f t="shared" si="82"/>
        <v>278</v>
      </c>
      <c r="AJ250" s="125">
        <f t="shared" si="83"/>
        <v>9.35</v>
      </c>
    </row>
    <row r="251" spans="1:41" ht="16.5" customHeight="1" thickBot="1">
      <c r="A251" s="218" t="s">
        <v>1057</v>
      </c>
      <c r="B251" s="129">
        <v>21801592</v>
      </c>
      <c r="C251" s="129" t="s">
        <v>564</v>
      </c>
      <c r="D251" s="129" t="s">
        <v>308</v>
      </c>
      <c r="E251" s="154">
        <v>19</v>
      </c>
      <c r="F251" s="146">
        <f t="shared" si="63"/>
        <v>19</v>
      </c>
      <c r="G251" s="147">
        <f t="shared" si="64"/>
        <v>16</v>
      </c>
      <c r="H251" s="148">
        <f t="shared" si="65"/>
        <v>16</v>
      </c>
      <c r="I251" s="211">
        <v>3.24</v>
      </c>
      <c r="J251" s="147">
        <f t="shared" si="66"/>
        <v>16</v>
      </c>
      <c r="K251" s="155">
        <v>6.91</v>
      </c>
      <c r="L251" s="147">
        <f t="shared" si="67"/>
        <v>10</v>
      </c>
      <c r="M251" s="148">
        <f t="shared" si="68"/>
        <v>13</v>
      </c>
      <c r="N251" s="156">
        <v>96</v>
      </c>
      <c r="O251" s="190">
        <v>69</v>
      </c>
      <c r="P251" s="191">
        <f t="shared" si="69"/>
        <v>1.3913043478260869</v>
      </c>
      <c r="Q251" s="147">
        <f t="shared" si="70"/>
        <v>6.5</v>
      </c>
      <c r="R251" s="157">
        <v>45.5</v>
      </c>
      <c r="S251" s="147">
        <f t="shared" si="71"/>
        <v>4.5</v>
      </c>
      <c r="T251" s="148">
        <f t="shared" si="72"/>
        <v>11</v>
      </c>
      <c r="U251" s="156">
        <v>25.3</v>
      </c>
      <c r="V251" s="147">
        <f t="shared" si="73"/>
        <v>5.5</v>
      </c>
      <c r="W251" s="192">
        <v>-5</v>
      </c>
      <c r="X251" s="147">
        <f t="shared" si="74"/>
        <v>1.5</v>
      </c>
      <c r="Y251" s="158">
        <v>6</v>
      </c>
      <c r="Z251" s="147">
        <f t="shared" si="75"/>
        <v>2</v>
      </c>
      <c r="AA251" s="148">
        <f t="shared" si="76"/>
        <v>9</v>
      </c>
      <c r="AB251" s="159">
        <v>33.26</v>
      </c>
      <c r="AC251" s="147">
        <f t="shared" si="77"/>
        <v>14</v>
      </c>
      <c r="AD251" s="151">
        <f t="shared" si="78"/>
        <v>14</v>
      </c>
      <c r="AE251" s="152">
        <f t="shared" si="79"/>
        <v>12.6</v>
      </c>
      <c r="AF251" s="153">
        <f t="shared" si="80"/>
        <v>12.6</v>
      </c>
      <c r="AG251" s="233">
        <f t="shared" si="81"/>
        <v>50</v>
      </c>
      <c r="AH251" s="108">
        <f>VLOOKUP(B251,'Notes Ecrit'!$A$2:$B$572,2)</f>
        <v>9.5</v>
      </c>
      <c r="AI251" s="234">
        <f t="shared" si="82"/>
        <v>173</v>
      </c>
      <c r="AJ251" s="125">
        <f t="shared" si="83"/>
        <v>11.05</v>
      </c>
    </row>
    <row r="252" spans="1:41" s="126" customFormat="1" ht="16.5" customHeight="1" thickBot="1">
      <c r="A252" s="251" t="s">
        <v>1057</v>
      </c>
      <c r="B252" s="127">
        <v>21613668</v>
      </c>
      <c r="C252" s="127" t="s">
        <v>565</v>
      </c>
      <c r="D252" s="127" t="s">
        <v>566</v>
      </c>
      <c r="E252" s="145" t="s">
        <v>1064</v>
      </c>
      <c r="F252" s="146" t="str">
        <f t="shared" si="63"/>
        <v>ABI</v>
      </c>
      <c r="G252" s="147" t="str">
        <f t="shared" si="64"/>
        <v>ABI</v>
      </c>
      <c r="H252" s="148" t="str">
        <f t="shared" si="65"/>
        <v>ABI</v>
      </c>
      <c r="I252" s="210" t="s">
        <v>1064</v>
      </c>
      <c r="J252" s="147" t="str">
        <f t="shared" si="66"/>
        <v>ABI</v>
      </c>
      <c r="K252" s="149" t="s">
        <v>1064</v>
      </c>
      <c r="L252" s="147" t="str">
        <f t="shared" si="67"/>
        <v>ABI</v>
      </c>
      <c r="M252" s="148" t="str">
        <f t="shared" si="68"/>
        <v>ABI</v>
      </c>
      <c r="N252" s="150" t="s">
        <v>1064</v>
      </c>
      <c r="O252" s="187"/>
      <c r="P252" s="191">
        <f t="shared" si="69"/>
        <v>0</v>
      </c>
      <c r="Q252" s="147" t="str">
        <f t="shared" si="70"/>
        <v>ABI</v>
      </c>
      <c r="R252" s="150" t="s">
        <v>1064</v>
      </c>
      <c r="S252" s="147" t="str">
        <f t="shared" si="71"/>
        <v>ABI</v>
      </c>
      <c r="T252" s="148" t="str">
        <f t="shared" si="72"/>
        <v>ABI</v>
      </c>
      <c r="U252" s="150" t="s">
        <v>1064</v>
      </c>
      <c r="V252" s="147" t="str">
        <f t="shared" si="73"/>
        <v>ABI</v>
      </c>
      <c r="W252" s="189" t="s">
        <v>1064</v>
      </c>
      <c r="X252" s="147" t="str">
        <f t="shared" si="74"/>
        <v>ABI</v>
      </c>
      <c r="Y252" s="166" t="s">
        <v>1064</v>
      </c>
      <c r="Z252" s="147" t="str">
        <f t="shared" si="75"/>
        <v>ABI</v>
      </c>
      <c r="AA252" s="148" t="str">
        <f t="shared" si="76"/>
        <v>ABI</v>
      </c>
      <c r="AB252" s="149" t="s">
        <v>1064</v>
      </c>
      <c r="AC252" s="147" t="str">
        <f t="shared" si="77"/>
        <v>ABI</v>
      </c>
      <c r="AD252" s="151" t="str">
        <f t="shared" si="78"/>
        <v>ABI</v>
      </c>
      <c r="AE252" s="152" t="str">
        <f t="shared" si="79"/>
        <v>DEF</v>
      </c>
      <c r="AF252" s="153">
        <f t="shared" si="80"/>
        <v>0</v>
      </c>
      <c r="AG252" s="233">
        <f t="shared" si="81"/>
        <v>520</v>
      </c>
      <c r="AH252" s="108">
        <f>VLOOKUP(B252,'Notes Ecrit'!$A$2:$B$572,2)</f>
        <v>8.5</v>
      </c>
      <c r="AI252" s="234">
        <f t="shared" si="82"/>
        <v>278</v>
      </c>
      <c r="AJ252" s="125" t="e">
        <f t="shared" si="83"/>
        <v>#VALUE!</v>
      </c>
      <c r="AK252"/>
      <c r="AL252"/>
      <c r="AM252"/>
      <c r="AN252"/>
      <c r="AO252"/>
    </row>
    <row r="253" spans="1:41" ht="16.5" customHeight="1" thickBot="1">
      <c r="A253" s="218" t="s">
        <v>186</v>
      </c>
      <c r="B253" s="129">
        <v>21802994</v>
      </c>
      <c r="C253" s="129" t="s">
        <v>567</v>
      </c>
      <c r="D253" s="129" t="s">
        <v>230</v>
      </c>
      <c r="E253" s="154">
        <v>18</v>
      </c>
      <c r="F253" s="146">
        <f t="shared" si="63"/>
        <v>18.5</v>
      </c>
      <c r="G253" s="147">
        <f t="shared" si="64"/>
        <v>18</v>
      </c>
      <c r="H253" s="148">
        <f t="shared" si="65"/>
        <v>18</v>
      </c>
      <c r="I253" s="211">
        <v>3.49</v>
      </c>
      <c r="J253" s="147">
        <f t="shared" si="66"/>
        <v>18</v>
      </c>
      <c r="K253" s="155">
        <v>7.35</v>
      </c>
      <c r="L253" s="147">
        <f t="shared" si="67"/>
        <v>13</v>
      </c>
      <c r="M253" s="148">
        <f t="shared" si="68"/>
        <v>15.5</v>
      </c>
      <c r="N253" s="156">
        <v>35</v>
      </c>
      <c r="O253" s="190">
        <v>55</v>
      </c>
      <c r="P253" s="191">
        <f t="shared" si="69"/>
        <v>0.63636363636363635</v>
      </c>
      <c r="Q253" s="147">
        <f t="shared" si="70"/>
        <v>4.5</v>
      </c>
      <c r="R253" s="157">
        <v>31</v>
      </c>
      <c r="S253" s="147">
        <f t="shared" si="71"/>
        <v>5</v>
      </c>
      <c r="T253" s="148">
        <f t="shared" si="72"/>
        <v>9.5</v>
      </c>
      <c r="U253" s="156">
        <v>29.8</v>
      </c>
      <c r="V253" s="147">
        <f t="shared" si="73"/>
        <v>4</v>
      </c>
      <c r="W253" s="194">
        <v>7</v>
      </c>
      <c r="X253" s="147">
        <f t="shared" si="74"/>
        <v>3.75</v>
      </c>
      <c r="Y253" s="158">
        <v>2</v>
      </c>
      <c r="Z253" s="147">
        <f t="shared" si="75"/>
        <v>4</v>
      </c>
      <c r="AA253" s="148">
        <f t="shared" si="76"/>
        <v>11.75</v>
      </c>
      <c r="AB253" s="159">
        <v>50.63</v>
      </c>
      <c r="AC253" s="147">
        <f t="shared" si="77"/>
        <v>8</v>
      </c>
      <c r="AD253" s="151">
        <f t="shared" si="78"/>
        <v>8</v>
      </c>
      <c r="AE253" s="152">
        <f t="shared" si="79"/>
        <v>12.55</v>
      </c>
      <c r="AF253" s="153">
        <f t="shared" si="80"/>
        <v>12.55</v>
      </c>
      <c r="AG253" s="233">
        <f t="shared" si="81"/>
        <v>58</v>
      </c>
      <c r="AH253" s="108">
        <f>VLOOKUP(B253,'Notes Ecrit'!$A$2:$B$572,2)</f>
        <v>12.5</v>
      </c>
      <c r="AI253" s="234">
        <f t="shared" si="82"/>
        <v>23</v>
      </c>
      <c r="AJ253" s="125">
        <f t="shared" si="83"/>
        <v>12.525</v>
      </c>
      <c r="AK253" s="111"/>
      <c r="AL253" s="111"/>
      <c r="AM253" s="111"/>
      <c r="AN253" s="111"/>
      <c r="AO253" s="111"/>
    </row>
    <row r="254" spans="1:41" ht="16.5" customHeight="1" thickBot="1">
      <c r="A254" s="218" t="s">
        <v>1057</v>
      </c>
      <c r="B254" s="129">
        <v>21711320</v>
      </c>
      <c r="C254" s="129" t="s">
        <v>94</v>
      </c>
      <c r="D254" s="129" t="s">
        <v>308</v>
      </c>
      <c r="E254" s="154">
        <v>18</v>
      </c>
      <c r="F254" s="146">
        <f t="shared" si="63"/>
        <v>18.5</v>
      </c>
      <c r="G254" s="147">
        <f t="shared" si="64"/>
        <v>15</v>
      </c>
      <c r="H254" s="148">
        <f t="shared" si="65"/>
        <v>15</v>
      </c>
      <c r="I254" s="211">
        <v>3.08</v>
      </c>
      <c r="J254" s="147">
        <f t="shared" si="66"/>
        <v>19</v>
      </c>
      <c r="K254" s="155">
        <v>6.76</v>
      </c>
      <c r="L254" s="147">
        <f t="shared" si="67"/>
        <v>11</v>
      </c>
      <c r="M254" s="148">
        <f t="shared" si="68"/>
        <v>15</v>
      </c>
      <c r="N254" s="156">
        <v>50</v>
      </c>
      <c r="O254" s="190">
        <v>63</v>
      </c>
      <c r="P254" s="191">
        <f t="shared" si="69"/>
        <v>0.79365079365079361</v>
      </c>
      <c r="Q254" s="147">
        <f t="shared" si="70"/>
        <v>3.5</v>
      </c>
      <c r="R254" s="157">
        <v>39</v>
      </c>
      <c r="S254" s="147">
        <f t="shared" si="71"/>
        <v>3</v>
      </c>
      <c r="T254" s="148">
        <f t="shared" si="72"/>
        <v>6.5</v>
      </c>
      <c r="U254" s="156">
        <v>24.7</v>
      </c>
      <c r="V254" s="147">
        <f t="shared" si="73"/>
        <v>5.5</v>
      </c>
      <c r="W254" s="192">
        <v>-16</v>
      </c>
      <c r="X254" s="147">
        <f t="shared" si="74"/>
        <v>0.5</v>
      </c>
      <c r="Y254" s="158">
        <v>5</v>
      </c>
      <c r="Z254" s="147">
        <f t="shared" si="75"/>
        <v>2.5</v>
      </c>
      <c r="AA254" s="148">
        <f t="shared" si="76"/>
        <v>8.5</v>
      </c>
      <c r="AB254" s="159">
        <v>37.58</v>
      </c>
      <c r="AC254" s="147">
        <f t="shared" si="77"/>
        <v>12</v>
      </c>
      <c r="AD254" s="151">
        <f t="shared" si="78"/>
        <v>12</v>
      </c>
      <c r="AE254" s="152">
        <f t="shared" si="79"/>
        <v>11.4</v>
      </c>
      <c r="AF254" s="153">
        <f t="shared" si="80"/>
        <v>11.4</v>
      </c>
      <c r="AG254" s="233">
        <f t="shared" si="81"/>
        <v>158</v>
      </c>
      <c r="AH254" s="108">
        <f>VLOOKUP(B254,'Notes Ecrit'!$A$2:$B$572,2)</f>
        <v>6</v>
      </c>
      <c r="AI254" s="234">
        <f t="shared" si="82"/>
        <v>539</v>
      </c>
      <c r="AJ254" s="125">
        <f t="shared" si="83"/>
        <v>8.6999999999999993</v>
      </c>
    </row>
    <row r="255" spans="1:41" ht="16.5" customHeight="1" thickBot="1">
      <c r="A255" s="218" t="s">
        <v>1057</v>
      </c>
      <c r="B255" s="129">
        <v>21802953</v>
      </c>
      <c r="C255" s="129" t="s">
        <v>568</v>
      </c>
      <c r="D255" s="129" t="s">
        <v>569</v>
      </c>
      <c r="E255" s="154">
        <v>18</v>
      </c>
      <c r="F255" s="146">
        <f t="shared" si="63"/>
        <v>18.5</v>
      </c>
      <c r="G255" s="147">
        <f t="shared" si="64"/>
        <v>15</v>
      </c>
      <c r="H255" s="148">
        <f t="shared" si="65"/>
        <v>15</v>
      </c>
      <c r="I255" s="211">
        <v>3.16</v>
      </c>
      <c r="J255" s="147">
        <f t="shared" si="66"/>
        <v>18</v>
      </c>
      <c r="K255" s="155">
        <v>6.66</v>
      </c>
      <c r="L255" s="147">
        <f t="shared" si="67"/>
        <v>12</v>
      </c>
      <c r="M255" s="148">
        <f t="shared" si="68"/>
        <v>15</v>
      </c>
      <c r="N255" s="156">
        <v>75.5</v>
      </c>
      <c r="O255" s="190">
        <v>82</v>
      </c>
      <c r="P255" s="191">
        <f t="shared" si="69"/>
        <v>0.92073170731707321</v>
      </c>
      <c r="Q255" s="147">
        <f t="shared" si="70"/>
        <v>4.5</v>
      </c>
      <c r="R255" s="157">
        <v>45</v>
      </c>
      <c r="S255" s="147">
        <f t="shared" si="71"/>
        <v>4.5</v>
      </c>
      <c r="T255" s="148">
        <f t="shared" si="72"/>
        <v>9</v>
      </c>
      <c r="U255" s="156">
        <v>25.3</v>
      </c>
      <c r="V255" s="147">
        <f t="shared" si="73"/>
        <v>5.5</v>
      </c>
      <c r="W255" s="192">
        <v>-27</v>
      </c>
      <c r="X255" s="147">
        <f t="shared" si="74"/>
        <v>0</v>
      </c>
      <c r="Y255" s="158">
        <v>6</v>
      </c>
      <c r="Z255" s="147">
        <f t="shared" si="75"/>
        <v>2</v>
      </c>
      <c r="AA255" s="148">
        <f t="shared" si="76"/>
        <v>7.5</v>
      </c>
      <c r="AB255" s="159">
        <v>32.5</v>
      </c>
      <c r="AC255" s="147">
        <f t="shared" si="77"/>
        <v>15</v>
      </c>
      <c r="AD255" s="151">
        <f t="shared" si="78"/>
        <v>15</v>
      </c>
      <c r="AE255" s="152">
        <f t="shared" si="79"/>
        <v>12.3</v>
      </c>
      <c r="AF255" s="153">
        <f t="shared" si="80"/>
        <v>12.3</v>
      </c>
      <c r="AG255" s="233">
        <f t="shared" si="81"/>
        <v>77</v>
      </c>
      <c r="AH255" s="108">
        <f>VLOOKUP(B255,'Notes Ecrit'!$A$2:$B$572,2)</f>
        <v>8</v>
      </c>
      <c r="AI255" s="234">
        <f t="shared" si="82"/>
        <v>339</v>
      </c>
      <c r="AJ255" s="125">
        <f t="shared" si="83"/>
        <v>10.15</v>
      </c>
    </row>
    <row r="256" spans="1:41" ht="16.5" customHeight="1" thickBot="1">
      <c r="A256" s="218" t="s">
        <v>1057</v>
      </c>
      <c r="B256" s="129">
        <v>21809349</v>
      </c>
      <c r="C256" s="129" t="s">
        <v>570</v>
      </c>
      <c r="D256" s="129" t="s">
        <v>226</v>
      </c>
      <c r="E256" s="154">
        <v>18</v>
      </c>
      <c r="F256" s="146">
        <f t="shared" si="63"/>
        <v>18.5</v>
      </c>
      <c r="G256" s="147">
        <f t="shared" si="64"/>
        <v>15</v>
      </c>
      <c r="H256" s="148">
        <f t="shared" si="65"/>
        <v>15</v>
      </c>
      <c r="I256" s="211">
        <v>3.32</v>
      </c>
      <c r="J256" s="147">
        <f t="shared" si="66"/>
        <v>15</v>
      </c>
      <c r="K256" s="155">
        <v>6.98</v>
      </c>
      <c r="L256" s="147">
        <f t="shared" si="67"/>
        <v>10</v>
      </c>
      <c r="M256" s="148">
        <f t="shared" si="68"/>
        <v>12.5</v>
      </c>
      <c r="N256" s="156">
        <v>46</v>
      </c>
      <c r="O256" s="190">
        <v>64</v>
      </c>
      <c r="P256" s="191">
        <f t="shared" si="69"/>
        <v>0.71875</v>
      </c>
      <c r="Q256" s="147">
        <f t="shared" si="70"/>
        <v>3.5</v>
      </c>
      <c r="R256" s="157">
        <v>32.9</v>
      </c>
      <c r="S256" s="147">
        <f t="shared" si="71"/>
        <v>1</v>
      </c>
      <c r="T256" s="148">
        <f t="shared" si="72"/>
        <v>4.5</v>
      </c>
      <c r="U256" s="156">
        <v>27.1</v>
      </c>
      <c r="V256" s="147">
        <f t="shared" si="73"/>
        <v>4.25</v>
      </c>
      <c r="W256" s="192">
        <v>-6</v>
      </c>
      <c r="X256" s="147">
        <f t="shared" si="74"/>
        <v>1.25</v>
      </c>
      <c r="Y256" s="158">
        <v>10</v>
      </c>
      <c r="Z256" s="147">
        <f t="shared" si="75"/>
        <v>0</v>
      </c>
      <c r="AA256" s="148">
        <f t="shared" si="76"/>
        <v>5.5</v>
      </c>
      <c r="AB256" s="159">
        <v>47.78</v>
      </c>
      <c r="AC256" s="147">
        <f t="shared" si="77"/>
        <v>6</v>
      </c>
      <c r="AD256" s="151">
        <f t="shared" si="78"/>
        <v>6</v>
      </c>
      <c r="AE256" s="152">
        <f t="shared" si="79"/>
        <v>8.6999999999999993</v>
      </c>
      <c r="AF256" s="153">
        <f t="shared" si="80"/>
        <v>8.6999999999999993</v>
      </c>
      <c r="AG256" s="233">
        <f t="shared" si="81"/>
        <v>401</v>
      </c>
      <c r="AH256" s="108">
        <f>VLOOKUP(B256,'Notes Ecrit'!$A$2:$B$572,2)</f>
        <v>8.5</v>
      </c>
      <c r="AI256" s="234">
        <f t="shared" si="82"/>
        <v>278</v>
      </c>
      <c r="AJ256" s="125">
        <f t="shared" si="83"/>
        <v>8.6</v>
      </c>
    </row>
    <row r="257" spans="1:41" ht="16.5" customHeight="1" thickBot="1">
      <c r="A257" s="218" t="s">
        <v>1057</v>
      </c>
      <c r="B257" s="129">
        <v>21602352</v>
      </c>
      <c r="C257" s="129" t="s">
        <v>571</v>
      </c>
      <c r="D257" s="129" t="s">
        <v>388</v>
      </c>
      <c r="E257" s="179" t="s">
        <v>1064</v>
      </c>
      <c r="F257" s="146" t="str">
        <f t="shared" si="63"/>
        <v>ABI</v>
      </c>
      <c r="G257" s="147" t="str">
        <f t="shared" si="64"/>
        <v>ABI</v>
      </c>
      <c r="H257" s="148" t="str">
        <f t="shared" si="65"/>
        <v>ABI</v>
      </c>
      <c r="I257" s="211">
        <v>3.28</v>
      </c>
      <c r="J257" s="147">
        <f t="shared" si="66"/>
        <v>16</v>
      </c>
      <c r="K257" s="155">
        <v>7.13</v>
      </c>
      <c r="L257" s="147">
        <f t="shared" si="67"/>
        <v>9</v>
      </c>
      <c r="M257" s="148">
        <f t="shared" si="68"/>
        <v>12.5</v>
      </c>
      <c r="N257" s="156">
        <v>41</v>
      </c>
      <c r="O257" s="190">
        <v>88</v>
      </c>
      <c r="P257" s="191">
        <f t="shared" si="69"/>
        <v>0.46590909090909088</v>
      </c>
      <c r="Q257" s="147">
        <f t="shared" si="70"/>
        <v>2</v>
      </c>
      <c r="R257" s="157">
        <v>32</v>
      </c>
      <c r="S257" s="147">
        <f t="shared" si="71"/>
        <v>1</v>
      </c>
      <c r="T257" s="148">
        <f t="shared" si="72"/>
        <v>3</v>
      </c>
      <c r="U257" s="156">
        <v>30.1</v>
      </c>
      <c r="V257" s="147">
        <f t="shared" si="73"/>
        <v>2.75</v>
      </c>
      <c r="W257" s="192">
        <v>-15</v>
      </c>
      <c r="X257" s="147">
        <f t="shared" si="74"/>
        <v>0.5</v>
      </c>
      <c r="Y257" s="158">
        <v>10</v>
      </c>
      <c r="Z257" s="147">
        <f t="shared" si="75"/>
        <v>0</v>
      </c>
      <c r="AA257" s="148">
        <f t="shared" si="76"/>
        <v>3.25</v>
      </c>
      <c r="AB257" s="159">
        <v>42.79</v>
      </c>
      <c r="AC257" s="147">
        <f t="shared" si="77"/>
        <v>9</v>
      </c>
      <c r="AD257" s="151">
        <f t="shared" si="78"/>
        <v>9</v>
      </c>
      <c r="AE257" s="152" t="str">
        <f t="shared" si="79"/>
        <v>DEF</v>
      </c>
      <c r="AF257" s="153">
        <f t="shared" si="80"/>
        <v>0</v>
      </c>
      <c r="AG257" s="233">
        <f t="shared" si="81"/>
        <v>520</v>
      </c>
      <c r="AH257" s="108">
        <f>VLOOKUP(B257,'Notes Ecrit'!$A$2:$B$572,2)</f>
        <v>9</v>
      </c>
      <c r="AI257" s="234">
        <f t="shared" si="82"/>
        <v>208</v>
      </c>
      <c r="AJ257" s="125" t="e">
        <f t="shared" si="83"/>
        <v>#VALUE!</v>
      </c>
      <c r="AK257" s="111"/>
      <c r="AL257" s="111"/>
      <c r="AM257" s="111"/>
      <c r="AN257" s="111"/>
      <c r="AO257" s="111"/>
    </row>
    <row r="258" spans="1:41" ht="16.5" customHeight="1" thickBot="1">
      <c r="A258" s="218" t="s">
        <v>186</v>
      </c>
      <c r="B258" s="129">
        <v>21807700</v>
      </c>
      <c r="C258" s="129" t="s">
        <v>572</v>
      </c>
      <c r="D258" s="129" t="s">
        <v>408</v>
      </c>
      <c r="E258" s="154">
        <v>12</v>
      </c>
      <c r="F258" s="146">
        <f t="shared" si="63"/>
        <v>15.5</v>
      </c>
      <c r="G258" s="147">
        <f t="shared" si="64"/>
        <v>12</v>
      </c>
      <c r="H258" s="148">
        <f t="shared" si="65"/>
        <v>12</v>
      </c>
      <c r="I258" s="211">
        <v>3.43</v>
      </c>
      <c r="J258" s="147">
        <f t="shared" si="66"/>
        <v>19</v>
      </c>
      <c r="K258" s="155">
        <v>7.83</v>
      </c>
      <c r="L258" s="147">
        <f t="shared" si="67"/>
        <v>10</v>
      </c>
      <c r="M258" s="148">
        <f t="shared" si="68"/>
        <v>14.5</v>
      </c>
      <c r="N258" s="156">
        <v>34</v>
      </c>
      <c r="O258" s="190">
        <v>54</v>
      </c>
      <c r="P258" s="191">
        <f t="shared" si="69"/>
        <v>0.62962962962962965</v>
      </c>
      <c r="Q258" s="147">
        <f t="shared" si="70"/>
        <v>4.5</v>
      </c>
      <c r="R258" s="157">
        <v>30.2</v>
      </c>
      <c r="S258" s="147">
        <f t="shared" si="71"/>
        <v>5</v>
      </c>
      <c r="T258" s="148">
        <f t="shared" si="72"/>
        <v>9.5</v>
      </c>
      <c r="U258" s="156">
        <v>28.6</v>
      </c>
      <c r="V258" s="147">
        <f t="shared" si="73"/>
        <v>4.5</v>
      </c>
      <c r="W258" s="192">
        <v>6</v>
      </c>
      <c r="X258" s="147">
        <f t="shared" si="74"/>
        <v>3.5</v>
      </c>
      <c r="Y258" s="158">
        <v>6</v>
      </c>
      <c r="Z258" s="147">
        <f t="shared" si="75"/>
        <v>2</v>
      </c>
      <c r="AA258" s="148">
        <f t="shared" si="76"/>
        <v>10</v>
      </c>
      <c r="AB258" s="159">
        <v>75.42</v>
      </c>
      <c r="AC258" s="147">
        <f t="shared" si="77"/>
        <v>1</v>
      </c>
      <c r="AD258" s="151">
        <f t="shared" si="78"/>
        <v>1</v>
      </c>
      <c r="AE258" s="152">
        <f t="shared" si="79"/>
        <v>9.4</v>
      </c>
      <c r="AF258" s="153">
        <f t="shared" si="80"/>
        <v>9.4</v>
      </c>
      <c r="AG258" s="233">
        <f t="shared" si="81"/>
        <v>352</v>
      </c>
      <c r="AH258" s="108">
        <f>VLOOKUP(B258,'Notes Ecrit'!$A$2:$B$572,2)</f>
        <v>4</v>
      </c>
      <c r="AI258" s="234">
        <f t="shared" si="82"/>
        <v>656</v>
      </c>
      <c r="AJ258" s="125">
        <f t="shared" si="83"/>
        <v>6.7</v>
      </c>
    </row>
    <row r="259" spans="1:41" ht="16.5" customHeight="1" thickBot="1">
      <c r="A259" s="218" t="s">
        <v>186</v>
      </c>
      <c r="B259" s="129">
        <v>21804799</v>
      </c>
      <c r="C259" s="129" t="s">
        <v>573</v>
      </c>
      <c r="D259" s="129" t="s">
        <v>574</v>
      </c>
      <c r="E259" s="154">
        <v>11</v>
      </c>
      <c r="F259" s="146">
        <f t="shared" ref="F259:F322" si="84">IF(E259="ABI","ABI",IF(E259="DISP","DISP",IF(E259="VAL","VAL",(VLOOKUP(E259,tpstest,2)))))</f>
        <v>15</v>
      </c>
      <c r="G259" s="147">
        <f t="shared" ref="G259:G322" si="85">IF(F259="ABI","ABI",IF(F259="DISP",0,IF(F259="VAL","VAL",(IF(A259="F",VLOOKUP(F259,endurfille,2),VLOOKUP(F259,endurgarçon,2))))))</f>
        <v>11</v>
      </c>
      <c r="H259" s="148">
        <f t="shared" ref="H259:H322" si="86">IF(G259="VAL","VALIDÉ",G259)</f>
        <v>11</v>
      </c>
      <c r="I259" s="211">
        <v>3.74</v>
      </c>
      <c r="J259" s="147">
        <f t="shared" ref="J259:J322" si="87">IF(I259="ABI","ABI",IF(I259="DISP",0,IF(I259="VAL","VAL",(IF(A259="F",VLOOKUP(I259,VIT20MF,2),VLOOKUP(I259,Vit20MG,2))))))</f>
        <v>13</v>
      </c>
      <c r="K259" s="155">
        <v>8.4700000000000006</v>
      </c>
      <c r="L259" s="147">
        <f t="shared" ref="L259:L322" si="88">IF(K259="ABI","ABI",IF(K259="DISP",0,IF(K259="VAL","VAL",(IF(A259="F",VLOOKUP(K259,vit50mf,2),VLOOKUP(K259,vit50mg,2))))))</f>
        <v>6</v>
      </c>
      <c r="M259" s="148">
        <f t="shared" ref="M259:M322" si="89">IF(OR(J259="ABI",L259="ABI"),"ABI",IF(L259="VAL","VALIDÉ",(J259+L259)/2))</f>
        <v>9.5</v>
      </c>
      <c r="N259" s="156">
        <v>32</v>
      </c>
      <c r="O259" s="190">
        <v>57</v>
      </c>
      <c r="P259" s="191">
        <f t="shared" ref="P259:P322" si="90">IF(OR(N259="DISP",N259="ABI",N259="VAL"),0,N259/O259)</f>
        <v>0.56140350877192979</v>
      </c>
      <c r="Q259" s="147">
        <f t="shared" ref="Q259:Q322" si="91">IF(N259="ABI","ABI",IF(N259="DISP",0,IF(N259="VAL","VAL",IF(A259="F",VLOOKUP(P259,forcefille,2),VLOOKUP(P259,forcegarçon,2)))))</f>
        <v>4</v>
      </c>
      <c r="R259" s="157">
        <v>24.6</v>
      </c>
      <c r="S259" s="147">
        <f t="shared" ref="S259:S322" si="92">IF(R259="ABI","ABI",IF(R259="DISP",0,IF(R259="VAL","VAL",IF(A259="F",VLOOKUP(R259,détfille,2),VLOOKUP(R259,détgarçon,2)))))</f>
        <v>3.5</v>
      </c>
      <c r="T259" s="148">
        <f t="shared" ref="T259:T322" si="93">IF(OR(Q259="ABI",S259="ABI"),"ABI",IF(OR(Q259="VAL",S259="VAL"),"VALIDÉ",(Q259+S259)))</f>
        <v>7.5</v>
      </c>
      <c r="U259" s="156">
        <v>28.7</v>
      </c>
      <c r="V259" s="147">
        <f t="shared" ref="V259:V322" si="94">IF(U259="ABI","ABI",IF(U259="DISP",0,IF(U259="VAL","VAL",IF(A259="F",VLOOKUP(U259,coorfille,2),VLOOKUP(U259,coorgarçon,2)))))</f>
        <v>4.5</v>
      </c>
      <c r="W259" s="192">
        <v>0</v>
      </c>
      <c r="X259" s="147">
        <f t="shared" ref="X259:X322" si="95">IF(W259="ABI","ABI",IF(W259="DISP",0,IF(W259="VAL","VAL",IF(A259="F",VLOOKUP(W259,SouplesseFille,2),VLOOKUP(W259,SouplesseGarçon,2)))))</f>
        <v>2.5</v>
      </c>
      <c r="Y259" s="158">
        <v>4</v>
      </c>
      <c r="Z259" s="147">
        <f t="shared" ref="Z259:Z322" si="96">IF(Y259="ABI","ABI",IF(Y259="DISP",0,IF(Y259="VAL","VAL",IF(A259="F",VLOOKUP(Y259,eqfille,2),VLOOKUP(Y259,eqgarçon,2)))))</f>
        <v>3</v>
      </c>
      <c r="AA259" s="148">
        <f t="shared" ref="AA259:AA322" si="97">IF(OR(V259="ABI",X259="ABI",Z259="ABI"),"ABI",IF(Z259="VAL","VALIDÉ",V259+X259+Z259))</f>
        <v>10</v>
      </c>
      <c r="AB259" s="159">
        <v>42.38</v>
      </c>
      <c r="AC259" s="147">
        <f t="shared" ref="AC259:AC322" si="98">IF(AB259="ABI","ABI",IF(OR(AB259="DNF",AB259="DISP"),0,IF(AB259="VAL","VAL",(IF(A259="F",VLOOKUP(AB259,nagefille,2),VLOOKUP(AB259,nagegarçon,2))))))</f>
        <v>12</v>
      </c>
      <c r="AD259" s="151">
        <f t="shared" ref="AD259:AD322" si="99">IF(AC259="VAL","VALIDÉ",AC259)</f>
        <v>12</v>
      </c>
      <c r="AE259" s="152">
        <f t="shared" ref="AE259:AE322" si="100">IF(OR(H259="VALIDÉ",H259="VALIDÉ",M259="VALIDÉ",M259="VALIDÉ",T259="VALIDÉ",T259="VALIDÉ",AA259="VALIDÉ",AA259="VALIDÉ",AD259="VALIDÉ",AD259="VALIDÉ"),"VALIDÉ",IF(OR(H259="ABS",H259="ABI",M259="ABS",M259="ABI",T259="ABS",T259="ABI",AA259="ABS",AA259="ABI",AD259="ABS",AD259="ABI"),"DEF",SUM(H259+M259+T259+AA259+AD259)/5))</f>
        <v>10</v>
      </c>
      <c r="AF259" s="153">
        <f t="shared" ref="AF259:AF322" si="101">IF(OR(AE259="DEF",AE259="VALIDÉ"),0,AE259)</f>
        <v>10</v>
      </c>
      <c r="AG259" s="233">
        <f t="shared" ref="AG259:AG322" si="102">RANK(AF259,$AF$3:$AF$680,0)</f>
        <v>278</v>
      </c>
      <c r="AH259" s="108">
        <f>VLOOKUP(B259,'Notes Ecrit'!$A$2:$B$572,2)</f>
        <v>11.5</v>
      </c>
      <c r="AI259" s="234">
        <f t="shared" ref="AI259:AI322" si="103">RANK(AH259,$AH$3:$AH$680,0)</f>
        <v>54</v>
      </c>
      <c r="AJ259" s="125">
        <f t="shared" ref="AJ259:AJ322" si="104">(AE259*0.5+AH259*0.5)</f>
        <v>10.75</v>
      </c>
      <c r="AK259" s="111"/>
      <c r="AL259" s="111"/>
      <c r="AM259" s="111"/>
      <c r="AN259" s="111"/>
      <c r="AO259" s="111"/>
    </row>
    <row r="260" spans="1:41" ht="16.5" customHeight="1" thickBot="1">
      <c r="A260" s="218" t="s">
        <v>1057</v>
      </c>
      <c r="B260" s="129">
        <v>21804880</v>
      </c>
      <c r="C260" s="129" t="s">
        <v>575</v>
      </c>
      <c r="D260" s="129" t="s">
        <v>414</v>
      </c>
      <c r="E260" s="154">
        <v>22</v>
      </c>
      <c r="F260" s="146">
        <f t="shared" si="84"/>
        <v>20.5</v>
      </c>
      <c r="G260" s="147">
        <f t="shared" si="85"/>
        <v>19</v>
      </c>
      <c r="H260" s="148">
        <f t="shared" si="86"/>
        <v>19</v>
      </c>
      <c r="I260" s="211">
        <v>3.01</v>
      </c>
      <c r="J260" s="147">
        <f t="shared" si="87"/>
        <v>20</v>
      </c>
      <c r="K260" s="155">
        <v>6.53</v>
      </c>
      <c r="L260" s="147">
        <f t="shared" si="88"/>
        <v>13</v>
      </c>
      <c r="M260" s="148">
        <f t="shared" si="89"/>
        <v>16.5</v>
      </c>
      <c r="N260" s="156">
        <v>62.5</v>
      </c>
      <c r="O260" s="190">
        <v>59</v>
      </c>
      <c r="P260" s="191">
        <f t="shared" si="90"/>
        <v>1.0593220338983051</v>
      </c>
      <c r="Q260" s="147">
        <f t="shared" si="91"/>
        <v>5</v>
      </c>
      <c r="R260" s="157">
        <v>47.7</v>
      </c>
      <c r="S260" s="147">
        <f t="shared" si="92"/>
        <v>5</v>
      </c>
      <c r="T260" s="148">
        <f t="shared" si="93"/>
        <v>10</v>
      </c>
      <c r="U260" s="156">
        <v>24.1</v>
      </c>
      <c r="V260" s="147">
        <f t="shared" si="94"/>
        <v>5.75</v>
      </c>
      <c r="W260" s="192">
        <v>-3</v>
      </c>
      <c r="X260" s="147">
        <f t="shared" si="95"/>
        <v>1.75</v>
      </c>
      <c r="Y260" s="158">
        <v>2</v>
      </c>
      <c r="Z260" s="147">
        <f t="shared" si="96"/>
        <v>4</v>
      </c>
      <c r="AA260" s="148">
        <f t="shared" si="97"/>
        <v>11.5</v>
      </c>
      <c r="AB260" s="159">
        <v>38.06</v>
      </c>
      <c r="AC260" s="147">
        <f t="shared" si="98"/>
        <v>11</v>
      </c>
      <c r="AD260" s="151">
        <f t="shared" si="99"/>
        <v>11</v>
      </c>
      <c r="AE260" s="152">
        <f t="shared" si="100"/>
        <v>13.6</v>
      </c>
      <c r="AF260" s="153">
        <f t="shared" si="101"/>
        <v>13.6</v>
      </c>
      <c r="AG260" s="233">
        <f t="shared" si="102"/>
        <v>17</v>
      </c>
      <c r="AH260" s="108">
        <f>VLOOKUP(B260,'Notes Ecrit'!$A$2:$B$572,2)</f>
        <v>11.5</v>
      </c>
      <c r="AI260" s="234">
        <f t="shared" si="103"/>
        <v>54</v>
      </c>
      <c r="AJ260" s="125">
        <f t="shared" si="104"/>
        <v>12.55</v>
      </c>
    </row>
    <row r="261" spans="1:41" ht="16.5" customHeight="1" thickBot="1">
      <c r="A261" s="218" t="s">
        <v>1057</v>
      </c>
      <c r="B261" s="129">
        <v>21806023</v>
      </c>
      <c r="C261" s="129" t="s">
        <v>576</v>
      </c>
      <c r="D261" s="129" t="s">
        <v>577</v>
      </c>
      <c r="E261" s="154">
        <v>15</v>
      </c>
      <c r="F261" s="146">
        <f t="shared" si="84"/>
        <v>17</v>
      </c>
      <c r="G261" s="147">
        <f t="shared" si="85"/>
        <v>12</v>
      </c>
      <c r="H261" s="148">
        <f t="shared" si="86"/>
        <v>12</v>
      </c>
      <c r="I261" s="211">
        <v>3.1</v>
      </c>
      <c r="J261" s="147">
        <f t="shared" si="87"/>
        <v>19</v>
      </c>
      <c r="K261" s="155">
        <v>6.56</v>
      </c>
      <c r="L261" s="147">
        <f t="shared" si="88"/>
        <v>13</v>
      </c>
      <c r="M261" s="148">
        <f t="shared" si="89"/>
        <v>16</v>
      </c>
      <c r="N261" s="156">
        <v>109</v>
      </c>
      <c r="O261" s="190">
        <v>87</v>
      </c>
      <c r="P261" s="191">
        <f t="shared" si="90"/>
        <v>1.2528735632183907</v>
      </c>
      <c r="Q261" s="147">
        <f t="shared" si="91"/>
        <v>6</v>
      </c>
      <c r="R261" s="157">
        <v>53.2</v>
      </c>
      <c r="S261" s="147">
        <f t="shared" si="92"/>
        <v>6.5</v>
      </c>
      <c r="T261" s="148">
        <f t="shared" si="93"/>
        <v>12.5</v>
      </c>
      <c r="U261" s="156">
        <v>27.2</v>
      </c>
      <c r="V261" s="147">
        <f t="shared" si="94"/>
        <v>4.25</v>
      </c>
      <c r="W261" s="192">
        <v>-7</v>
      </c>
      <c r="X261" s="147">
        <f t="shared" si="95"/>
        <v>1.25</v>
      </c>
      <c r="Y261" s="158">
        <v>8</v>
      </c>
      <c r="Z261" s="147">
        <f t="shared" si="96"/>
        <v>1</v>
      </c>
      <c r="AA261" s="148">
        <f t="shared" si="97"/>
        <v>6.5</v>
      </c>
      <c r="AB261" s="159">
        <v>38.9</v>
      </c>
      <c r="AC261" s="147">
        <f t="shared" si="98"/>
        <v>11</v>
      </c>
      <c r="AD261" s="151">
        <f t="shared" si="99"/>
        <v>11</v>
      </c>
      <c r="AE261" s="152">
        <f t="shared" si="100"/>
        <v>11.6</v>
      </c>
      <c r="AF261" s="153">
        <f t="shared" si="101"/>
        <v>11.6</v>
      </c>
      <c r="AG261" s="233">
        <f t="shared" si="102"/>
        <v>133</v>
      </c>
      <c r="AH261" s="108">
        <f>VLOOKUP(B261,'Notes Ecrit'!$A$2:$B$572,2)</f>
        <v>10</v>
      </c>
      <c r="AI261" s="234">
        <f t="shared" si="103"/>
        <v>125</v>
      </c>
      <c r="AJ261" s="125">
        <f t="shared" si="104"/>
        <v>10.8</v>
      </c>
    </row>
    <row r="262" spans="1:41" ht="16.5" customHeight="1" thickBot="1">
      <c r="A262" s="218" t="s">
        <v>1057</v>
      </c>
      <c r="B262" s="129">
        <v>21811046</v>
      </c>
      <c r="C262" s="129" t="s">
        <v>578</v>
      </c>
      <c r="D262" s="129" t="s">
        <v>34</v>
      </c>
      <c r="E262" s="154">
        <v>15</v>
      </c>
      <c r="F262" s="146">
        <f t="shared" si="84"/>
        <v>17</v>
      </c>
      <c r="G262" s="147">
        <f t="shared" si="85"/>
        <v>12</v>
      </c>
      <c r="H262" s="148">
        <f t="shared" si="86"/>
        <v>12</v>
      </c>
      <c r="I262" s="211">
        <v>3.16</v>
      </c>
      <c r="J262" s="147">
        <f t="shared" si="87"/>
        <v>18</v>
      </c>
      <c r="K262" s="155">
        <v>6.68</v>
      </c>
      <c r="L262" s="147">
        <f t="shared" si="88"/>
        <v>12</v>
      </c>
      <c r="M262" s="148">
        <f t="shared" si="89"/>
        <v>15</v>
      </c>
      <c r="N262" s="156">
        <v>93</v>
      </c>
      <c r="O262" s="190">
        <v>76</v>
      </c>
      <c r="P262" s="191">
        <f t="shared" si="90"/>
        <v>1.2236842105263157</v>
      </c>
      <c r="Q262" s="147">
        <f t="shared" si="91"/>
        <v>6</v>
      </c>
      <c r="R262" s="157">
        <v>40.4</v>
      </c>
      <c r="S262" s="147">
        <f t="shared" si="92"/>
        <v>3</v>
      </c>
      <c r="T262" s="148">
        <f t="shared" si="93"/>
        <v>9</v>
      </c>
      <c r="U262" s="156">
        <v>28.8</v>
      </c>
      <c r="V262" s="147">
        <f t="shared" si="94"/>
        <v>3.5</v>
      </c>
      <c r="W262" s="192">
        <v>-5</v>
      </c>
      <c r="X262" s="147">
        <f t="shared" si="95"/>
        <v>1.5</v>
      </c>
      <c r="Y262" s="158">
        <v>9</v>
      </c>
      <c r="Z262" s="147">
        <f t="shared" si="96"/>
        <v>0.5</v>
      </c>
      <c r="AA262" s="148">
        <f t="shared" si="97"/>
        <v>5.5</v>
      </c>
      <c r="AB262" s="159">
        <v>44.5</v>
      </c>
      <c r="AC262" s="147">
        <f t="shared" si="98"/>
        <v>8</v>
      </c>
      <c r="AD262" s="151">
        <f t="shared" si="99"/>
        <v>8</v>
      </c>
      <c r="AE262" s="152">
        <f t="shared" si="100"/>
        <v>9.9</v>
      </c>
      <c r="AF262" s="153">
        <f t="shared" si="101"/>
        <v>9.9</v>
      </c>
      <c r="AG262" s="233">
        <f t="shared" si="102"/>
        <v>291</v>
      </c>
      <c r="AH262" s="108">
        <f>VLOOKUP(B262,'Notes Ecrit'!$A$2:$B$572,2)</f>
        <v>9.5</v>
      </c>
      <c r="AI262" s="234">
        <f t="shared" si="103"/>
        <v>173</v>
      </c>
      <c r="AJ262" s="125">
        <f t="shared" si="104"/>
        <v>9.6999999999999993</v>
      </c>
      <c r="AK262" s="111"/>
      <c r="AL262" s="111"/>
      <c r="AM262" s="111"/>
      <c r="AN262" s="111"/>
      <c r="AO262" s="111"/>
    </row>
    <row r="263" spans="1:41" ht="16.5" customHeight="1" thickBot="1">
      <c r="A263" s="218" t="s">
        <v>1057</v>
      </c>
      <c r="B263" s="129">
        <v>21811794</v>
      </c>
      <c r="C263" s="129" t="s">
        <v>579</v>
      </c>
      <c r="D263" s="129" t="s">
        <v>274</v>
      </c>
      <c r="E263" s="154">
        <v>15</v>
      </c>
      <c r="F263" s="146">
        <f t="shared" si="84"/>
        <v>17</v>
      </c>
      <c r="G263" s="147">
        <f t="shared" si="85"/>
        <v>12</v>
      </c>
      <c r="H263" s="148">
        <f t="shared" si="86"/>
        <v>12</v>
      </c>
      <c r="I263" s="211">
        <v>3.06</v>
      </c>
      <c r="J263" s="147">
        <f t="shared" si="87"/>
        <v>19</v>
      </c>
      <c r="K263" s="155">
        <v>6.52</v>
      </c>
      <c r="L263" s="147">
        <f t="shared" si="88"/>
        <v>13</v>
      </c>
      <c r="M263" s="148">
        <f t="shared" si="89"/>
        <v>16</v>
      </c>
      <c r="N263" s="156">
        <v>46</v>
      </c>
      <c r="O263" s="190">
        <v>64</v>
      </c>
      <c r="P263" s="191">
        <f t="shared" si="90"/>
        <v>0.71875</v>
      </c>
      <c r="Q263" s="147">
        <f t="shared" si="91"/>
        <v>3.5</v>
      </c>
      <c r="R263" s="157">
        <v>44.6</v>
      </c>
      <c r="S263" s="147">
        <f t="shared" si="92"/>
        <v>4</v>
      </c>
      <c r="T263" s="148">
        <f t="shared" si="93"/>
        <v>7.5</v>
      </c>
      <c r="U263" s="156">
        <v>25.9</v>
      </c>
      <c r="V263" s="147">
        <f t="shared" si="94"/>
        <v>5</v>
      </c>
      <c r="W263" s="192">
        <v>-5</v>
      </c>
      <c r="X263" s="147">
        <f t="shared" si="95"/>
        <v>1.5</v>
      </c>
      <c r="Y263" s="158">
        <v>10</v>
      </c>
      <c r="Z263" s="147">
        <f t="shared" si="96"/>
        <v>0</v>
      </c>
      <c r="AA263" s="148">
        <f t="shared" si="97"/>
        <v>6.5</v>
      </c>
      <c r="AB263" s="159">
        <v>37.909999999999997</v>
      </c>
      <c r="AC263" s="147">
        <f t="shared" si="98"/>
        <v>11</v>
      </c>
      <c r="AD263" s="151">
        <f t="shared" si="99"/>
        <v>11</v>
      </c>
      <c r="AE263" s="152">
        <f t="shared" si="100"/>
        <v>10.6</v>
      </c>
      <c r="AF263" s="153">
        <f t="shared" si="101"/>
        <v>10.6</v>
      </c>
      <c r="AG263" s="233">
        <f t="shared" si="102"/>
        <v>222</v>
      </c>
      <c r="AH263" s="108">
        <f>VLOOKUP(B263,'Notes Ecrit'!$A$2:$B$572,2)</f>
        <v>8</v>
      </c>
      <c r="AI263" s="234">
        <f t="shared" si="103"/>
        <v>339</v>
      </c>
      <c r="AJ263" s="125">
        <f t="shared" si="104"/>
        <v>9.3000000000000007</v>
      </c>
      <c r="AK263" s="111"/>
      <c r="AL263" s="111"/>
      <c r="AM263" s="111"/>
      <c r="AN263" s="111"/>
      <c r="AO263" s="111"/>
    </row>
    <row r="264" spans="1:41" ht="16.5" customHeight="1" thickBot="1">
      <c r="A264" s="218" t="s">
        <v>1057</v>
      </c>
      <c r="B264" s="129">
        <v>21801774</v>
      </c>
      <c r="C264" s="129" t="s">
        <v>580</v>
      </c>
      <c r="D264" s="129" t="s">
        <v>581</v>
      </c>
      <c r="E264" s="154">
        <v>13</v>
      </c>
      <c r="F264" s="146">
        <f t="shared" si="84"/>
        <v>16</v>
      </c>
      <c r="G264" s="147">
        <f t="shared" si="85"/>
        <v>10</v>
      </c>
      <c r="H264" s="148">
        <f t="shared" si="86"/>
        <v>10</v>
      </c>
      <c r="I264" s="211">
        <v>3.58</v>
      </c>
      <c r="J264" s="147">
        <f t="shared" si="87"/>
        <v>11</v>
      </c>
      <c r="K264" s="155">
        <v>7.85</v>
      </c>
      <c r="L264" s="147">
        <f t="shared" si="88"/>
        <v>4</v>
      </c>
      <c r="M264" s="148">
        <f t="shared" si="89"/>
        <v>7.5</v>
      </c>
      <c r="N264" s="156">
        <v>70</v>
      </c>
      <c r="O264" s="190">
        <v>84</v>
      </c>
      <c r="P264" s="191">
        <f t="shared" si="90"/>
        <v>0.83333333333333337</v>
      </c>
      <c r="Q264" s="147">
        <f t="shared" si="91"/>
        <v>4</v>
      </c>
      <c r="R264" s="157">
        <v>35.5</v>
      </c>
      <c r="S264" s="147">
        <f t="shared" si="92"/>
        <v>2</v>
      </c>
      <c r="T264" s="148">
        <f t="shared" si="93"/>
        <v>6</v>
      </c>
      <c r="U264" s="156">
        <v>33.799999999999997</v>
      </c>
      <c r="V264" s="147">
        <f t="shared" si="94"/>
        <v>1</v>
      </c>
      <c r="W264" s="192">
        <v>0</v>
      </c>
      <c r="X264" s="147">
        <f t="shared" si="95"/>
        <v>2.5</v>
      </c>
      <c r="Y264" s="158">
        <v>10</v>
      </c>
      <c r="Z264" s="147">
        <f t="shared" si="96"/>
        <v>0</v>
      </c>
      <c r="AA264" s="148">
        <f t="shared" si="97"/>
        <v>3.5</v>
      </c>
      <c r="AB264" s="159">
        <v>39.97</v>
      </c>
      <c r="AC264" s="147">
        <f t="shared" si="98"/>
        <v>10</v>
      </c>
      <c r="AD264" s="151">
        <f t="shared" si="99"/>
        <v>10</v>
      </c>
      <c r="AE264" s="152">
        <f t="shared" si="100"/>
        <v>7.4</v>
      </c>
      <c r="AF264" s="153">
        <f t="shared" si="101"/>
        <v>7.4</v>
      </c>
      <c r="AG264" s="233">
        <f t="shared" si="102"/>
        <v>469</v>
      </c>
      <c r="AH264" s="108">
        <f>VLOOKUP(B264,'Notes Ecrit'!$A$2:$B$572,2)</f>
        <v>11.5</v>
      </c>
      <c r="AI264" s="234">
        <f t="shared" si="103"/>
        <v>54</v>
      </c>
      <c r="AJ264" s="125">
        <f t="shared" si="104"/>
        <v>9.4499999999999993</v>
      </c>
    </row>
    <row r="265" spans="1:41" s="111" customFormat="1" ht="16.5" customHeight="1" thickBot="1">
      <c r="A265" s="218" t="s">
        <v>1057</v>
      </c>
      <c r="B265" s="129">
        <v>21816569</v>
      </c>
      <c r="C265" s="129" t="s">
        <v>582</v>
      </c>
      <c r="D265" s="129" t="s">
        <v>414</v>
      </c>
      <c r="E265" s="154">
        <v>18</v>
      </c>
      <c r="F265" s="146">
        <f t="shared" si="84"/>
        <v>18.5</v>
      </c>
      <c r="G265" s="147">
        <f t="shared" si="85"/>
        <v>15</v>
      </c>
      <c r="H265" s="148">
        <f t="shared" si="86"/>
        <v>15</v>
      </c>
      <c r="I265" s="211">
        <v>3.18</v>
      </c>
      <c r="J265" s="147">
        <f t="shared" si="87"/>
        <v>17</v>
      </c>
      <c r="K265" s="155">
        <v>6.76</v>
      </c>
      <c r="L265" s="147">
        <f t="shared" si="88"/>
        <v>11</v>
      </c>
      <c r="M265" s="148">
        <f t="shared" si="89"/>
        <v>14</v>
      </c>
      <c r="N265" s="156">
        <v>58</v>
      </c>
      <c r="O265" s="190">
        <v>60</v>
      </c>
      <c r="P265" s="191">
        <f t="shared" si="90"/>
        <v>0.96666666666666667</v>
      </c>
      <c r="Q265" s="147">
        <f t="shared" si="91"/>
        <v>4.5</v>
      </c>
      <c r="R265" s="157">
        <v>47.6</v>
      </c>
      <c r="S265" s="147">
        <f t="shared" si="92"/>
        <v>5</v>
      </c>
      <c r="T265" s="148">
        <f t="shared" si="93"/>
        <v>9.5</v>
      </c>
      <c r="U265" s="156">
        <v>30.7</v>
      </c>
      <c r="V265" s="147">
        <f t="shared" si="94"/>
        <v>2.5</v>
      </c>
      <c r="W265" s="192">
        <v>-12</v>
      </c>
      <c r="X265" s="147">
        <f t="shared" si="95"/>
        <v>0.75</v>
      </c>
      <c r="Y265" s="158">
        <v>0</v>
      </c>
      <c r="Z265" s="147">
        <f t="shared" si="96"/>
        <v>5</v>
      </c>
      <c r="AA265" s="148">
        <f t="shared" si="97"/>
        <v>8.25</v>
      </c>
      <c r="AB265" s="159">
        <v>33.880000000000003</v>
      </c>
      <c r="AC265" s="147">
        <f t="shared" si="98"/>
        <v>14</v>
      </c>
      <c r="AD265" s="151">
        <f t="shared" si="99"/>
        <v>14</v>
      </c>
      <c r="AE265" s="152">
        <f t="shared" si="100"/>
        <v>12.15</v>
      </c>
      <c r="AF265" s="153">
        <f t="shared" si="101"/>
        <v>12.15</v>
      </c>
      <c r="AG265" s="233">
        <f t="shared" si="102"/>
        <v>88</v>
      </c>
      <c r="AH265" s="108">
        <f>VLOOKUP(B265,'Notes Ecrit'!$A$2:$B$572,2)</f>
        <v>4.5</v>
      </c>
      <c r="AI265" s="234">
        <f t="shared" si="103"/>
        <v>641</v>
      </c>
      <c r="AJ265" s="125">
        <f t="shared" si="104"/>
        <v>8.3249999999999993</v>
      </c>
      <c r="AK265"/>
      <c r="AL265"/>
      <c r="AM265"/>
      <c r="AN265"/>
      <c r="AO265"/>
    </row>
    <row r="266" spans="1:41" ht="16.5" customHeight="1" thickBot="1">
      <c r="A266" s="218" t="s">
        <v>1057</v>
      </c>
      <c r="B266" s="129">
        <v>21802440</v>
      </c>
      <c r="C266" s="129" t="s">
        <v>583</v>
      </c>
      <c r="D266" s="129" t="s">
        <v>584</v>
      </c>
      <c r="E266" s="154">
        <v>16</v>
      </c>
      <c r="F266" s="146">
        <f t="shared" si="84"/>
        <v>17.5</v>
      </c>
      <c r="G266" s="147">
        <f t="shared" si="85"/>
        <v>13</v>
      </c>
      <c r="H266" s="148">
        <f t="shared" si="86"/>
        <v>13</v>
      </c>
      <c r="I266" s="211">
        <v>3.41</v>
      </c>
      <c r="J266" s="147">
        <f t="shared" si="87"/>
        <v>14</v>
      </c>
      <c r="K266" s="155">
        <v>7.39</v>
      </c>
      <c r="L266" s="147">
        <f t="shared" si="88"/>
        <v>7</v>
      </c>
      <c r="M266" s="148">
        <f t="shared" si="89"/>
        <v>10.5</v>
      </c>
      <c r="N266" s="156">
        <v>58</v>
      </c>
      <c r="O266" s="190">
        <v>71</v>
      </c>
      <c r="P266" s="191">
        <f t="shared" si="90"/>
        <v>0.81690140845070425</v>
      </c>
      <c r="Q266" s="147">
        <f t="shared" si="91"/>
        <v>4</v>
      </c>
      <c r="R266" s="157">
        <v>40.5</v>
      </c>
      <c r="S266" s="147">
        <f t="shared" si="92"/>
        <v>3</v>
      </c>
      <c r="T266" s="148">
        <f t="shared" si="93"/>
        <v>7</v>
      </c>
      <c r="U266" s="156">
        <v>30.4</v>
      </c>
      <c r="V266" s="147">
        <f t="shared" si="94"/>
        <v>2.75</v>
      </c>
      <c r="W266" s="192">
        <v>-9</v>
      </c>
      <c r="X266" s="147">
        <f t="shared" si="95"/>
        <v>1</v>
      </c>
      <c r="Y266" s="158">
        <v>5</v>
      </c>
      <c r="Z266" s="147">
        <f t="shared" si="96"/>
        <v>2.5</v>
      </c>
      <c r="AA266" s="148">
        <f t="shared" si="97"/>
        <v>6.25</v>
      </c>
      <c r="AB266" s="159">
        <v>32.9</v>
      </c>
      <c r="AC266" s="147">
        <f t="shared" si="98"/>
        <v>15</v>
      </c>
      <c r="AD266" s="151">
        <f t="shared" si="99"/>
        <v>15</v>
      </c>
      <c r="AE266" s="152">
        <f t="shared" si="100"/>
        <v>10.35</v>
      </c>
      <c r="AF266" s="153">
        <f t="shared" si="101"/>
        <v>10.35</v>
      </c>
      <c r="AG266" s="233">
        <f t="shared" si="102"/>
        <v>247</v>
      </c>
      <c r="AH266" s="108">
        <f>VLOOKUP(B266,'Notes Ecrit'!$A$2:$B$572,2)</f>
        <v>8.5</v>
      </c>
      <c r="AI266" s="234">
        <f t="shared" si="103"/>
        <v>278</v>
      </c>
      <c r="AJ266" s="125">
        <f t="shared" si="104"/>
        <v>9.4250000000000007</v>
      </c>
    </row>
    <row r="267" spans="1:41" ht="16.5" customHeight="1" thickBot="1">
      <c r="A267" s="218" t="s">
        <v>1057</v>
      </c>
      <c r="B267" s="129">
        <v>21802000</v>
      </c>
      <c r="C267" s="129" t="s">
        <v>585</v>
      </c>
      <c r="D267" s="129" t="s">
        <v>236</v>
      </c>
      <c r="E267" s="154">
        <v>16</v>
      </c>
      <c r="F267" s="146">
        <f t="shared" si="84"/>
        <v>17.5</v>
      </c>
      <c r="G267" s="147">
        <f t="shared" si="85"/>
        <v>13</v>
      </c>
      <c r="H267" s="148">
        <f t="shared" si="86"/>
        <v>13</v>
      </c>
      <c r="I267" s="211">
        <v>2.97</v>
      </c>
      <c r="J267" s="147">
        <f t="shared" si="87"/>
        <v>20</v>
      </c>
      <c r="K267" s="155">
        <v>6.28</v>
      </c>
      <c r="L267" s="147">
        <f t="shared" si="88"/>
        <v>15</v>
      </c>
      <c r="M267" s="148">
        <f t="shared" si="89"/>
        <v>17.5</v>
      </c>
      <c r="N267" s="156">
        <v>79</v>
      </c>
      <c r="O267" s="190">
        <v>66</v>
      </c>
      <c r="P267" s="191">
        <f t="shared" si="90"/>
        <v>1.196969696969697</v>
      </c>
      <c r="Q267" s="147">
        <f t="shared" si="91"/>
        <v>5.5</v>
      </c>
      <c r="R267" s="157">
        <v>54</v>
      </c>
      <c r="S267" s="147">
        <f t="shared" si="92"/>
        <v>6.5</v>
      </c>
      <c r="T267" s="148">
        <f t="shared" si="93"/>
        <v>12</v>
      </c>
      <c r="U267" s="156">
        <v>29.6</v>
      </c>
      <c r="V267" s="147">
        <f t="shared" si="94"/>
        <v>3</v>
      </c>
      <c r="W267" s="192">
        <v>-4</v>
      </c>
      <c r="X267" s="147">
        <f t="shared" si="95"/>
        <v>1.5</v>
      </c>
      <c r="Y267" s="158">
        <v>9</v>
      </c>
      <c r="Z267" s="147">
        <f t="shared" si="96"/>
        <v>0.5</v>
      </c>
      <c r="AA267" s="148">
        <f t="shared" si="97"/>
        <v>5</v>
      </c>
      <c r="AB267" s="159">
        <v>38.5</v>
      </c>
      <c r="AC267" s="147">
        <f t="shared" si="98"/>
        <v>11</v>
      </c>
      <c r="AD267" s="151">
        <f t="shared" si="99"/>
        <v>11</v>
      </c>
      <c r="AE267" s="152">
        <f t="shared" si="100"/>
        <v>11.7</v>
      </c>
      <c r="AF267" s="153">
        <f t="shared" si="101"/>
        <v>11.7</v>
      </c>
      <c r="AG267" s="233">
        <f t="shared" si="102"/>
        <v>122</v>
      </c>
      <c r="AH267" s="108">
        <f>VLOOKUP(B267,'Notes Ecrit'!$A$2:$B$572,2)</f>
        <v>7</v>
      </c>
      <c r="AI267" s="234">
        <f t="shared" si="103"/>
        <v>440</v>
      </c>
      <c r="AJ267" s="125">
        <f t="shared" si="104"/>
        <v>9.35</v>
      </c>
      <c r="AK267" s="111"/>
      <c r="AL267" s="111"/>
      <c r="AM267" s="111"/>
      <c r="AN267" s="111"/>
      <c r="AO267" s="111"/>
    </row>
    <row r="268" spans="1:41" ht="16.5" customHeight="1" thickBot="1">
      <c r="A268" s="218" t="s">
        <v>1057</v>
      </c>
      <c r="B268" s="129">
        <v>21701807</v>
      </c>
      <c r="C268" s="129" t="s">
        <v>95</v>
      </c>
      <c r="D268" s="129" t="s">
        <v>586</v>
      </c>
      <c r="E268" s="154">
        <v>13</v>
      </c>
      <c r="F268" s="146">
        <f t="shared" si="84"/>
        <v>16</v>
      </c>
      <c r="G268" s="147">
        <f t="shared" si="85"/>
        <v>10</v>
      </c>
      <c r="H268" s="148">
        <f t="shared" si="86"/>
        <v>10</v>
      </c>
      <c r="I268" s="211">
        <v>3.58</v>
      </c>
      <c r="J268" s="147">
        <f t="shared" si="87"/>
        <v>11</v>
      </c>
      <c r="K268" s="155">
        <v>7.54</v>
      </c>
      <c r="L268" s="147">
        <f t="shared" si="88"/>
        <v>6</v>
      </c>
      <c r="M268" s="148">
        <f t="shared" si="89"/>
        <v>8.5</v>
      </c>
      <c r="N268" s="156">
        <v>84.5</v>
      </c>
      <c r="O268" s="190">
        <v>81</v>
      </c>
      <c r="P268" s="191">
        <f t="shared" si="90"/>
        <v>1.0432098765432098</v>
      </c>
      <c r="Q268" s="147">
        <f t="shared" si="91"/>
        <v>5</v>
      </c>
      <c r="R268" s="157">
        <v>33.299999999999997</v>
      </c>
      <c r="S268" s="147">
        <f t="shared" si="92"/>
        <v>1.5</v>
      </c>
      <c r="T268" s="148">
        <f t="shared" si="93"/>
        <v>6.5</v>
      </c>
      <c r="U268" s="156">
        <v>29.3</v>
      </c>
      <c r="V268" s="147">
        <f t="shared" si="94"/>
        <v>3.25</v>
      </c>
      <c r="W268" s="192">
        <v>-4</v>
      </c>
      <c r="X268" s="147">
        <f t="shared" si="95"/>
        <v>1.5</v>
      </c>
      <c r="Y268" s="158">
        <v>10</v>
      </c>
      <c r="Z268" s="147">
        <f t="shared" si="96"/>
        <v>0</v>
      </c>
      <c r="AA268" s="148">
        <f t="shared" si="97"/>
        <v>4.75</v>
      </c>
      <c r="AB268" s="159">
        <v>42.72</v>
      </c>
      <c r="AC268" s="147">
        <f t="shared" si="98"/>
        <v>9</v>
      </c>
      <c r="AD268" s="151">
        <f t="shared" si="99"/>
        <v>9</v>
      </c>
      <c r="AE268" s="152">
        <f t="shared" si="100"/>
        <v>7.75</v>
      </c>
      <c r="AF268" s="153">
        <f t="shared" si="101"/>
        <v>7.75</v>
      </c>
      <c r="AG268" s="233">
        <f t="shared" si="102"/>
        <v>456</v>
      </c>
      <c r="AH268" s="108">
        <f>VLOOKUP(B268,'Notes Ecrit'!$A$2:$B$572,2)</f>
        <v>7.5</v>
      </c>
      <c r="AI268" s="234">
        <f t="shared" si="103"/>
        <v>397</v>
      </c>
      <c r="AJ268" s="125">
        <f t="shared" si="104"/>
        <v>7.625</v>
      </c>
    </row>
    <row r="269" spans="1:41" ht="16.5" customHeight="1" thickBot="1">
      <c r="A269" s="218" t="s">
        <v>1057</v>
      </c>
      <c r="B269" s="129">
        <v>21813709</v>
      </c>
      <c r="C269" s="129" t="s">
        <v>587</v>
      </c>
      <c r="D269" s="129" t="s">
        <v>428</v>
      </c>
      <c r="E269" s="154">
        <v>19</v>
      </c>
      <c r="F269" s="146">
        <f t="shared" si="84"/>
        <v>19</v>
      </c>
      <c r="G269" s="147">
        <f t="shared" si="85"/>
        <v>16</v>
      </c>
      <c r="H269" s="148">
        <f t="shared" si="86"/>
        <v>16</v>
      </c>
      <c r="I269" s="211">
        <v>2.98</v>
      </c>
      <c r="J269" s="147">
        <f t="shared" si="87"/>
        <v>20</v>
      </c>
      <c r="K269" s="155">
        <v>6.39</v>
      </c>
      <c r="L269" s="147">
        <f t="shared" si="88"/>
        <v>14</v>
      </c>
      <c r="M269" s="148">
        <f t="shared" si="89"/>
        <v>17</v>
      </c>
      <c r="N269" s="156">
        <v>56</v>
      </c>
      <c r="O269" s="190">
        <v>59</v>
      </c>
      <c r="P269" s="191">
        <f t="shared" si="90"/>
        <v>0.94915254237288138</v>
      </c>
      <c r="Q269" s="147">
        <f t="shared" si="91"/>
        <v>4.5</v>
      </c>
      <c r="R269" s="157">
        <v>43.8</v>
      </c>
      <c r="S269" s="147">
        <f t="shared" si="92"/>
        <v>4</v>
      </c>
      <c r="T269" s="148">
        <f t="shared" si="93"/>
        <v>8.5</v>
      </c>
      <c r="U269" s="156">
        <v>26.1</v>
      </c>
      <c r="V269" s="147">
        <f t="shared" si="94"/>
        <v>4.75</v>
      </c>
      <c r="W269" s="192">
        <v>0</v>
      </c>
      <c r="X269" s="147">
        <f t="shared" si="95"/>
        <v>2.5</v>
      </c>
      <c r="Y269" s="158">
        <v>1</v>
      </c>
      <c r="Z269" s="147">
        <f t="shared" si="96"/>
        <v>4.5</v>
      </c>
      <c r="AA269" s="148">
        <f t="shared" si="97"/>
        <v>11.75</v>
      </c>
      <c r="AB269" s="159">
        <v>40.15</v>
      </c>
      <c r="AC269" s="147">
        <f t="shared" si="98"/>
        <v>10</v>
      </c>
      <c r="AD269" s="151">
        <f t="shared" si="99"/>
        <v>10</v>
      </c>
      <c r="AE269" s="152">
        <f t="shared" si="100"/>
        <v>12.65</v>
      </c>
      <c r="AF269" s="153">
        <f t="shared" si="101"/>
        <v>12.65</v>
      </c>
      <c r="AG269" s="233">
        <f t="shared" si="102"/>
        <v>49</v>
      </c>
      <c r="AH269" s="108">
        <f>VLOOKUP(B269,'Notes Ecrit'!$A$2:$B$572,2)</f>
        <v>8.5</v>
      </c>
      <c r="AI269" s="234">
        <f t="shared" si="103"/>
        <v>278</v>
      </c>
      <c r="AJ269" s="125">
        <f t="shared" si="104"/>
        <v>10.574999999999999</v>
      </c>
    </row>
    <row r="270" spans="1:41" ht="16.5" customHeight="1" thickBot="1">
      <c r="A270" s="218" t="s">
        <v>1057</v>
      </c>
      <c r="B270" s="129">
        <v>21808941</v>
      </c>
      <c r="C270" s="129" t="s">
        <v>588</v>
      </c>
      <c r="D270" s="129" t="s">
        <v>361</v>
      </c>
      <c r="E270" s="154">
        <v>17</v>
      </c>
      <c r="F270" s="146">
        <f t="shared" si="84"/>
        <v>18</v>
      </c>
      <c r="G270" s="147">
        <f t="shared" si="85"/>
        <v>14</v>
      </c>
      <c r="H270" s="148">
        <f t="shared" si="86"/>
        <v>14</v>
      </c>
      <c r="I270" s="211">
        <v>3.38</v>
      </c>
      <c r="J270" s="147">
        <f t="shared" si="87"/>
        <v>14</v>
      </c>
      <c r="K270" s="155">
        <v>7.08</v>
      </c>
      <c r="L270" s="147">
        <f t="shared" si="88"/>
        <v>9</v>
      </c>
      <c r="M270" s="148">
        <f t="shared" si="89"/>
        <v>11.5</v>
      </c>
      <c r="N270" s="156">
        <v>70</v>
      </c>
      <c r="O270" s="190">
        <v>80</v>
      </c>
      <c r="P270" s="191">
        <f t="shared" si="90"/>
        <v>0.875</v>
      </c>
      <c r="Q270" s="147">
        <f t="shared" si="91"/>
        <v>4</v>
      </c>
      <c r="R270" s="157">
        <v>35.200000000000003</v>
      </c>
      <c r="S270" s="147">
        <f t="shared" si="92"/>
        <v>2</v>
      </c>
      <c r="T270" s="148">
        <f t="shared" si="93"/>
        <v>6</v>
      </c>
      <c r="U270" s="156">
        <v>25.5</v>
      </c>
      <c r="V270" s="147">
        <f t="shared" si="94"/>
        <v>5</v>
      </c>
      <c r="W270" s="192">
        <v>-9</v>
      </c>
      <c r="X270" s="147">
        <f t="shared" si="95"/>
        <v>1</v>
      </c>
      <c r="Y270" s="158">
        <v>3</v>
      </c>
      <c r="Z270" s="147">
        <f t="shared" si="96"/>
        <v>3.5</v>
      </c>
      <c r="AA270" s="148">
        <f t="shared" si="97"/>
        <v>9.5</v>
      </c>
      <c r="AB270" s="159">
        <v>38.56</v>
      </c>
      <c r="AC270" s="147">
        <f t="shared" si="98"/>
        <v>11</v>
      </c>
      <c r="AD270" s="151">
        <f t="shared" si="99"/>
        <v>11</v>
      </c>
      <c r="AE270" s="152">
        <f t="shared" si="100"/>
        <v>10.4</v>
      </c>
      <c r="AF270" s="153">
        <f t="shared" si="101"/>
        <v>10.4</v>
      </c>
      <c r="AG270" s="233">
        <f t="shared" si="102"/>
        <v>243</v>
      </c>
      <c r="AH270" s="108">
        <f>VLOOKUP(B270,'Notes Ecrit'!$A$2:$B$572,2)</f>
        <v>8</v>
      </c>
      <c r="AI270" s="234">
        <f t="shared" si="103"/>
        <v>339</v>
      </c>
      <c r="AJ270" s="125">
        <f t="shared" si="104"/>
        <v>9.1999999999999993</v>
      </c>
      <c r="AK270" s="122"/>
      <c r="AL270" s="122"/>
      <c r="AM270" s="122"/>
      <c r="AN270" s="122"/>
      <c r="AO270" s="122"/>
    </row>
    <row r="271" spans="1:41" s="126" customFormat="1" ht="16.5" customHeight="1" thickBot="1">
      <c r="A271" s="251" t="s">
        <v>1057</v>
      </c>
      <c r="B271" s="127">
        <v>21710069</v>
      </c>
      <c r="C271" s="127" t="s">
        <v>96</v>
      </c>
      <c r="D271" s="127" t="s">
        <v>589</v>
      </c>
      <c r="E271" s="145" t="s">
        <v>1064</v>
      </c>
      <c r="F271" s="146" t="str">
        <f t="shared" si="84"/>
        <v>ABI</v>
      </c>
      <c r="G271" s="147" t="str">
        <f t="shared" si="85"/>
        <v>ABI</v>
      </c>
      <c r="H271" s="148" t="str">
        <f t="shared" si="86"/>
        <v>ABI</v>
      </c>
      <c r="I271" s="210" t="s">
        <v>1064</v>
      </c>
      <c r="J271" s="147" t="str">
        <f t="shared" si="87"/>
        <v>ABI</v>
      </c>
      <c r="K271" s="149" t="s">
        <v>1064</v>
      </c>
      <c r="L271" s="147" t="str">
        <f t="shared" si="88"/>
        <v>ABI</v>
      </c>
      <c r="M271" s="148" t="str">
        <f t="shared" si="89"/>
        <v>ABI</v>
      </c>
      <c r="N271" s="150" t="s">
        <v>1064</v>
      </c>
      <c r="O271" s="187"/>
      <c r="P271" s="191">
        <f t="shared" si="90"/>
        <v>0</v>
      </c>
      <c r="Q271" s="147" t="str">
        <f t="shared" si="91"/>
        <v>ABI</v>
      </c>
      <c r="R271" s="150" t="s">
        <v>1064</v>
      </c>
      <c r="S271" s="147" t="str">
        <f t="shared" si="92"/>
        <v>ABI</v>
      </c>
      <c r="T271" s="148" t="str">
        <f t="shared" si="93"/>
        <v>ABI</v>
      </c>
      <c r="U271" s="150" t="s">
        <v>1064</v>
      </c>
      <c r="V271" s="147" t="str">
        <f t="shared" si="94"/>
        <v>ABI</v>
      </c>
      <c r="W271" s="189" t="s">
        <v>1064</v>
      </c>
      <c r="X271" s="147" t="str">
        <f t="shared" si="95"/>
        <v>ABI</v>
      </c>
      <c r="Y271" s="166" t="s">
        <v>1064</v>
      </c>
      <c r="Z271" s="147" t="str">
        <f t="shared" si="96"/>
        <v>ABI</v>
      </c>
      <c r="AA271" s="148" t="str">
        <f t="shared" si="97"/>
        <v>ABI</v>
      </c>
      <c r="AB271" s="149" t="s">
        <v>1064</v>
      </c>
      <c r="AC271" s="147" t="str">
        <f t="shared" si="98"/>
        <v>ABI</v>
      </c>
      <c r="AD271" s="151" t="str">
        <f t="shared" si="99"/>
        <v>ABI</v>
      </c>
      <c r="AE271" s="152" t="str">
        <f t="shared" si="100"/>
        <v>DEF</v>
      </c>
      <c r="AF271" s="153">
        <f t="shared" si="101"/>
        <v>0</v>
      </c>
      <c r="AG271" s="233">
        <f t="shared" si="102"/>
        <v>520</v>
      </c>
      <c r="AH271" s="108">
        <f>VLOOKUP(B271,'Notes Ecrit'!$A$2:$B$572,2)</f>
        <v>10.5</v>
      </c>
      <c r="AI271" s="234">
        <f t="shared" si="103"/>
        <v>94</v>
      </c>
      <c r="AJ271" s="125" t="e">
        <f t="shared" si="104"/>
        <v>#VALUE!</v>
      </c>
      <c r="AK271"/>
      <c r="AL271"/>
      <c r="AM271"/>
      <c r="AN271"/>
      <c r="AO271"/>
    </row>
    <row r="272" spans="1:41" ht="16.5" customHeight="1" thickBot="1">
      <c r="A272" s="218" t="s">
        <v>1057</v>
      </c>
      <c r="B272" s="129">
        <v>21816803</v>
      </c>
      <c r="C272" s="129" t="s">
        <v>590</v>
      </c>
      <c r="D272" s="129" t="s">
        <v>591</v>
      </c>
      <c r="E272" s="154">
        <v>15</v>
      </c>
      <c r="F272" s="146">
        <f t="shared" si="84"/>
        <v>17</v>
      </c>
      <c r="G272" s="147">
        <f t="shared" si="85"/>
        <v>12</v>
      </c>
      <c r="H272" s="148">
        <f t="shared" si="86"/>
        <v>12</v>
      </c>
      <c r="I272" s="211">
        <v>3.13</v>
      </c>
      <c r="J272" s="147">
        <f t="shared" si="87"/>
        <v>18</v>
      </c>
      <c r="K272" s="155">
        <v>6.82</v>
      </c>
      <c r="L272" s="147">
        <f t="shared" si="88"/>
        <v>11</v>
      </c>
      <c r="M272" s="148">
        <f t="shared" si="89"/>
        <v>14.5</v>
      </c>
      <c r="N272" s="156">
        <v>82</v>
      </c>
      <c r="O272" s="190">
        <v>72</v>
      </c>
      <c r="P272" s="191">
        <f t="shared" si="90"/>
        <v>1.1388888888888888</v>
      </c>
      <c r="Q272" s="147">
        <f t="shared" si="91"/>
        <v>5.5</v>
      </c>
      <c r="R272" s="157">
        <v>34.6</v>
      </c>
      <c r="S272" s="147">
        <f t="shared" si="92"/>
        <v>1.5</v>
      </c>
      <c r="T272" s="148">
        <f t="shared" si="93"/>
        <v>7</v>
      </c>
      <c r="U272" s="156">
        <v>26.4</v>
      </c>
      <c r="V272" s="147">
        <f t="shared" si="94"/>
        <v>4.75</v>
      </c>
      <c r="W272" s="192">
        <v>3</v>
      </c>
      <c r="X272" s="147">
        <f t="shared" si="95"/>
        <v>3.25</v>
      </c>
      <c r="Y272" s="158">
        <v>10</v>
      </c>
      <c r="Z272" s="147">
        <f t="shared" si="96"/>
        <v>0</v>
      </c>
      <c r="AA272" s="148">
        <f t="shared" si="97"/>
        <v>8</v>
      </c>
      <c r="AB272" s="159">
        <v>36.19</v>
      </c>
      <c r="AC272" s="147">
        <f t="shared" si="98"/>
        <v>12</v>
      </c>
      <c r="AD272" s="151">
        <f t="shared" si="99"/>
        <v>12</v>
      </c>
      <c r="AE272" s="152">
        <f t="shared" si="100"/>
        <v>10.7</v>
      </c>
      <c r="AF272" s="153">
        <f t="shared" si="101"/>
        <v>10.7</v>
      </c>
      <c r="AG272" s="233">
        <f t="shared" si="102"/>
        <v>220</v>
      </c>
      <c r="AH272" s="108">
        <f>VLOOKUP(B272,'Notes Ecrit'!$A$2:$B$572,2)</f>
        <v>13.5</v>
      </c>
      <c r="AI272" s="234">
        <f t="shared" si="103"/>
        <v>5</v>
      </c>
      <c r="AJ272" s="125">
        <f t="shared" si="104"/>
        <v>12.1</v>
      </c>
    </row>
    <row r="273" spans="1:41" ht="16.5" customHeight="1" thickBot="1">
      <c r="A273" s="218" t="s">
        <v>1057</v>
      </c>
      <c r="B273" s="129">
        <v>21717523</v>
      </c>
      <c r="C273" s="129" t="s">
        <v>97</v>
      </c>
      <c r="D273" s="305" t="s">
        <v>592</v>
      </c>
      <c r="E273" s="154">
        <v>19</v>
      </c>
      <c r="F273" s="146">
        <f t="shared" si="84"/>
        <v>19</v>
      </c>
      <c r="G273" s="147">
        <f t="shared" si="85"/>
        <v>16</v>
      </c>
      <c r="H273" s="148">
        <f t="shared" si="86"/>
        <v>16</v>
      </c>
      <c r="I273" s="211">
        <v>3.33</v>
      </c>
      <c r="J273" s="147">
        <f t="shared" si="87"/>
        <v>15</v>
      </c>
      <c r="K273" s="155">
        <v>6.95</v>
      </c>
      <c r="L273" s="147">
        <f t="shared" si="88"/>
        <v>10</v>
      </c>
      <c r="M273" s="148">
        <f t="shared" si="89"/>
        <v>12.5</v>
      </c>
      <c r="N273" s="156">
        <v>87</v>
      </c>
      <c r="O273" s="190">
        <v>69</v>
      </c>
      <c r="P273" s="191">
        <f t="shared" si="90"/>
        <v>1.2608695652173914</v>
      </c>
      <c r="Q273" s="147">
        <f t="shared" si="91"/>
        <v>6</v>
      </c>
      <c r="R273" s="157">
        <v>47.6</v>
      </c>
      <c r="S273" s="147">
        <f t="shared" si="92"/>
        <v>5</v>
      </c>
      <c r="T273" s="148">
        <f t="shared" si="93"/>
        <v>11</v>
      </c>
      <c r="U273" s="156">
        <v>28.8</v>
      </c>
      <c r="V273" s="147">
        <f t="shared" si="94"/>
        <v>3.5</v>
      </c>
      <c r="W273" s="192">
        <v>1</v>
      </c>
      <c r="X273" s="147">
        <f t="shared" si="95"/>
        <v>2.75</v>
      </c>
      <c r="Y273" s="158">
        <v>3</v>
      </c>
      <c r="Z273" s="147">
        <f t="shared" si="96"/>
        <v>3.5</v>
      </c>
      <c r="AA273" s="148">
        <f t="shared" si="97"/>
        <v>9.75</v>
      </c>
      <c r="AB273" s="159">
        <v>42.33</v>
      </c>
      <c r="AC273" s="147">
        <f t="shared" si="98"/>
        <v>9</v>
      </c>
      <c r="AD273" s="151">
        <f t="shared" si="99"/>
        <v>9</v>
      </c>
      <c r="AE273" s="152">
        <f t="shared" si="100"/>
        <v>11.65</v>
      </c>
      <c r="AF273" s="153">
        <f t="shared" si="101"/>
        <v>11.65</v>
      </c>
      <c r="AG273" s="233">
        <f t="shared" si="102"/>
        <v>128</v>
      </c>
      <c r="AH273" s="108">
        <f>VLOOKUP(B273,'Notes Ecrit'!$A$2:$B$572,2)</f>
        <v>6</v>
      </c>
      <c r="AI273" s="234">
        <f t="shared" si="103"/>
        <v>539</v>
      </c>
      <c r="AJ273" s="125">
        <f t="shared" si="104"/>
        <v>8.8249999999999993</v>
      </c>
    </row>
    <row r="274" spans="1:41" ht="16.5" customHeight="1" thickBot="1">
      <c r="A274" s="218" t="s">
        <v>186</v>
      </c>
      <c r="B274" s="223">
        <v>21807872</v>
      </c>
      <c r="C274" s="223" t="s">
        <v>593</v>
      </c>
      <c r="D274" s="223" t="s">
        <v>594</v>
      </c>
      <c r="E274" s="154">
        <v>10</v>
      </c>
      <c r="F274" s="146">
        <f t="shared" si="84"/>
        <v>14.5</v>
      </c>
      <c r="G274" s="147">
        <f t="shared" si="85"/>
        <v>10</v>
      </c>
      <c r="H274" s="148">
        <f t="shared" si="86"/>
        <v>10</v>
      </c>
      <c r="I274" s="211">
        <v>4.13</v>
      </c>
      <c r="J274" s="147">
        <f t="shared" si="87"/>
        <v>7</v>
      </c>
      <c r="K274" s="155">
        <v>7.43</v>
      </c>
      <c r="L274" s="147">
        <f t="shared" si="88"/>
        <v>13</v>
      </c>
      <c r="M274" s="148">
        <f t="shared" si="89"/>
        <v>10</v>
      </c>
      <c r="N274" s="156">
        <v>35</v>
      </c>
      <c r="O274" s="190">
        <v>55</v>
      </c>
      <c r="P274" s="191">
        <f t="shared" si="90"/>
        <v>0.63636363636363635</v>
      </c>
      <c r="Q274" s="147">
        <f t="shared" si="91"/>
        <v>4.5</v>
      </c>
      <c r="R274" s="157">
        <v>28.4</v>
      </c>
      <c r="S274" s="147">
        <f t="shared" si="92"/>
        <v>4.5</v>
      </c>
      <c r="T274" s="148">
        <f t="shared" si="93"/>
        <v>9</v>
      </c>
      <c r="U274" s="156">
        <v>30.5</v>
      </c>
      <c r="V274" s="147">
        <f t="shared" si="94"/>
        <v>3.5</v>
      </c>
      <c r="W274" s="192">
        <v>6</v>
      </c>
      <c r="X274" s="147">
        <f t="shared" si="95"/>
        <v>3.5</v>
      </c>
      <c r="Y274" s="158">
        <v>10</v>
      </c>
      <c r="Z274" s="147">
        <f t="shared" si="96"/>
        <v>0</v>
      </c>
      <c r="AA274" s="148">
        <f t="shared" si="97"/>
        <v>7</v>
      </c>
      <c r="AB274" s="159">
        <v>58</v>
      </c>
      <c r="AC274" s="147">
        <f t="shared" si="98"/>
        <v>5</v>
      </c>
      <c r="AD274" s="151">
        <f t="shared" si="99"/>
        <v>5</v>
      </c>
      <c r="AE274" s="152">
        <f t="shared" si="100"/>
        <v>8.1999999999999993</v>
      </c>
      <c r="AF274" s="153">
        <f t="shared" si="101"/>
        <v>8.1999999999999993</v>
      </c>
      <c r="AG274" s="233">
        <f t="shared" si="102"/>
        <v>431</v>
      </c>
      <c r="AH274" s="108">
        <f>VLOOKUP(B274,'Notes Ecrit'!$A$2:$B$572,2)</f>
        <v>10.5</v>
      </c>
      <c r="AI274" s="234">
        <f t="shared" si="103"/>
        <v>94</v>
      </c>
      <c r="AJ274" s="125">
        <f t="shared" si="104"/>
        <v>9.35</v>
      </c>
      <c r="AK274" s="111"/>
      <c r="AL274" s="111"/>
      <c r="AM274" s="111"/>
      <c r="AN274" s="111"/>
      <c r="AO274" s="111"/>
    </row>
    <row r="275" spans="1:41" s="118" customFormat="1" ht="16.5" customHeight="1" thickBot="1">
      <c r="A275" s="258" t="s">
        <v>1057</v>
      </c>
      <c r="B275" s="142">
        <v>21711063</v>
      </c>
      <c r="C275" s="142" t="s">
        <v>98</v>
      </c>
      <c r="D275" s="142" t="s">
        <v>30</v>
      </c>
      <c r="E275" s="169" t="s">
        <v>1061</v>
      </c>
      <c r="F275" s="146" t="str">
        <f t="shared" si="84"/>
        <v>VAL</v>
      </c>
      <c r="G275" s="147" t="str">
        <f t="shared" si="85"/>
        <v>VAL</v>
      </c>
      <c r="H275" s="148" t="str">
        <f t="shared" si="86"/>
        <v>VALIDÉ</v>
      </c>
      <c r="I275" s="213" t="s">
        <v>1061</v>
      </c>
      <c r="J275" s="147" t="str">
        <f t="shared" si="87"/>
        <v>VAL</v>
      </c>
      <c r="K275" s="170" t="s">
        <v>1061</v>
      </c>
      <c r="L275" s="147" t="str">
        <f t="shared" si="88"/>
        <v>VAL</v>
      </c>
      <c r="M275" s="148" t="str">
        <f t="shared" si="89"/>
        <v>VALIDÉ</v>
      </c>
      <c r="N275" s="171" t="s">
        <v>1061</v>
      </c>
      <c r="O275" s="196"/>
      <c r="P275" s="191">
        <f t="shared" si="90"/>
        <v>0</v>
      </c>
      <c r="Q275" s="147" t="str">
        <f t="shared" si="91"/>
        <v>VAL</v>
      </c>
      <c r="R275" s="171" t="s">
        <v>1061</v>
      </c>
      <c r="S275" s="147" t="str">
        <f t="shared" si="92"/>
        <v>VAL</v>
      </c>
      <c r="T275" s="148" t="str">
        <f t="shared" si="93"/>
        <v>VALIDÉ</v>
      </c>
      <c r="U275" s="171" t="s">
        <v>1061</v>
      </c>
      <c r="V275" s="147" t="str">
        <f t="shared" si="94"/>
        <v>VAL</v>
      </c>
      <c r="W275" s="197" t="s">
        <v>1061</v>
      </c>
      <c r="X275" s="147" t="str">
        <f t="shared" si="95"/>
        <v>VAL</v>
      </c>
      <c r="Y275" s="172" t="s">
        <v>1061</v>
      </c>
      <c r="Z275" s="147" t="str">
        <f t="shared" si="96"/>
        <v>VAL</v>
      </c>
      <c r="AA275" s="148" t="str">
        <f t="shared" si="97"/>
        <v>VALIDÉ</v>
      </c>
      <c r="AB275" s="170" t="s">
        <v>1061</v>
      </c>
      <c r="AC275" s="147" t="str">
        <f t="shared" si="98"/>
        <v>VAL</v>
      </c>
      <c r="AD275" s="151" t="str">
        <f t="shared" si="99"/>
        <v>VALIDÉ</v>
      </c>
      <c r="AE275" s="152" t="str">
        <f t="shared" si="100"/>
        <v>VALIDÉ</v>
      </c>
      <c r="AF275" s="153">
        <f t="shared" si="101"/>
        <v>0</v>
      </c>
      <c r="AG275" s="233">
        <f t="shared" si="102"/>
        <v>520</v>
      </c>
      <c r="AH275" s="108">
        <f>VLOOKUP(B275,'Notes Ecrit'!$A$2:$B$572,2)</f>
        <v>9.5</v>
      </c>
      <c r="AI275" s="234">
        <f t="shared" si="103"/>
        <v>173</v>
      </c>
      <c r="AJ275" s="125" t="e">
        <f t="shared" si="104"/>
        <v>#VALUE!</v>
      </c>
      <c r="AK275"/>
      <c r="AL275"/>
      <c r="AM275"/>
      <c r="AN275"/>
      <c r="AO275"/>
    </row>
    <row r="276" spans="1:41" s="118" customFormat="1" ht="16.5" customHeight="1" thickBot="1">
      <c r="A276" s="258" t="s">
        <v>1057</v>
      </c>
      <c r="B276" s="142">
        <v>21709500</v>
      </c>
      <c r="C276" s="142" t="s">
        <v>595</v>
      </c>
      <c r="D276" s="142" t="s">
        <v>36</v>
      </c>
      <c r="E276" s="169" t="s">
        <v>1061</v>
      </c>
      <c r="F276" s="146" t="str">
        <f t="shared" si="84"/>
        <v>VAL</v>
      </c>
      <c r="G276" s="147" t="str">
        <f t="shared" si="85"/>
        <v>VAL</v>
      </c>
      <c r="H276" s="148" t="str">
        <f t="shared" si="86"/>
        <v>VALIDÉ</v>
      </c>
      <c r="I276" s="213" t="s">
        <v>1061</v>
      </c>
      <c r="J276" s="147" t="str">
        <f t="shared" si="87"/>
        <v>VAL</v>
      </c>
      <c r="K276" s="170" t="s">
        <v>1061</v>
      </c>
      <c r="L276" s="147" t="str">
        <f t="shared" si="88"/>
        <v>VAL</v>
      </c>
      <c r="M276" s="148" t="str">
        <f t="shared" si="89"/>
        <v>VALIDÉ</v>
      </c>
      <c r="N276" s="171" t="s">
        <v>1061</v>
      </c>
      <c r="O276" s="196"/>
      <c r="P276" s="191">
        <f t="shared" si="90"/>
        <v>0</v>
      </c>
      <c r="Q276" s="147" t="str">
        <f t="shared" si="91"/>
        <v>VAL</v>
      </c>
      <c r="R276" s="171" t="s">
        <v>1061</v>
      </c>
      <c r="S276" s="147" t="str">
        <f t="shared" si="92"/>
        <v>VAL</v>
      </c>
      <c r="T276" s="148" t="str">
        <f t="shared" si="93"/>
        <v>VALIDÉ</v>
      </c>
      <c r="U276" s="171" t="s">
        <v>1061</v>
      </c>
      <c r="V276" s="147" t="str">
        <f t="shared" si="94"/>
        <v>VAL</v>
      </c>
      <c r="W276" s="197" t="s">
        <v>1061</v>
      </c>
      <c r="X276" s="147" t="str">
        <f t="shared" si="95"/>
        <v>VAL</v>
      </c>
      <c r="Y276" s="172" t="s">
        <v>1061</v>
      </c>
      <c r="Z276" s="147" t="str">
        <f t="shared" si="96"/>
        <v>VAL</v>
      </c>
      <c r="AA276" s="148" t="str">
        <f t="shared" si="97"/>
        <v>VALIDÉ</v>
      </c>
      <c r="AB276" s="170" t="s">
        <v>1061</v>
      </c>
      <c r="AC276" s="147" t="str">
        <f t="shared" si="98"/>
        <v>VAL</v>
      </c>
      <c r="AD276" s="151" t="str">
        <f t="shared" si="99"/>
        <v>VALIDÉ</v>
      </c>
      <c r="AE276" s="152" t="str">
        <f t="shared" si="100"/>
        <v>VALIDÉ</v>
      </c>
      <c r="AF276" s="153">
        <f t="shared" si="101"/>
        <v>0</v>
      </c>
      <c r="AG276" s="233">
        <f t="shared" si="102"/>
        <v>520</v>
      </c>
      <c r="AH276" s="108">
        <f>VLOOKUP(B276,'Notes Ecrit'!$A$2:$B$572,2)</f>
        <v>11</v>
      </c>
      <c r="AI276" s="234">
        <f t="shared" si="103"/>
        <v>71</v>
      </c>
      <c r="AJ276" s="125" t="e">
        <f t="shared" si="104"/>
        <v>#VALUE!</v>
      </c>
      <c r="AK276"/>
      <c r="AL276"/>
      <c r="AM276"/>
      <c r="AN276"/>
      <c r="AO276"/>
    </row>
    <row r="277" spans="1:41" ht="16.5" customHeight="1" thickBot="1">
      <c r="A277" s="218" t="s">
        <v>1057</v>
      </c>
      <c r="B277" s="223">
        <v>21711309</v>
      </c>
      <c r="C277" s="223" t="s">
        <v>596</v>
      </c>
      <c r="D277" s="223" t="s">
        <v>597</v>
      </c>
      <c r="E277" s="154">
        <v>14</v>
      </c>
      <c r="F277" s="146">
        <f t="shared" si="84"/>
        <v>16.5</v>
      </c>
      <c r="G277" s="147">
        <f t="shared" si="85"/>
        <v>11</v>
      </c>
      <c r="H277" s="148">
        <f t="shared" si="86"/>
        <v>11</v>
      </c>
      <c r="I277" s="211">
        <v>3.55</v>
      </c>
      <c r="J277" s="147">
        <f t="shared" si="87"/>
        <v>11</v>
      </c>
      <c r="K277" s="155">
        <v>6.71</v>
      </c>
      <c r="L277" s="147">
        <f t="shared" si="88"/>
        <v>12</v>
      </c>
      <c r="M277" s="148">
        <f t="shared" si="89"/>
        <v>11.5</v>
      </c>
      <c r="N277" s="156">
        <v>101</v>
      </c>
      <c r="O277" s="190">
        <v>100</v>
      </c>
      <c r="P277" s="191">
        <f t="shared" si="90"/>
        <v>1.01</v>
      </c>
      <c r="Q277" s="147">
        <f t="shared" si="91"/>
        <v>5</v>
      </c>
      <c r="R277" s="157">
        <v>42</v>
      </c>
      <c r="S277" s="147">
        <f t="shared" si="92"/>
        <v>3.5</v>
      </c>
      <c r="T277" s="148">
        <f t="shared" si="93"/>
        <v>8.5</v>
      </c>
      <c r="U277" s="156">
        <v>28.1</v>
      </c>
      <c r="V277" s="147">
        <f t="shared" si="94"/>
        <v>3.75</v>
      </c>
      <c r="W277" s="192">
        <v>-8</v>
      </c>
      <c r="X277" s="147">
        <f t="shared" si="95"/>
        <v>1</v>
      </c>
      <c r="Y277" s="158">
        <v>2</v>
      </c>
      <c r="Z277" s="147">
        <f t="shared" si="96"/>
        <v>4</v>
      </c>
      <c r="AA277" s="148">
        <f t="shared" si="97"/>
        <v>8.75</v>
      </c>
      <c r="AB277" s="159">
        <v>28.35</v>
      </c>
      <c r="AC277" s="147">
        <f t="shared" si="98"/>
        <v>18</v>
      </c>
      <c r="AD277" s="151">
        <f t="shared" si="99"/>
        <v>18</v>
      </c>
      <c r="AE277" s="152">
        <f t="shared" si="100"/>
        <v>11.55</v>
      </c>
      <c r="AF277" s="153">
        <f t="shared" si="101"/>
        <v>11.55</v>
      </c>
      <c r="AG277" s="233">
        <f t="shared" si="102"/>
        <v>140</v>
      </c>
      <c r="AH277" s="108">
        <f>VLOOKUP(B277,'Notes Ecrit'!$A$2:$B$572,2)</f>
        <v>8.5</v>
      </c>
      <c r="AI277" s="234">
        <f t="shared" si="103"/>
        <v>278</v>
      </c>
      <c r="AJ277" s="125">
        <f t="shared" si="104"/>
        <v>10.025</v>
      </c>
    </row>
    <row r="278" spans="1:41" s="118" customFormat="1" ht="16.5" customHeight="1" thickBot="1">
      <c r="A278" s="258" t="s">
        <v>1057</v>
      </c>
      <c r="B278" s="142">
        <v>21602859</v>
      </c>
      <c r="C278" s="142" t="s">
        <v>598</v>
      </c>
      <c r="D278" s="142" t="s">
        <v>599</v>
      </c>
      <c r="E278" s="169" t="s">
        <v>1061</v>
      </c>
      <c r="F278" s="146" t="str">
        <f t="shared" si="84"/>
        <v>VAL</v>
      </c>
      <c r="G278" s="147" t="str">
        <f t="shared" si="85"/>
        <v>VAL</v>
      </c>
      <c r="H278" s="148" t="str">
        <f t="shared" si="86"/>
        <v>VALIDÉ</v>
      </c>
      <c r="I278" s="213" t="s">
        <v>1061</v>
      </c>
      <c r="J278" s="147" t="str">
        <f t="shared" si="87"/>
        <v>VAL</v>
      </c>
      <c r="K278" s="170" t="s">
        <v>1061</v>
      </c>
      <c r="L278" s="147" t="str">
        <f t="shared" si="88"/>
        <v>VAL</v>
      </c>
      <c r="M278" s="148" t="str">
        <f t="shared" si="89"/>
        <v>VALIDÉ</v>
      </c>
      <c r="N278" s="171" t="s">
        <v>1061</v>
      </c>
      <c r="O278" s="196"/>
      <c r="P278" s="191">
        <f t="shared" si="90"/>
        <v>0</v>
      </c>
      <c r="Q278" s="147" t="str">
        <f t="shared" si="91"/>
        <v>VAL</v>
      </c>
      <c r="R278" s="171" t="s">
        <v>1061</v>
      </c>
      <c r="S278" s="147" t="str">
        <f t="shared" si="92"/>
        <v>VAL</v>
      </c>
      <c r="T278" s="148" t="str">
        <f t="shared" si="93"/>
        <v>VALIDÉ</v>
      </c>
      <c r="U278" s="171" t="s">
        <v>1061</v>
      </c>
      <c r="V278" s="147" t="str">
        <f t="shared" si="94"/>
        <v>VAL</v>
      </c>
      <c r="W278" s="197" t="s">
        <v>1061</v>
      </c>
      <c r="X278" s="147" t="str">
        <f t="shared" si="95"/>
        <v>VAL</v>
      </c>
      <c r="Y278" s="172" t="s">
        <v>1061</v>
      </c>
      <c r="Z278" s="147" t="str">
        <f t="shared" si="96"/>
        <v>VAL</v>
      </c>
      <c r="AA278" s="148" t="str">
        <f t="shared" si="97"/>
        <v>VALIDÉ</v>
      </c>
      <c r="AB278" s="170" t="s">
        <v>1061</v>
      </c>
      <c r="AC278" s="147" t="str">
        <f t="shared" si="98"/>
        <v>VAL</v>
      </c>
      <c r="AD278" s="151" t="str">
        <f t="shared" si="99"/>
        <v>VALIDÉ</v>
      </c>
      <c r="AE278" s="152" t="str">
        <f t="shared" si="100"/>
        <v>VALIDÉ</v>
      </c>
      <c r="AF278" s="153">
        <f t="shared" si="101"/>
        <v>0</v>
      </c>
      <c r="AG278" s="233">
        <f t="shared" si="102"/>
        <v>520</v>
      </c>
      <c r="AH278" s="108">
        <f>VLOOKUP(B278,'Notes Ecrit'!$A$2:$B$572,2)</f>
        <v>9</v>
      </c>
      <c r="AI278" s="234">
        <f t="shared" si="103"/>
        <v>208</v>
      </c>
      <c r="AJ278" s="125" t="e">
        <f t="shared" si="104"/>
        <v>#VALUE!</v>
      </c>
      <c r="AK278"/>
      <c r="AL278"/>
      <c r="AM278"/>
      <c r="AN278"/>
      <c r="AO278"/>
    </row>
    <row r="279" spans="1:41" s="111" customFormat="1" ht="16.5" customHeight="1" thickBot="1">
      <c r="A279" s="218" t="s">
        <v>1057</v>
      </c>
      <c r="B279" s="223">
        <v>21813234</v>
      </c>
      <c r="C279" s="223" t="s">
        <v>598</v>
      </c>
      <c r="D279" s="223" t="s">
        <v>600</v>
      </c>
      <c r="E279" s="154">
        <v>18</v>
      </c>
      <c r="F279" s="146">
        <f t="shared" si="84"/>
        <v>18.5</v>
      </c>
      <c r="G279" s="147">
        <f t="shared" si="85"/>
        <v>15</v>
      </c>
      <c r="H279" s="148">
        <f t="shared" si="86"/>
        <v>15</v>
      </c>
      <c r="I279" s="211">
        <v>3.3</v>
      </c>
      <c r="J279" s="147">
        <f t="shared" si="87"/>
        <v>15</v>
      </c>
      <c r="K279" s="155">
        <v>6.31</v>
      </c>
      <c r="L279" s="147">
        <f t="shared" si="88"/>
        <v>15</v>
      </c>
      <c r="M279" s="148">
        <f t="shared" si="89"/>
        <v>15</v>
      </c>
      <c r="N279" s="156">
        <v>69</v>
      </c>
      <c r="O279" s="190">
        <v>65</v>
      </c>
      <c r="P279" s="191">
        <f t="shared" si="90"/>
        <v>1.0615384615384615</v>
      </c>
      <c r="Q279" s="147">
        <f t="shared" si="91"/>
        <v>5</v>
      </c>
      <c r="R279" s="157">
        <v>52.6</v>
      </c>
      <c r="S279" s="147">
        <f t="shared" si="92"/>
        <v>6</v>
      </c>
      <c r="T279" s="148">
        <f t="shared" si="93"/>
        <v>11</v>
      </c>
      <c r="U279" s="156">
        <v>25.7</v>
      </c>
      <c r="V279" s="147">
        <f t="shared" si="94"/>
        <v>5</v>
      </c>
      <c r="W279" s="192">
        <v>-34</v>
      </c>
      <c r="X279" s="147">
        <f t="shared" si="95"/>
        <v>0</v>
      </c>
      <c r="Y279" s="158">
        <v>6</v>
      </c>
      <c r="Z279" s="147">
        <f t="shared" si="96"/>
        <v>2</v>
      </c>
      <c r="AA279" s="148">
        <f t="shared" si="97"/>
        <v>7</v>
      </c>
      <c r="AB279" s="159">
        <v>35.32</v>
      </c>
      <c r="AC279" s="147">
        <f t="shared" si="98"/>
        <v>13</v>
      </c>
      <c r="AD279" s="151">
        <f t="shared" si="99"/>
        <v>13</v>
      </c>
      <c r="AE279" s="152">
        <f t="shared" si="100"/>
        <v>12.2</v>
      </c>
      <c r="AF279" s="153">
        <f t="shared" si="101"/>
        <v>12.2</v>
      </c>
      <c r="AG279" s="233">
        <f t="shared" si="102"/>
        <v>82</v>
      </c>
      <c r="AH279" s="108">
        <f>VLOOKUP(B279,'Notes Ecrit'!$A$2:$B$572,2)</f>
        <v>8</v>
      </c>
      <c r="AI279" s="234">
        <f t="shared" si="103"/>
        <v>339</v>
      </c>
      <c r="AJ279" s="125">
        <f t="shared" si="104"/>
        <v>10.1</v>
      </c>
      <c r="AK279"/>
      <c r="AL279"/>
      <c r="AM279"/>
      <c r="AN279"/>
      <c r="AO279"/>
    </row>
    <row r="280" spans="1:41" ht="16.5" customHeight="1" thickBot="1">
      <c r="A280" s="218" t="s">
        <v>1057</v>
      </c>
      <c r="B280" s="223">
        <v>21800381</v>
      </c>
      <c r="C280" s="223" t="s">
        <v>601</v>
      </c>
      <c r="D280" s="223" t="s">
        <v>308</v>
      </c>
      <c r="E280" s="154">
        <v>13</v>
      </c>
      <c r="F280" s="146">
        <f t="shared" si="84"/>
        <v>16</v>
      </c>
      <c r="G280" s="147">
        <f t="shared" si="85"/>
        <v>10</v>
      </c>
      <c r="H280" s="148">
        <f t="shared" si="86"/>
        <v>10</v>
      </c>
      <c r="I280" s="211">
        <v>3.52</v>
      </c>
      <c r="J280" s="147">
        <f t="shared" si="87"/>
        <v>12</v>
      </c>
      <c r="K280" s="155">
        <v>6.66</v>
      </c>
      <c r="L280" s="147">
        <f t="shared" si="88"/>
        <v>12</v>
      </c>
      <c r="M280" s="148">
        <f t="shared" si="89"/>
        <v>12</v>
      </c>
      <c r="N280" s="156">
        <v>53</v>
      </c>
      <c r="O280" s="190">
        <v>80</v>
      </c>
      <c r="P280" s="191">
        <f t="shared" si="90"/>
        <v>0.66249999999999998</v>
      </c>
      <c r="Q280" s="147">
        <f t="shared" si="91"/>
        <v>3</v>
      </c>
      <c r="R280" s="157">
        <v>39.5</v>
      </c>
      <c r="S280" s="147">
        <f t="shared" si="92"/>
        <v>3</v>
      </c>
      <c r="T280" s="148">
        <f t="shared" si="93"/>
        <v>6</v>
      </c>
      <c r="U280" s="156">
        <v>27.7</v>
      </c>
      <c r="V280" s="147">
        <f t="shared" si="94"/>
        <v>4</v>
      </c>
      <c r="W280" s="192">
        <v>-6</v>
      </c>
      <c r="X280" s="147">
        <f t="shared" si="95"/>
        <v>1.25</v>
      </c>
      <c r="Y280" s="158">
        <v>10</v>
      </c>
      <c r="Z280" s="147">
        <f t="shared" si="96"/>
        <v>0</v>
      </c>
      <c r="AA280" s="148">
        <f t="shared" si="97"/>
        <v>5.25</v>
      </c>
      <c r="AB280" s="159">
        <v>37.840000000000003</v>
      </c>
      <c r="AC280" s="147">
        <f t="shared" si="98"/>
        <v>11</v>
      </c>
      <c r="AD280" s="151">
        <f t="shared" si="99"/>
        <v>11</v>
      </c>
      <c r="AE280" s="152">
        <f t="shared" si="100"/>
        <v>8.85</v>
      </c>
      <c r="AF280" s="153">
        <f t="shared" si="101"/>
        <v>8.85</v>
      </c>
      <c r="AG280" s="233">
        <f t="shared" si="102"/>
        <v>391</v>
      </c>
      <c r="AH280" s="108">
        <f>VLOOKUP(B280,'Notes Ecrit'!$A$2:$B$572,2)</f>
        <v>10</v>
      </c>
      <c r="AI280" s="234">
        <f t="shared" si="103"/>
        <v>125</v>
      </c>
      <c r="AJ280" s="125">
        <f t="shared" si="104"/>
        <v>9.4250000000000007</v>
      </c>
    </row>
    <row r="281" spans="1:41" s="126" customFormat="1" ht="16.5" customHeight="1" thickBot="1">
      <c r="A281" s="251" t="s">
        <v>1057</v>
      </c>
      <c r="B281" s="127">
        <v>21814960</v>
      </c>
      <c r="C281" s="127" t="s">
        <v>602</v>
      </c>
      <c r="D281" s="127" t="s">
        <v>584</v>
      </c>
      <c r="E281" s="145" t="s">
        <v>1064</v>
      </c>
      <c r="F281" s="146" t="str">
        <f t="shared" si="84"/>
        <v>ABI</v>
      </c>
      <c r="G281" s="147" t="str">
        <f t="shared" si="85"/>
        <v>ABI</v>
      </c>
      <c r="H281" s="148" t="str">
        <f t="shared" si="86"/>
        <v>ABI</v>
      </c>
      <c r="I281" s="210" t="s">
        <v>1064</v>
      </c>
      <c r="J281" s="147" t="str">
        <f t="shared" si="87"/>
        <v>ABI</v>
      </c>
      <c r="K281" s="149" t="s">
        <v>1064</v>
      </c>
      <c r="L281" s="147" t="str">
        <f t="shared" si="88"/>
        <v>ABI</v>
      </c>
      <c r="M281" s="148" t="str">
        <f t="shared" si="89"/>
        <v>ABI</v>
      </c>
      <c r="N281" s="150" t="s">
        <v>1064</v>
      </c>
      <c r="O281" s="187"/>
      <c r="P281" s="191">
        <f t="shared" si="90"/>
        <v>0</v>
      </c>
      <c r="Q281" s="147" t="str">
        <f t="shared" si="91"/>
        <v>ABI</v>
      </c>
      <c r="R281" s="150" t="s">
        <v>1064</v>
      </c>
      <c r="S281" s="147" t="str">
        <f t="shared" si="92"/>
        <v>ABI</v>
      </c>
      <c r="T281" s="148" t="str">
        <f t="shared" si="93"/>
        <v>ABI</v>
      </c>
      <c r="U281" s="150" t="s">
        <v>1064</v>
      </c>
      <c r="V281" s="147" t="str">
        <f t="shared" si="94"/>
        <v>ABI</v>
      </c>
      <c r="W281" s="189" t="s">
        <v>1064</v>
      </c>
      <c r="X281" s="147" t="str">
        <f t="shared" si="95"/>
        <v>ABI</v>
      </c>
      <c r="Y281" s="166" t="s">
        <v>1064</v>
      </c>
      <c r="Z281" s="147" t="str">
        <f t="shared" si="96"/>
        <v>ABI</v>
      </c>
      <c r="AA281" s="148" t="str">
        <f t="shared" si="97"/>
        <v>ABI</v>
      </c>
      <c r="AB281" s="149" t="s">
        <v>1064</v>
      </c>
      <c r="AC281" s="147" t="str">
        <f t="shared" si="98"/>
        <v>ABI</v>
      </c>
      <c r="AD281" s="151" t="str">
        <f t="shared" si="99"/>
        <v>ABI</v>
      </c>
      <c r="AE281" s="152" t="str">
        <f t="shared" si="100"/>
        <v>DEF</v>
      </c>
      <c r="AF281" s="153">
        <f t="shared" si="101"/>
        <v>0</v>
      </c>
      <c r="AG281" s="233">
        <f t="shared" si="102"/>
        <v>520</v>
      </c>
      <c r="AH281" s="108">
        <f>VLOOKUP(B281,'Notes Ecrit'!$A$2:$B$572,2)</f>
        <v>6</v>
      </c>
      <c r="AI281" s="234">
        <f t="shared" si="103"/>
        <v>539</v>
      </c>
      <c r="AJ281" s="125" t="e">
        <f t="shared" si="104"/>
        <v>#VALUE!</v>
      </c>
      <c r="AK281"/>
      <c r="AL281"/>
      <c r="AM281"/>
      <c r="AN281"/>
      <c r="AO281"/>
    </row>
    <row r="282" spans="1:41" ht="16.5" customHeight="1" thickBot="1">
      <c r="A282" s="218" t="s">
        <v>1057</v>
      </c>
      <c r="B282" s="223">
        <v>21703369</v>
      </c>
      <c r="C282" s="223" t="s">
        <v>99</v>
      </c>
      <c r="D282" s="223" t="s">
        <v>603</v>
      </c>
      <c r="E282" s="154">
        <v>18</v>
      </c>
      <c r="F282" s="146">
        <f t="shared" si="84"/>
        <v>18.5</v>
      </c>
      <c r="G282" s="147">
        <f t="shared" si="85"/>
        <v>15</v>
      </c>
      <c r="H282" s="148">
        <f t="shared" si="86"/>
        <v>15</v>
      </c>
      <c r="I282" s="211">
        <v>3.57</v>
      </c>
      <c r="J282" s="147">
        <f t="shared" si="87"/>
        <v>11</v>
      </c>
      <c r="K282" s="155">
        <v>6.66</v>
      </c>
      <c r="L282" s="147">
        <f t="shared" si="88"/>
        <v>12</v>
      </c>
      <c r="M282" s="148">
        <f t="shared" si="89"/>
        <v>11.5</v>
      </c>
      <c r="N282" s="156">
        <v>29</v>
      </c>
      <c r="O282" s="190">
        <v>64</v>
      </c>
      <c r="P282" s="191">
        <f t="shared" si="90"/>
        <v>0.453125</v>
      </c>
      <c r="Q282" s="147">
        <f t="shared" si="91"/>
        <v>2</v>
      </c>
      <c r="R282" s="157">
        <v>34.700000000000003</v>
      </c>
      <c r="S282" s="147">
        <f t="shared" si="92"/>
        <v>1.5</v>
      </c>
      <c r="T282" s="148">
        <f t="shared" si="93"/>
        <v>3.5</v>
      </c>
      <c r="U282" s="156">
        <v>26.3</v>
      </c>
      <c r="V282" s="147">
        <f t="shared" si="94"/>
        <v>4.75</v>
      </c>
      <c r="W282" s="192">
        <v>-6</v>
      </c>
      <c r="X282" s="147">
        <f t="shared" si="95"/>
        <v>1.25</v>
      </c>
      <c r="Y282" s="158">
        <v>10</v>
      </c>
      <c r="Z282" s="147">
        <f t="shared" si="96"/>
        <v>0</v>
      </c>
      <c r="AA282" s="148">
        <f t="shared" si="97"/>
        <v>6</v>
      </c>
      <c r="AB282" s="159">
        <v>45.36</v>
      </c>
      <c r="AC282" s="147">
        <f t="shared" si="98"/>
        <v>7</v>
      </c>
      <c r="AD282" s="151">
        <f t="shared" si="99"/>
        <v>7</v>
      </c>
      <c r="AE282" s="152">
        <f t="shared" si="100"/>
        <v>8.6</v>
      </c>
      <c r="AF282" s="153">
        <f t="shared" si="101"/>
        <v>8.6</v>
      </c>
      <c r="AG282" s="233">
        <f t="shared" si="102"/>
        <v>407</v>
      </c>
      <c r="AH282" s="108">
        <f>VLOOKUP(B282,'Notes Ecrit'!$A$2:$B$572,2)</f>
        <v>7.5</v>
      </c>
      <c r="AI282" s="234">
        <f t="shared" si="103"/>
        <v>397</v>
      </c>
      <c r="AJ282" s="125">
        <f t="shared" si="104"/>
        <v>8.0500000000000007</v>
      </c>
      <c r="AK282" s="126"/>
      <c r="AL282" s="126"/>
      <c r="AM282" s="126"/>
      <c r="AN282" s="126"/>
      <c r="AO282" s="126"/>
    </row>
    <row r="283" spans="1:41" ht="16.5" customHeight="1" thickBot="1">
      <c r="A283" s="218" t="s">
        <v>186</v>
      </c>
      <c r="B283" s="223">
        <v>21816459</v>
      </c>
      <c r="C283" s="223" t="s">
        <v>604</v>
      </c>
      <c r="D283" s="223" t="s">
        <v>605</v>
      </c>
      <c r="E283" s="154">
        <v>11</v>
      </c>
      <c r="F283" s="146">
        <f t="shared" si="84"/>
        <v>15</v>
      </c>
      <c r="G283" s="147">
        <f t="shared" si="85"/>
        <v>11</v>
      </c>
      <c r="H283" s="148">
        <f t="shared" si="86"/>
        <v>11</v>
      </c>
      <c r="I283" s="211">
        <v>4.67</v>
      </c>
      <c r="J283" s="147">
        <f t="shared" si="87"/>
        <v>1</v>
      </c>
      <c r="K283" s="155">
        <v>8.3699999999999992</v>
      </c>
      <c r="L283" s="147">
        <f t="shared" si="88"/>
        <v>6</v>
      </c>
      <c r="M283" s="148">
        <f t="shared" si="89"/>
        <v>3.5</v>
      </c>
      <c r="N283" s="156">
        <v>28</v>
      </c>
      <c r="O283" s="190">
        <v>59</v>
      </c>
      <c r="P283" s="191">
        <f t="shared" si="90"/>
        <v>0.47457627118644069</v>
      </c>
      <c r="Q283" s="147">
        <f t="shared" si="91"/>
        <v>3.5</v>
      </c>
      <c r="R283" s="157">
        <v>26.5</v>
      </c>
      <c r="S283" s="147">
        <f t="shared" si="92"/>
        <v>4</v>
      </c>
      <c r="T283" s="148">
        <f t="shared" si="93"/>
        <v>7.5</v>
      </c>
      <c r="U283" s="156">
        <v>30.7</v>
      </c>
      <c r="V283" s="147">
        <f t="shared" si="94"/>
        <v>3.5</v>
      </c>
      <c r="W283" s="192">
        <v>2</v>
      </c>
      <c r="X283" s="147">
        <f t="shared" si="95"/>
        <v>3</v>
      </c>
      <c r="Y283" s="158">
        <v>3</v>
      </c>
      <c r="Z283" s="147">
        <f t="shared" si="96"/>
        <v>3.5</v>
      </c>
      <c r="AA283" s="148">
        <f t="shared" si="97"/>
        <v>10</v>
      </c>
      <c r="AB283" s="159">
        <v>53.45</v>
      </c>
      <c r="AC283" s="147">
        <f t="shared" si="98"/>
        <v>7</v>
      </c>
      <c r="AD283" s="151">
        <f t="shared" si="99"/>
        <v>7</v>
      </c>
      <c r="AE283" s="152">
        <f t="shared" si="100"/>
        <v>7.8</v>
      </c>
      <c r="AF283" s="153">
        <f t="shared" si="101"/>
        <v>7.8</v>
      </c>
      <c r="AG283" s="233">
        <f t="shared" si="102"/>
        <v>448</v>
      </c>
      <c r="AH283" s="108">
        <f>VLOOKUP(B283,'Notes Ecrit'!$A$2:$B$572,2)</f>
        <v>6.5</v>
      </c>
      <c r="AI283" s="234">
        <f t="shared" si="103"/>
        <v>497</v>
      </c>
      <c r="AJ283" s="125">
        <f t="shared" si="104"/>
        <v>7.15</v>
      </c>
      <c r="AK283" s="111"/>
      <c r="AL283" s="111"/>
      <c r="AM283" s="111"/>
      <c r="AN283" s="111"/>
      <c r="AO283" s="111"/>
    </row>
    <row r="284" spans="1:41" ht="16.5" customHeight="1" thickBot="1">
      <c r="A284" s="218" t="s">
        <v>1057</v>
      </c>
      <c r="B284" s="223">
        <v>21612548</v>
      </c>
      <c r="C284" s="223" t="s">
        <v>606</v>
      </c>
      <c r="D284" s="223" t="s">
        <v>607</v>
      </c>
      <c r="E284" s="154">
        <v>17</v>
      </c>
      <c r="F284" s="146">
        <f t="shared" si="84"/>
        <v>18</v>
      </c>
      <c r="G284" s="147">
        <f t="shared" si="85"/>
        <v>14</v>
      </c>
      <c r="H284" s="148">
        <f t="shared" si="86"/>
        <v>14</v>
      </c>
      <c r="I284" s="211">
        <v>3.56</v>
      </c>
      <c r="J284" s="147">
        <f t="shared" si="87"/>
        <v>11</v>
      </c>
      <c r="K284" s="155">
        <v>6.54</v>
      </c>
      <c r="L284" s="147">
        <f t="shared" si="88"/>
        <v>13</v>
      </c>
      <c r="M284" s="148">
        <f t="shared" si="89"/>
        <v>12</v>
      </c>
      <c r="N284" s="156">
        <v>95</v>
      </c>
      <c r="O284" s="190">
        <v>70</v>
      </c>
      <c r="P284" s="191">
        <f t="shared" si="90"/>
        <v>1.3571428571428572</v>
      </c>
      <c r="Q284" s="147">
        <f t="shared" si="91"/>
        <v>6.5</v>
      </c>
      <c r="R284" s="157">
        <v>52.8</v>
      </c>
      <c r="S284" s="147">
        <f t="shared" si="92"/>
        <v>6</v>
      </c>
      <c r="T284" s="148">
        <f t="shared" si="93"/>
        <v>12.5</v>
      </c>
      <c r="U284" s="156">
        <v>26.5</v>
      </c>
      <c r="V284" s="147">
        <f t="shared" si="94"/>
        <v>4.5</v>
      </c>
      <c r="W284" s="192">
        <v>6</v>
      </c>
      <c r="X284" s="147">
        <f t="shared" si="95"/>
        <v>3.5</v>
      </c>
      <c r="Y284" s="158">
        <v>5</v>
      </c>
      <c r="Z284" s="147">
        <f t="shared" si="96"/>
        <v>2.5</v>
      </c>
      <c r="AA284" s="148">
        <f t="shared" si="97"/>
        <v>10.5</v>
      </c>
      <c r="AB284" s="159">
        <v>36.590000000000003</v>
      </c>
      <c r="AC284" s="147">
        <f t="shared" si="98"/>
        <v>12</v>
      </c>
      <c r="AD284" s="151">
        <f t="shared" si="99"/>
        <v>12</v>
      </c>
      <c r="AE284" s="152">
        <f t="shared" si="100"/>
        <v>12.2</v>
      </c>
      <c r="AF284" s="153">
        <f t="shared" si="101"/>
        <v>12.2</v>
      </c>
      <c r="AG284" s="233">
        <f t="shared" si="102"/>
        <v>82</v>
      </c>
      <c r="AH284" s="108">
        <f>VLOOKUP(B284,'Notes Ecrit'!$A$2:$B$572,2)</f>
        <v>9</v>
      </c>
      <c r="AI284" s="234">
        <f t="shared" si="103"/>
        <v>208</v>
      </c>
      <c r="AJ284" s="125">
        <f t="shared" si="104"/>
        <v>10.6</v>
      </c>
    </row>
    <row r="285" spans="1:41" ht="16.5" customHeight="1" thickBot="1">
      <c r="A285" s="218" t="s">
        <v>1057</v>
      </c>
      <c r="B285" s="223">
        <v>21814677</v>
      </c>
      <c r="C285" s="223" t="s">
        <v>608</v>
      </c>
      <c r="D285" s="223" t="s">
        <v>609</v>
      </c>
      <c r="E285" s="154">
        <v>10</v>
      </c>
      <c r="F285" s="146">
        <f t="shared" si="84"/>
        <v>14.5</v>
      </c>
      <c r="G285" s="147">
        <f t="shared" si="85"/>
        <v>7</v>
      </c>
      <c r="H285" s="148">
        <f t="shared" si="86"/>
        <v>7</v>
      </c>
      <c r="I285" s="211">
        <v>4.3499999999999996</v>
      </c>
      <c r="J285" s="147">
        <f t="shared" si="87"/>
        <v>1</v>
      </c>
      <c r="K285" s="155">
        <v>7.77</v>
      </c>
      <c r="L285" s="147">
        <f t="shared" si="88"/>
        <v>4</v>
      </c>
      <c r="M285" s="148">
        <f t="shared" si="89"/>
        <v>2.5</v>
      </c>
      <c r="N285" s="156">
        <v>34</v>
      </c>
      <c r="O285" s="190">
        <v>79</v>
      </c>
      <c r="P285" s="191">
        <f t="shared" si="90"/>
        <v>0.43037974683544306</v>
      </c>
      <c r="Q285" s="147">
        <f t="shared" si="91"/>
        <v>2</v>
      </c>
      <c r="R285" s="157">
        <v>31.5</v>
      </c>
      <c r="S285" s="147">
        <f t="shared" si="92"/>
        <v>1</v>
      </c>
      <c r="T285" s="148">
        <f t="shared" si="93"/>
        <v>3</v>
      </c>
      <c r="U285" s="156">
        <v>28.2</v>
      </c>
      <c r="V285" s="147">
        <f t="shared" si="94"/>
        <v>3.75</v>
      </c>
      <c r="W285" s="202">
        <v>1</v>
      </c>
      <c r="X285" s="147">
        <f t="shared" si="95"/>
        <v>2.75</v>
      </c>
      <c r="Y285" s="158">
        <v>3</v>
      </c>
      <c r="Z285" s="147">
        <f t="shared" si="96"/>
        <v>3.5</v>
      </c>
      <c r="AA285" s="148">
        <f t="shared" si="97"/>
        <v>10</v>
      </c>
      <c r="AB285" s="159">
        <v>51.6</v>
      </c>
      <c r="AC285" s="147">
        <f t="shared" si="98"/>
        <v>5</v>
      </c>
      <c r="AD285" s="151">
        <f t="shared" si="99"/>
        <v>5</v>
      </c>
      <c r="AE285" s="152">
        <f t="shared" si="100"/>
        <v>5.5</v>
      </c>
      <c r="AF285" s="153">
        <f t="shared" si="101"/>
        <v>5.5</v>
      </c>
      <c r="AG285" s="233">
        <f t="shared" si="102"/>
        <v>503</v>
      </c>
      <c r="AH285" s="108">
        <f>VLOOKUP(B285,'Notes Ecrit'!$A$2:$B$572,2)</f>
        <v>5.5</v>
      </c>
      <c r="AI285" s="234">
        <f t="shared" si="103"/>
        <v>586</v>
      </c>
      <c r="AJ285" s="125">
        <f t="shared" si="104"/>
        <v>5.5</v>
      </c>
      <c r="AK285" s="111"/>
      <c r="AL285" s="111"/>
      <c r="AM285" s="111"/>
      <c r="AN285" s="111"/>
      <c r="AO285" s="111"/>
    </row>
    <row r="286" spans="1:41" s="126" customFormat="1" ht="15.75" thickBot="1">
      <c r="A286" s="251" t="s">
        <v>1057</v>
      </c>
      <c r="B286" s="127">
        <v>21604558</v>
      </c>
      <c r="C286" s="127" t="s">
        <v>100</v>
      </c>
      <c r="D286" s="127" t="s">
        <v>338</v>
      </c>
      <c r="E286" s="145" t="s">
        <v>1064</v>
      </c>
      <c r="F286" s="146" t="str">
        <f t="shared" si="84"/>
        <v>ABI</v>
      </c>
      <c r="G286" s="147" t="str">
        <f t="shared" si="85"/>
        <v>ABI</v>
      </c>
      <c r="H286" s="148" t="str">
        <f t="shared" si="86"/>
        <v>ABI</v>
      </c>
      <c r="I286" s="210" t="s">
        <v>1064</v>
      </c>
      <c r="J286" s="147" t="str">
        <f t="shared" si="87"/>
        <v>ABI</v>
      </c>
      <c r="K286" s="149" t="s">
        <v>1064</v>
      </c>
      <c r="L286" s="147" t="str">
        <f t="shared" si="88"/>
        <v>ABI</v>
      </c>
      <c r="M286" s="148" t="str">
        <f t="shared" si="89"/>
        <v>ABI</v>
      </c>
      <c r="N286" s="150" t="s">
        <v>1064</v>
      </c>
      <c r="O286" s="261"/>
      <c r="P286" s="191">
        <f t="shared" si="90"/>
        <v>0</v>
      </c>
      <c r="Q286" s="147" t="str">
        <f t="shared" si="91"/>
        <v>ABI</v>
      </c>
      <c r="R286" s="150" t="s">
        <v>1064</v>
      </c>
      <c r="S286" s="147" t="str">
        <f t="shared" si="92"/>
        <v>ABI</v>
      </c>
      <c r="T286" s="148" t="str">
        <f t="shared" si="93"/>
        <v>ABI</v>
      </c>
      <c r="U286" s="150" t="s">
        <v>1064</v>
      </c>
      <c r="V286" s="147" t="str">
        <f t="shared" si="94"/>
        <v>ABI</v>
      </c>
      <c r="W286" s="189" t="s">
        <v>1064</v>
      </c>
      <c r="X286" s="147" t="str">
        <f t="shared" si="95"/>
        <v>ABI</v>
      </c>
      <c r="Y286" s="166" t="s">
        <v>1064</v>
      </c>
      <c r="Z286" s="147" t="str">
        <f t="shared" si="96"/>
        <v>ABI</v>
      </c>
      <c r="AA286" s="148" t="str">
        <f t="shared" si="97"/>
        <v>ABI</v>
      </c>
      <c r="AB286" s="149" t="s">
        <v>1064</v>
      </c>
      <c r="AC286" s="147" t="str">
        <f t="shared" si="98"/>
        <v>ABI</v>
      </c>
      <c r="AD286" s="151" t="str">
        <f t="shared" si="99"/>
        <v>ABI</v>
      </c>
      <c r="AE286" s="152" t="str">
        <f t="shared" si="100"/>
        <v>DEF</v>
      </c>
      <c r="AF286" s="153">
        <f t="shared" si="101"/>
        <v>0</v>
      </c>
      <c r="AG286" s="233">
        <f t="shared" si="102"/>
        <v>520</v>
      </c>
      <c r="AH286" s="108">
        <f>VLOOKUP(B286,'Notes Ecrit'!$A$2:$B$572,2)</f>
        <v>8</v>
      </c>
      <c r="AI286" s="234">
        <f t="shared" si="103"/>
        <v>339</v>
      </c>
      <c r="AJ286" s="125" t="e">
        <f t="shared" si="104"/>
        <v>#VALUE!</v>
      </c>
      <c r="AK286"/>
      <c r="AL286"/>
      <c r="AM286"/>
      <c r="AN286"/>
      <c r="AO286"/>
    </row>
    <row r="287" spans="1:41" ht="16.5" customHeight="1" thickBot="1">
      <c r="A287" s="218" t="s">
        <v>1057</v>
      </c>
      <c r="B287" s="223">
        <v>21802089</v>
      </c>
      <c r="C287" s="223" t="s">
        <v>610</v>
      </c>
      <c r="D287" s="223" t="s">
        <v>611</v>
      </c>
      <c r="E287" s="154">
        <v>14</v>
      </c>
      <c r="F287" s="146">
        <f t="shared" si="84"/>
        <v>16.5</v>
      </c>
      <c r="G287" s="147">
        <f t="shared" si="85"/>
        <v>11</v>
      </c>
      <c r="H287" s="148">
        <f t="shared" si="86"/>
        <v>11</v>
      </c>
      <c r="I287" s="211">
        <v>3.78</v>
      </c>
      <c r="J287" s="147">
        <f t="shared" si="87"/>
        <v>7</v>
      </c>
      <c r="K287" s="155">
        <v>7.15</v>
      </c>
      <c r="L287" s="147">
        <f t="shared" si="88"/>
        <v>9</v>
      </c>
      <c r="M287" s="148">
        <f t="shared" si="89"/>
        <v>8</v>
      </c>
      <c r="N287" s="156">
        <v>41</v>
      </c>
      <c r="O287" s="190">
        <v>78</v>
      </c>
      <c r="P287" s="191">
        <f t="shared" si="90"/>
        <v>0.52564102564102566</v>
      </c>
      <c r="Q287" s="147">
        <f t="shared" si="91"/>
        <v>2.5</v>
      </c>
      <c r="R287" s="157">
        <v>33</v>
      </c>
      <c r="S287" s="147">
        <f t="shared" si="92"/>
        <v>1.5</v>
      </c>
      <c r="T287" s="148">
        <f t="shared" si="93"/>
        <v>4</v>
      </c>
      <c r="U287" s="156">
        <v>33.6</v>
      </c>
      <c r="V287" s="147">
        <f t="shared" si="94"/>
        <v>1</v>
      </c>
      <c r="W287" s="194">
        <v>-40</v>
      </c>
      <c r="X287" s="147">
        <f t="shared" si="95"/>
        <v>0</v>
      </c>
      <c r="Y287" s="158">
        <v>9</v>
      </c>
      <c r="Z287" s="147">
        <f t="shared" si="96"/>
        <v>0.5</v>
      </c>
      <c r="AA287" s="148">
        <f t="shared" si="97"/>
        <v>1.5</v>
      </c>
      <c r="AB287" s="159">
        <v>47.98</v>
      </c>
      <c r="AC287" s="147">
        <f t="shared" si="98"/>
        <v>6</v>
      </c>
      <c r="AD287" s="151">
        <f t="shared" si="99"/>
        <v>6</v>
      </c>
      <c r="AE287" s="152">
        <f t="shared" si="100"/>
        <v>6.1</v>
      </c>
      <c r="AF287" s="153">
        <f t="shared" si="101"/>
        <v>6.1</v>
      </c>
      <c r="AG287" s="233">
        <f t="shared" si="102"/>
        <v>495</v>
      </c>
      <c r="AH287" s="108">
        <f>VLOOKUP(B287,'Notes Ecrit'!$A$2:$B$572,2)</f>
        <v>5</v>
      </c>
      <c r="AI287" s="234">
        <f t="shared" si="103"/>
        <v>617</v>
      </c>
      <c r="AJ287" s="125">
        <f t="shared" si="104"/>
        <v>5.55</v>
      </c>
    </row>
    <row r="288" spans="1:41" ht="16.5" customHeight="1" thickBot="1">
      <c r="A288" s="218" t="s">
        <v>1057</v>
      </c>
      <c r="B288" s="223">
        <v>21809593</v>
      </c>
      <c r="C288" s="223" t="s">
        <v>612</v>
      </c>
      <c r="D288" s="223" t="s">
        <v>584</v>
      </c>
      <c r="E288" s="154">
        <v>21</v>
      </c>
      <c r="F288" s="146">
        <f t="shared" si="84"/>
        <v>20</v>
      </c>
      <c r="G288" s="147">
        <f t="shared" si="85"/>
        <v>18</v>
      </c>
      <c r="H288" s="148">
        <f t="shared" si="86"/>
        <v>18</v>
      </c>
      <c r="I288" s="211">
        <v>3.34</v>
      </c>
      <c r="J288" s="147">
        <f t="shared" si="87"/>
        <v>15</v>
      </c>
      <c r="K288" s="155">
        <v>6.35</v>
      </c>
      <c r="L288" s="147">
        <f t="shared" si="88"/>
        <v>14</v>
      </c>
      <c r="M288" s="148">
        <f t="shared" si="89"/>
        <v>14.5</v>
      </c>
      <c r="N288" s="156">
        <v>58</v>
      </c>
      <c r="O288" s="190">
        <v>71</v>
      </c>
      <c r="P288" s="191">
        <f t="shared" si="90"/>
        <v>0.81690140845070425</v>
      </c>
      <c r="Q288" s="147">
        <f t="shared" si="91"/>
        <v>4</v>
      </c>
      <c r="R288" s="157">
        <v>44.6</v>
      </c>
      <c r="S288" s="147">
        <f t="shared" si="92"/>
        <v>4</v>
      </c>
      <c r="T288" s="148">
        <f t="shared" si="93"/>
        <v>8</v>
      </c>
      <c r="U288" s="156">
        <v>27.3</v>
      </c>
      <c r="V288" s="147">
        <f t="shared" si="94"/>
        <v>4.25</v>
      </c>
      <c r="W288" s="192">
        <v>0</v>
      </c>
      <c r="X288" s="147">
        <f t="shared" si="95"/>
        <v>2.5</v>
      </c>
      <c r="Y288" s="158">
        <v>5</v>
      </c>
      <c r="Z288" s="147">
        <f t="shared" si="96"/>
        <v>2.5</v>
      </c>
      <c r="AA288" s="148">
        <f t="shared" si="97"/>
        <v>9.25</v>
      </c>
      <c r="AB288" s="159">
        <v>39.04</v>
      </c>
      <c r="AC288" s="147">
        <f t="shared" si="98"/>
        <v>11</v>
      </c>
      <c r="AD288" s="151">
        <f t="shared" si="99"/>
        <v>11</v>
      </c>
      <c r="AE288" s="152">
        <f t="shared" si="100"/>
        <v>12.15</v>
      </c>
      <c r="AF288" s="153">
        <f t="shared" si="101"/>
        <v>12.15</v>
      </c>
      <c r="AG288" s="233">
        <f t="shared" si="102"/>
        <v>88</v>
      </c>
      <c r="AH288" s="108">
        <f>VLOOKUP(B288,'Notes Ecrit'!$A$2:$B$572,2)</f>
        <v>7</v>
      </c>
      <c r="AI288" s="234">
        <f t="shared" si="103"/>
        <v>440</v>
      </c>
      <c r="AJ288" s="125">
        <f t="shared" si="104"/>
        <v>9.5749999999999993</v>
      </c>
    </row>
    <row r="289" spans="1:41" s="111" customFormat="1" ht="16.5" customHeight="1" thickBot="1">
      <c r="A289" s="218" t="s">
        <v>1057</v>
      </c>
      <c r="B289" s="223">
        <v>21810745</v>
      </c>
      <c r="C289" s="223" t="s">
        <v>613</v>
      </c>
      <c r="D289" s="223" t="s">
        <v>614</v>
      </c>
      <c r="E289" s="154">
        <v>18</v>
      </c>
      <c r="F289" s="146">
        <f t="shared" si="84"/>
        <v>18.5</v>
      </c>
      <c r="G289" s="147">
        <f t="shared" si="85"/>
        <v>15</v>
      </c>
      <c r="H289" s="148">
        <f t="shared" si="86"/>
        <v>15</v>
      </c>
      <c r="I289" s="211">
        <v>3.57</v>
      </c>
      <c r="J289" s="147">
        <f t="shared" si="87"/>
        <v>11</v>
      </c>
      <c r="K289" s="155">
        <v>6.64</v>
      </c>
      <c r="L289" s="147">
        <f t="shared" si="88"/>
        <v>12</v>
      </c>
      <c r="M289" s="148">
        <f t="shared" si="89"/>
        <v>11.5</v>
      </c>
      <c r="N289" s="156">
        <v>44</v>
      </c>
      <c r="O289" s="190">
        <v>58</v>
      </c>
      <c r="P289" s="191">
        <f t="shared" si="90"/>
        <v>0.75862068965517238</v>
      </c>
      <c r="Q289" s="147">
        <f t="shared" si="91"/>
        <v>3.5</v>
      </c>
      <c r="R289" s="157">
        <v>34.299999999999997</v>
      </c>
      <c r="S289" s="147">
        <f t="shared" si="92"/>
        <v>1.5</v>
      </c>
      <c r="T289" s="148">
        <f t="shared" si="93"/>
        <v>5</v>
      </c>
      <c r="U289" s="156">
        <v>25.8</v>
      </c>
      <c r="V289" s="147">
        <f t="shared" si="94"/>
        <v>5</v>
      </c>
      <c r="W289" s="192">
        <v>-13</v>
      </c>
      <c r="X289" s="147">
        <f t="shared" si="95"/>
        <v>0.75</v>
      </c>
      <c r="Y289" s="158">
        <v>10</v>
      </c>
      <c r="Z289" s="147">
        <f t="shared" si="96"/>
        <v>0</v>
      </c>
      <c r="AA289" s="148">
        <f t="shared" si="97"/>
        <v>5.75</v>
      </c>
      <c r="AB289" s="159">
        <v>34.44</v>
      </c>
      <c r="AC289" s="147">
        <f t="shared" si="98"/>
        <v>14</v>
      </c>
      <c r="AD289" s="151">
        <f t="shared" si="99"/>
        <v>14</v>
      </c>
      <c r="AE289" s="152">
        <f t="shared" si="100"/>
        <v>10.25</v>
      </c>
      <c r="AF289" s="153">
        <f t="shared" si="101"/>
        <v>10.25</v>
      </c>
      <c r="AG289" s="233">
        <f t="shared" si="102"/>
        <v>256</v>
      </c>
      <c r="AH289" s="108">
        <f>VLOOKUP(B289,'Notes Ecrit'!$A$2:$B$572,2)</f>
        <v>8</v>
      </c>
      <c r="AI289" s="234">
        <f t="shared" si="103"/>
        <v>339</v>
      </c>
      <c r="AJ289" s="125">
        <f t="shared" si="104"/>
        <v>9.125</v>
      </c>
      <c r="AK289"/>
      <c r="AL289"/>
      <c r="AM289"/>
      <c r="AN289"/>
      <c r="AO289"/>
    </row>
    <row r="290" spans="1:41" ht="16.5" customHeight="1" thickBot="1">
      <c r="A290" s="218" t="s">
        <v>1057</v>
      </c>
      <c r="B290" s="223">
        <v>21801272</v>
      </c>
      <c r="C290" s="223" t="s">
        <v>615</v>
      </c>
      <c r="D290" s="305" t="s">
        <v>388</v>
      </c>
      <c r="E290" s="154">
        <v>18</v>
      </c>
      <c r="F290" s="146">
        <f t="shared" si="84"/>
        <v>18.5</v>
      </c>
      <c r="G290" s="147">
        <f t="shared" si="85"/>
        <v>15</v>
      </c>
      <c r="H290" s="148">
        <f t="shared" si="86"/>
        <v>15</v>
      </c>
      <c r="I290" s="211">
        <v>3.23</v>
      </c>
      <c r="J290" s="147">
        <f t="shared" si="87"/>
        <v>17</v>
      </c>
      <c r="K290" s="155">
        <v>6.19</v>
      </c>
      <c r="L290" s="147">
        <f t="shared" si="88"/>
        <v>16</v>
      </c>
      <c r="M290" s="148">
        <f t="shared" si="89"/>
        <v>16.5</v>
      </c>
      <c r="N290" s="156">
        <v>70</v>
      </c>
      <c r="O290" s="190">
        <v>79</v>
      </c>
      <c r="P290" s="191">
        <f t="shared" si="90"/>
        <v>0.88607594936708856</v>
      </c>
      <c r="Q290" s="147">
        <f t="shared" si="91"/>
        <v>4</v>
      </c>
      <c r="R290" s="157">
        <v>55.4</v>
      </c>
      <c r="S290" s="147">
        <f t="shared" si="92"/>
        <v>7</v>
      </c>
      <c r="T290" s="148">
        <f t="shared" si="93"/>
        <v>11</v>
      </c>
      <c r="U290" s="156">
        <v>27.2</v>
      </c>
      <c r="V290" s="147">
        <f t="shared" si="94"/>
        <v>4.25</v>
      </c>
      <c r="W290" s="192">
        <v>-15</v>
      </c>
      <c r="X290" s="147">
        <f t="shared" si="95"/>
        <v>0.5</v>
      </c>
      <c r="Y290" s="158">
        <v>1</v>
      </c>
      <c r="Z290" s="147">
        <f t="shared" si="96"/>
        <v>4.5</v>
      </c>
      <c r="AA290" s="148">
        <f t="shared" si="97"/>
        <v>9.25</v>
      </c>
      <c r="AB290" s="159">
        <v>30.57</v>
      </c>
      <c r="AC290" s="147">
        <f t="shared" si="98"/>
        <v>16</v>
      </c>
      <c r="AD290" s="151">
        <f t="shared" si="99"/>
        <v>16</v>
      </c>
      <c r="AE290" s="152">
        <f t="shared" si="100"/>
        <v>13.55</v>
      </c>
      <c r="AF290" s="153">
        <f t="shared" si="101"/>
        <v>13.55</v>
      </c>
      <c r="AG290" s="233">
        <f t="shared" si="102"/>
        <v>20</v>
      </c>
      <c r="AH290" s="108">
        <f>VLOOKUP(B290,'Notes Ecrit'!$A$2:$B$572,2)</f>
        <v>7</v>
      </c>
      <c r="AI290" s="234">
        <f t="shared" si="103"/>
        <v>440</v>
      </c>
      <c r="AJ290" s="125">
        <f t="shared" si="104"/>
        <v>10.275</v>
      </c>
    </row>
    <row r="291" spans="1:41" ht="16.5" customHeight="1" thickBot="1">
      <c r="A291" s="218" t="s">
        <v>1057</v>
      </c>
      <c r="B291" s="223">
        <v>21806267</v>
      </c>
      <c r="C291" s="223" t="s">
        <v>616</v>
      </c>
      <c r="D291" s="223" t="s">
        <v>226</v>
      </c>
      <c r="E291" s="154">
        <v>13</v>
      </c>
      <c r="F291" s="146">
        <f t="shared" si="84"/>
        <v>16</v>
      </c>
      <c r="G291" s="147">
        <f t="shared" si="85"/>
        <v>10</v>
      </c>
      <c r="H291" s="148">
        <f t="shared" si="86"/>
        <v>10</v>
      </c>
      <c r="I291" s="211">
        <v>3.5</v>
      </c>
      <c r="J291" s="147">
        <f t="shared" si="87"/>
        <v>12</v>
      </c>
      <c r="K291" s="155">
        <v>6.68</v>
      </c>
      <c r="L291" s="147">
        <f t="shared" si="88"/>
        <v>12</v>
      </c>
      <c r="M291" s="148">
        <f t="shared" si="89"/>
        <v>12</v>
      </c>
      <c r="N291" s="156">
        <v>62</v>
      </c>
      <c r="O291" s="190">
        <v>76</v>
      </c>
      <c r="P291" s="191">
        <f t="shared" si="90"/>
        <v>0.81578947368421051</v>
      </c>
      <c r="Q291" s="147">
        <f t="shared" si="91"/>
        <v>4</v>
      </c>
      <c r="R291" s="157">
        <v>46.4</v>
      </c>
      <c r="S291" s="147">
        <f t="shared" si="92"/>
        <v>4.5</v>
      </c>
      <c r="T291" s="148">
        <f t="shared" si="93"/>
        <v>8.5</v>
      </c>
      <c r="U291" s="156">
        <v>25</v>
      </c>
      <c r="V291" s="147">
        <f t="shared" si="94"/>
        <v>5.5</v>
      </c>
      <c r="W291" s="192">
        <v>-2</v>
      </c>
      <c r="X291" s="147">
        <f t="shared" si="95"/>
        <v>2</v>
      </c>
      <c r="Y291" s="158">
        <v>6</v>
      </c>
      <c r="Z291" s="147">
        <f t="shared" si="96"/>
        <v>2</v>
      </c>
      <c r="AA291" s="148">
        <f t="shared" si="97"/>
        <v>9.5</v>
      </c>
      <c r="AB291" s="159">
        <v>37.880000000000003</v>
      </c>
      <c r="AC291" s="147">
        <f t="shared" si="98"/>
        <v>11</v>
      </c>
      <c r="AD291" s="151">
        <f t="shared" si="99"/>
        <v>11</v>
      </c>
      <c r="AE291" s="152">
        <f t="shared" si="100"/>
        <v>10.199999999999999</v>
      </c>
      <c r="AF291" s="153">
        <f t="shared" si="101"/>
        <v>10.199999999999999</v>
      </c>
      <c r="AG291" s="233">
        <f t="shared" si="102"/>
        <v>265</v>
      </c>
      <c r="AH291" s="108">
        <f>VLOOKUP(B291,'Notes Ecrit'!$A$2:$B$572,2)</f>
        <v>10.5</v>
      </c>
      <c r="AI291" s="234">
        <f t="shared" si="103"/>
        <v>94</v>
      </c>
      <c r="AJ291" s="125">
        <f t="shared" si="104"/>
        <v>10.35</v>
      </c>
    </row>
    <row r="292" spans="1:41" ht="16.5" customHeight="1" thickBot="1">
      <c r="A292" s="218" t="s">
        <v>1057</v>
      </c>
      <c r="B292" s="223">
        <v>21802097</v>
      </c>
      <c r="C292" s="223" t="s">
        <v>617</v>
      </c>
      <c r="D292" s="223" t="s">
        <v>618</v>
      </c>
      <c r="E292" s="154">
        <v>14</v>
      </c>
      <c r="F292" s="146">
        <f t="shared" si="84"/>
        <v>16.5</v>
      </c>
      <c r="G292" s="147">
        <f t="shared" si="85"/>
        <v>11</v>
      </c>
      <c r="H292" s="148">
        <f t="shared" si="86"/>
        <v>11</v>
      </c>
      <c r="I292" s="211">
        <v>3.54</v>
      </c>
      <c r="J292" s="147">
        <f t="shared" si="87"/>
        <v>11</v>
      </c>
      <c r="K292" s="155">
        <v>6.7</v>
      </c>
      <c r="L292" s="147">
        <f t="shared" si="88"/>
        <v>12</v>
      </c>
      <c r="M292" s="148">
        <f t="shared" si="89"/>
        <v>11.5</v>
      </c>
      <c r="N292" s="156">
        <v>70</v>
      </c>
      <c r="O292" s="190">
        <v>78</v>
      </c>
      <c r="P292" s="191">
        <f t="shared" si="90"/>
        <v>0.89743589743589747</v>
      </c>
      <c r="Q292" s="147">
        <f t="shared" si="91"/>
        <v>4</v>
      </c>
      <c r="R292" s="157">
        <v>48.5</v>
      </c>
      <c r="S292" s="147">
        <f t="shared" si="92"/>
        <v>5</v>
      </c>
      <c r="T292" s="148">
        <f t="shared" si="93"/>
        <v>9</v>
      </c>
      <c r="U292" s="156">
        <v>25</v>
      </c>
      <c r="V292" s="147">
        <f t="shared" si="94"/>
        <v>5.5</v>
      </c>
      <c r="W292" s="192">
        <v>-2</v>
      </c>
      <c r="X292" s="147">
        <f t="shared" si="95"/>
        <v>2</v>
      </c>
      <c r="Y292" s="158">
        <v>9</v>
      </c>
      <c r="Z292" s="147">
        <f t="shared" si="96"/>
        <v>0.5</v>
      </c>
      <c r="AA292" s="148">
        <f t="shared" si="97"/>
        <v>8</v>
      </c>
      <c r="AB292" s="159">
        <v>41.46</v>
      </c>
      <c r="AC292" s="147">
        <f t="shared" si="98"/>
        <v>9</v>
      </c>
      <c r="AD292" s="151">
        <f t="shared" si="99"/>
        <v>9</v>
      </c>
      <c r="AE292" s="152">
        <f t="shared" si="100"/>
        <v>9.6999999999999993</v>
      </c>
      <c r="AF292" s="153">
        <f t="shared" si="101"/>
        <v>9.6999999999999993</v>
      </c>
      <c r="AG292" s="233">
        <f t="shared" si="102"/>
        <v>317</v>
      </c>
      <c r="AH292" s="108">
        <f>VLOOKUP(B292,'Notes Ecrit'!$A$2:$B$572,2)</f>
        <v>5</v>
      </c>
      <c r="AI292" s="234">
        <f t="shared" si="103"/>
        <v>617</v>
      </c>
      <c r="AJ292" s="125">
        <f t="shared" si="104"/>
        <v>7.35</v>
      </c>
    </row>
    <row r="293" spans="1:41" ht="16.5" customHeight="1" thickBot="1">
      <c r="A293" s="218" t="s">
        <v>1057</v>
      </c>
      <c r="B293" s="223">
        <v>21804080</v>
      </c>
      <c r="C293" s="223" t="s">
        <v>619</v>
      </c>
      <c r="D293" s="223" t="s">
        <v>388</v>
      </c>
      <c r="E293" s="154">
        <v>16</v>
      </c>
      <c r="F293" s="146">
        <f t="shared" si="84"/>
        <v>17.5</v>
      </c>
      <c r="G293" s="147">
        <f t="shared" si="85"/>
        <v>13</v>
      </c>
      <c r="H293" s="148">
        <f t="shared" si="86"/>
        <v>13</v>
      </c>
      <c r="I293" s="211">
        <v>4.04</v>
      </c>
      <c r="J293" s="147">
        <f t="shared" si="87"/>
        <v>3</v>
      </c>
      <c r="K293" s="155">
        <v>7.48</v>
      </c>
      <c r="L293" s="147">
        <f t="shared" si="88"/>
        <v>6</v>
      </c>
      <c r="M293" s="148">
        <f t="shared" si="89"/>
        <v>4.5</v>
      </c>
      <c r="N293" s="156">
        <v>58</v>
      </c>
      <c r="O293" s="190">
        <v>79</v>
      </c>
      <c r="P293" s="191">
        <f t="shared" si="90"/>
        <v>0.73417721518987344</v>
      </c>
      <c r="Q293" s="147">
        <f t="shared" si="91"/>
        <v>3.5</v>
      </c>
      <c r="R293" s="157">
        <v>36.5</v>
      </c>
      <c r="S293" s="147">
        <f t="shared" si="92"/>
        <v>2</v>
      </c>
      <c r="T293" s="148">
        <f t="shared" si="93"/>
        <v>5.5</v>
      </c>
      <c r="U293" s="156">
        <v>29.3</v>
      </c>
      <c r="V293" s="147">
        <f t="shared" si="94"/>
        <v>3.25</v>
      </c>
      <c r="W293" s="192">
        <v>-3</v>
      </c>
      <c r="X293" s="147">
        <f t="shared" si="95"/>
        <v>1.75</v>
      </c>
      <c r="Y293" s="158">
        <v>10</v>
      </c>
      <c r="Z293" s="147">
        <f t="shared" si="96"/>
        <v>0</v>
      </c>
      <c r="AA293" s="148">
        <f t="shared" si="97"/>
        <v>5</v>
      </c>
      <c r="AB293" s="159">
        <v>40.71</v>
      </c>
      <c r="AC293" s="147">
        <f t="shared" si="98"/>
        <v>10</v>
      </c>
      <c r="AD293" s="151">
        <f t="shared" si="99"/>
        <v>10</v>
      </c>
      <c r="AE293" s="152">
        <f t="shared" si="100"/>
        <v>7.6</v>
      </c>
      <c r="AF293" s="153">
        <f t="shared" si="101"/>
        <v>7.6</v>
      </c>
      <c r="AG293" s="233">
        <f t="shared" si="102"/>
        <v>462</v>
      </c>
      <c r="AH293" s="108">
        <f>VLOOKUP(B293,'Notes Ecrit'!$A$2:$B$572,2)</f>
        <v>6</v>
      </c>
      <c r="AI293" s="234">
        <f t="shared" si="103"/>
        <v>539</v>
      </c>
      <c r="AJ293" s="125">
        <f t="shared" si="104"/>
        <v>6.8</v>
      </c>
    </row>
    <row r="294" spans="1:41" ht="16.5" customHeight="1" thickBot="1">
      <c r="A294" s="218" t="s">
        <v>186</v>
      </c>
      <c r="B294" s="223">
        <v>21803932</v>
      </c>
      <c r="C294" s="223" t="s">
        <v>620</v>
      </c>
      <c r="D294" s="223" t="s">
        <v>621</v>
      </c>
      <c r="E294" s="154">
        <v>7</v>
      </c>
      <c r="F294" s="146">
        <f t="shared" si="84"/>
        <v>13</v>
      </c>
      <c r="G294" s="147">
        <f t="shared" si="85"/>
        <v>7</v>
      </c>
      <c r="H294" s="148">
        <f t="shared" si="86"/>
        <v>7</v>
      </c>
      <c r="I294" s="211">
        <v>4.1500000000000004</v>
      </c>
      <c r="J294" s="147">
        <f t="shared" si="87"/>
        <v>7</v>
      </c>
      <c r="K294" s="155">
        <v>7.61</v>
      </c>
      <c r="L294" s="147">
        <f t="shared" si="88"/>
        <v>12</v>
      </c>
      <c r="M294" s="148">
        <f t="shared" si="89"/>
        <v>9.5</v>
      </c>
      <c r="N294" s="156">
        <v>38</v>
      </c>
      <c r="O294" s="190">
        <v>55</v>
      </c>
      <c r="P294" s="191">
        <f t="shared" si="90"/>
        <v>0.69090909090909092</v>
      </c>
      <c r="Q294" s="147">
        <f t="shared" si="91"/>
        <v>4.5</v>
      </c>
      <c r="R294" s="157">
        <v>35.1</v>
      </c>
      <c r="S294" s="147">
        <f t="shared" si="92"/>
        <v>6</v>
      </c>
      <c r="T294" s="148">
        <f t="shared" si="93"/>
        <v>10.5</v>
      </c>
      <c r="U294" s="156">
        <v>26.1</v>
      </c>
      <c r="V294" s="147">
        <f t="shared" si="94"/>
        <v>5.75</v>
      </c>
      <c r="W294" s="192">
        <v>-8</v>
      </c>
      <c r="X294" s="147">
        <f t="shared" si="95"/>
        <v>1</v>
      </c>
      <c r="Y294" s="158">
        <v>7</v>
      </c>
      <c r="Z294" s="147">
        <f t="shared" si="96"/>
        <v>1.5</v>
      </c>
      <c r="AA294" s="148">
        <f t="shared" si="97"/>
        <v>8.25</v>
      </c>
      <c r="AB294" s="159">
        <v>74.400000000000006</v>
      </c>
      <c r="AC294" s="147">
        <f t="shared" si="98"/>
        <v>1</v>
      </c>
      <c r="AD294" s="151">
        <f t="shared" si="99"/>
        <v>1</v>
      </c>
      <c r="AE294" s="152">
        <f t="shared" si="100"/>
        <v>7.25</v>
      </c>
      <c r="AF294" s="153">
        <f t="shared" si="101"/>
        <v>7.25</v>
      </c>
      <c r="AG294" s="233">
        <f t="shared" si="102"/>
        <v>473</v>
      </c>
      <c r="AH294" s="108">
        <f>VLOOKUP(B294,'Notes Ecrit'!$A$2:$B$572,2)</f>
        <v>4.5</v>
      </c>
      <c r="AI294" s="234">
        <f t="shared" si="103"/>
        <v>641</v>
      </c>
      <c r="AJ294" s="125">
        <f t="shared" si="104"/>
        <v>5.875</v>
      </c>
      <c r="AK294" s="111"/>
      <c r="AL294" s="111"/>
      <c r="AM294" s="111"/>
      <c r="AN294" s="111"/>
      <c r="AO294" s="111"/>
    </row>
    <row r="295" spans="1:41" ht="16.5" customHeight="1" thickBot="1">
      <c r="A295" s="218" t="s">
        <v>1057</v>
      </c>
      <c r="B295" s="223">
        <v>21807076</v>
      </c>
      <c r="C295" s="223" t="s">
        <v>622</v>
      </c>
      <c r="D295" s="223" t="s">
        <v>623</v>
      </c>
      <c r="E295" s="154">
        <v>17</v>
      </c>
      <c r="F295" s="146">
        <f t="shared" si="84"/>
        <v>18</v>
      </c>
      <c r="G295" s="147">
        <f t="shared" si="85"/>
        <v>14</v>
      </c>
      <c r="H295" s="148">
        <f t="shared" si="86"/>
        <v>14</v>
      </c>
      <c r="I295" s="211">
        <v>3.44</v>
      </c>
      <c r="J295" s="147">
        <f t="shared" si="87"/>
        <v>13</v>
      </c>
      <c r="K295" s="155">
        <v>6.46</v>
      </c>
      <c r="L295" s="147">
        <f t="shared" si="88"/>
        <v>14</v>
      </c>
      <c r="M295" s="148">
        <f t="shared" si="89"/>
        <v>13.5</v>
      </c>
      <c r="N295" s="156">
        <v>60</v>
      </c>
      <c r="O295" s="190">
        <v>70</v>
      </c>
      <c r="P295" s="191">
        <f t="shared" si="90"/>
        <v>0.8571428571428571</v>
      </c>
      <c r="Q295" s="147">
        <f t="shared" si="91"/>
        <v>4</v>
      </c>
      <c r="R295" s="157">
        <v>40.799999999999997</v>
      </c>
      <c r="S295" s="147">
        <f t="shared" si="92"/>
        <v>3</v>
      </c>
      <c r="T295" s="148">
        <f t="shared" si="93"/>
        <v>7</v>
      </c>
      <c r="U295" s="156">
        <v>29.3</v>
      </c>
      <c r="V295" s="147">
        <f t="shared" si="94"/>
        <v>3.25</v>
      </c>
      <c r="W295" s="192">
        <v>-27</v>
      </c>
      <c r="X295" s="147">
        <f t="shared" si="95"/>
        <v>0</v>
      </c>
      <c r="Y295" s="158">
        <v>3</v>
      </c>
      <c r="Z295" s="147">
        <f t="shared" si="96"/>
        <v>3.5</v>
      </c>
      <c r="AA295" s="148">
        <f t="shared" si="97"/>
        <v>6.75</v>
      </c>
      <c r="AB295" s="159">
        <v>53.88</v>
      </c>
      <c r="AC295" s="147">
        <f t="shared" si="98"/>
        <v>4</v>
      </c>
      <c r="AD295" s="151">
        <f t="shared" si="99"/>
        <v>4</v>
      </c>
      <c r="AE295" s="152">
        <f t="shared" si="100"/>
        <v>9.0500000000000007</v>
      </c>
      <c r="AF295" s="153">
        <f t="shared" si="101"/>
        <v>9.0500000000000007</v>
      </c>
      <c r="AG295" s="233">
        <f t="shared" si="102"/>
        <v>377</v>
      </c>
      <c r="AH295" s="108">
        <f>VLOOKUP(B295,'Notes Ecrit'!$A$2:$B$572,2)</f>
        <v>6</v>
      </c>
      <c r="AI295" s="234">
        <f t="shared" si="103"/>
        <v>539</v>
      </c>
      <c r="AJ295" s="125">
        <f t="shared" si="104"/>
        <v>7.5250000000000004</v>
      </c>
    </row>
    <row r="296" spans="1:41" ht="16.5" customHeight="1" thickBot="1">
      <c r="A296" s="218" t="s">
        <v>1057</v>
      </c>
      <c r="B296" s="223">
        <v>21816108</v>
      </c>
      <c r="C296" s="223" t="s">
        <v>624</v>
      </c>
      <c r="D296" s="223" t="s">
        <v>625</v>
      </c>
      <c r="E296" s="154">
        <v>14</v>
      </c>
      <c r="F296" s="146">
        <f t="shared" si="84"/>
        <v>16.5</v>
      </c>
      <c r="G296" s="147">
        <f t="shared" si="85"/>
        <v>11</v>
      </c>
      <c r="H296" s="148">
        <f t="shared" si="86"/>
        <v>11</v>
      </c>
      <c r="I296" s="211">
        <v>3.86</v>
      </c>
      <c r="J296" s="147">
        <f t="shared" si="87"/>
        <v>6</v>
      </c>
      <c r="K296" s="155">
        <v>7.13</v>
      </c>
      <c r="L296" s="147">
        <f t="shared" si="88"/>
        <v>9</v>
      </c>
      <c r="M296" s="148">
        <f t="shared" si="89"/>
        <v>7.5</v>
      </c>
      <c r="N296" s="156">
        <v>50</v>
      </c>
      <c r="O296" s="190">
        <v>81</v>
      </c>
      <c r="P296" s="191">
        <f t="shared" si="90"/>
        <v>0.61728395061728392</v>
      </c>
      <c r="Q296" s="147">
        <f t="shared" si="91"/>
        <v>3</v>
      </c>
      <c r="R296" s="157">
        <v>33.299999999999997</v>
      </c>
      <c r="S296" s="147">
        <f t="shared" si="92"/>
        <v>1.5</v>
      </c>
      <c r="T296" s="148">
        <f t="shared" si="93"/>
        <v>4.5</v>
      </c>
      <c r="U296" s="156">
        <v>28.2</v>
      </c>
      <c r="V296" s="147">
        <f t="shared" si="94"/>
        <v>3.75</v>
      </c>
      <c r="W296" s="192">
        <v>-7</v>
      </c>
      <c r="X296" s="147">
        <f t="shared" si="95"/>
        <v>1.25</v>
      </c>
      <c r="Y296" s="158">
        <v>10</v>
      </c>
      <c r="Z296" s="147">
        <f t="shared" si="96"/>
        <v>0</v>
      </c>
      <c r="AA296" s="148">
        <f t="shared" si="97"/>
        <v>5</v>
      </c>
      <c r="AB296" s="159">
        <v>45.16</v>
      </c>
      <c r="AC296" s="147">
        <f t="shared" si="98"/>
        <v>8</v>
      </c>
      <c r="AD296" s="151">
        <f t="shared" si="99"/>
        <v>8</v>
      </c>
      <c r="AE296" s="152">
        <f t="shared" si="100"/>
        <v>7.2</v>
      </c>
      <c r="AF296" s="153">
        <f t="shared" si="101"/>
        <v>7.2</v>
      </c>
      <c r="AG296" s="233">
        <f t="shared" si="102"/>
        <v>476</v>
      </c>
      <c r="AH296" s="108">
        <f>VLOOKUP(B296,'Notes Ecrit'!$A$2:$B$572,2)</f>
        <v>9</v>
      </c>
      <c r="AI296" s="234">
        <f t="shared" si="103"/>
        <v>208</v>
      </c>
      <c r="AJ296" s="125">
        <f t="shared" si="104"/>
        <v>8.1</v>
      </c>
    </row>
    <row r="297" spans="1:41" s="118" customFormat="1" ht="16.5" customHeight="1" thickBot="1">
      <c r="A297" s="258" t="s">
        <v>1057</v>
      </c>
      <c r="B297" s="142">
        <v>21714960</v>
      </c>
      <c r="C297" s="142" t="s">
        <v>101</v>
      </c>
      <c r="D297" s="142" t="s">
        <v>626</v>
      </c>
      <c r="E297" s="169" t="s">
        <v>1061</v>
      </c>
      <c r="F297" s="146" t="str">
        <f t="shared" si="84"/>
        <v>VAL</v>
      </c>
      <c r="G297" s="147" t="str">
        <f t="shared" si="85"/>
        <v>VAL</v>
      </c>
      <c r="H297" s="148" t="str">
        <f t="shared" si="86"/>
        <v>VALIDÉ</v>
      </c>
      <c r="I297" s="213" t="s">
        <v>1061</v>
      </c>
      <c r="J297" s="147" t="str">
        <f t="shared" si="87"/>
        <v>VAL</v>
      </c>
      <c r="K297" s="170" t="s">
        <v>1061</v>
      </c>
      <c r="L297" s="147" t="str">
        <f t="shared" si="88"/>
        <v>VAL</v>
      </c>
      <c r="M297" s="148" t="str">
        <f t="shared" si="89"/>
        <v>VALIDÉ</v>
      </c>
      <c r="N297" s="171" t="s">
        <v>1061</v>
      </c>
      <c r="O297" s="196"/>
      <c r="P297" s="191">
        <f t="shared" si="90"/>
        <v>0</v>
      </c>
      <c r="Q297" s="147" t="str">
        <f t="shared" si="91"/>
        <v>VAL</v>
      </c>
      <c r="R297" s="171" t="s">
        <v>1061</v>
      </c>
      <c r="S297" s="147" t="str">
        <f t="shared" si="92"/>
        <v>VAL</v>
      </c>
      <c r="T297" s="148" t="str">
        <f t="shared" si="93"/>
        <v>VALIDÉ</v>
      </c>
      <c r="U297" s="171" t="s">
        <v>1061</v>
      </c>
      <c r="V297" s="147" t="str">
        <f t="shared" si="94"/>
        <v>VAL</v>
      </c>
      <c r="W297" s="197" t="s">
        <v>1061</v>
      </c>
      <c r="X297" s="147" t="str">
        <f t="shared" si="95"/>
        <v>VAL</v>
      </c>
      <c r="Y297" s="172" t="s">
        <v>1061</v>
      </c>
      <c r="Z297" s="147" t="str">
        <f t="shared" si="96"/>
        <v>VAL</v>
      </c>
      <c r="AA297" s="148" t="str">
        <f t="shared" si="97"/>
        <v>VALIDÉ</v>
      </c>
      <c r="AB297" s="170" t="s">
        <v>1061</v>
      </c>
      <c r="AC297" s="147" t="str">
        <f t="shared" si="98"/>
        <v>VAL</v>
      </c>
      <c r="AD297" s="151" t="str">
        <f t="shared" si="99"/>
        <v>VALIDÉ</v>
      </c>
      <c r="AE297" s="152" t="str">
        <f t="shared" si="100"/>
        <v>VALIDÉ</v>
      </c>
      <c r="AF297" s="153">
        <f t="shared" si="101"/>
        <v>0</v>
      </c>
      <c r="AG297" s="233">
        <f t="shared" si="102"/>
        <v>520</v>
      </c>
      <c r="AH297" s="108">
        <f>VLOOKUP(B297,'Notes Ecrit'!$A$2:$B$572,2)</f>
        <v>10.5</v>
      </c>
      <c r="AI297" s="234">
        <f t="shared" si="103"/>
        <v>94</v>
      </c>
      <c r="AJ297" s="125" t="e">
        <f t="shared" si="104"/>
        <v>#VALUE!</v>
      </c>
      <c r="AK297"/>
      <c r="AL297"/>
      <c r="AM297"/>
      <c r="AN297"/>
      <c r="AO297"/>
    </row>
    <row r="298" spans="1:41" ht="16.5" customHeight="1" thickBot="1">
      <c r="A298" s="218" t="s">
        <v>186</v>
      </c>
      <c r="B298" s="223">
        <v>21608385</v>
      </c>
      <c r="C298" s="223" t="s">
        <v>102</v>
      </c>
      <c r="D298" s="223" t="s">
        <v>627</v>
      </c>
      <c r="E298" s="154">
        <v>10</v>
      </c>
      <c r="F298" s="146">
        <f t="shared" si="84"/>
        <v>14.5</v>
      </c>
      <c r="G298" s="147">
        <f t="shared" si="85"/>
        <v>10</v>
      </c>
      <c r="H298" s="148">
        <f t="shared" si="86"/>
        <v>10</v>
      </c>
      <c r="I298" s="211">
        <v>4.4000000000000004</v>
      </c>
      <c r="J298" s="147">
        <f t="shared" si="87"/>
        <v>2</v>
      </c>
      <c r="K298" s="155">
        <v>8.09</v>
      </c>
      <c r="L298" s="147">
        <f t="shared" si="88"/>
        <v>8</v>
      </c>
      <c r="M298" s="148">
        <f t="shared" si="89"/>
        <v>5</v>
      </c>
      <c r="N298" s="156">
        <v>41</v>
      </c>
      <c r="O298" s="190">
        <v>73</v>
      </c>
      <c r="P298" s="191">
        <f t="shared" si="90"/>
        <v>0.56164383561643838</v>
      </c>
      <c r="Q298" s="147">
        <f t="shared" si="91"/>
        <v>4</v>
      </c>
      <c r="R298" s="157">
        <v>25.7</v>
      </c>
      <c r="S298" s="147">
        <f t="shared" si="92"/>
        <v>3.5</v>
      </c>
      <c r="T298" s="148">
        <f t="shared" si="93"/>
        <v>7.5</v>
      </c>
      <c r="U298" s="156">
        <v>29.4</v>
      </c>
      <c r="V298" s="147">
        <f t="shared" si="94"/>
        <v>4.25</v>
      </c>
      <c r="W298" s="192">
        <v>-6</v>
      </c>
      <c r="X298" s="147">
        <f t="shared" si="95"/>
        <v>1.25</v>
      </c>
      <c r="Y298" s="158">
        <v>3</v>
      </c>
      <c r="Z298" s="147">
        <f t="shared" si="96"/>
        <v>3.5</v>
      </c>
      <c r="AA298" s="148">
        <f t="shared" si="97"/>
        <v>9</v>
      </c>
      <c r="AB298" s="159">
        <v>44</v>
      </c>
      <c r="AC298" s="147">
        <f t="shared" si="98"/>
        <v>11</v>
      </c>
      <c r="AD298" s="151">
        <f t="shared" si="99"/>
        <v>11</v>
      </c>
      <c r="AE298" s="152">
        <f t="shared" si="100"/>
        <v>8.5</v>
      </c>
      <c r="AF298" s="153">
        <f t="shared" si="101"/>
        <v>8.5</v>
      </c>
      <c r="AG298" s="233">
        <f t="shared" si="102"/>
        <v>413</v>
      </c>
      <c r="AH298" s="108">
        <f>VLOOKUP(B298,'Notes Ecrit'!$A$2:$B$572,2)</f>
        <v>4.5</v>
      </c>
      <c r="AI298" s="234">
        <f t="shared" si="103"/>
        <v>641</v>
      </c>
      <c r="AJ298" s="125">
        <f t="shared" si="104"/>
        <v>6.5</v>
      </c>
      <c r="AK298" s="111"/>
      <c r="AL298" s="111"/>
      <c r="AM298" s="111"/>
      <c r="AN298" s="111"/>
      <c r="AO298" s="111"/>
    </row>
    <row r="299" spans="1:41" ht="16.5" customHeight="1" thickBot="1">
      <c r="A299" s="218" t="s">
        <v>1057</v>
      </c>
      <c r="B299" s="223">
        <v>21814520</v>
      </c>
      <c r="C299" s="223" t="s">
        <v>628</v>
      </c>
      <c r="D299" s="223" t="s">
        <v>626</v>
      </c>
      <c r="E299" s="154">
        <v>17</v>
      </c>
      <c r="F299" s="146">
        <f t="shared" si="84"/>
        <v>18</v>
      </c>
      <c r="G299" s="147">
        <f t="shared" si="85"/>
        <v>14</v>
      </c>
      <c r="H299" s="148">
        <f t="shared" si="86"/>
        <v>14</v>
      </c>
      <c r="I299" s="211">
        <v>3.58</v>
      </c>
      <c r="J299" s="147">
        <f t="shared" si="87"/>
        <v>11</v>
      </c>
      <c r="K299" s="155">
        <v>6.61</v>
      </c>
      <c r="L299" s="147">
        <f t="shared" si="88"/>
        <v>13</v>
      </c>
      <c r="M299" s="148">
        <f t="shared" si="89"/>
        <v>12</v>
      </c>
      <c r="N299" s="156">
        <v>45</v>
      </c>
      <c r="O299" s="190">
        <v>68</v>
      </c>
      <c r="P299" s="191">
        <f t="shared" si="90"/>
        <v>0.66176470588235292</v>
      </c>
      <c r="Q299" s="147">
        <f t="shared" si="91"/>
        <v>3</v>
      </c>
      <c r="R299" s="157">
        <v>39.700000000000003</v>
      </c>
      <c r="S299" s="147">
        <f t="shared" si="92"/>
        <v>3</v>
      </c>
      <c r="T299" s="148">
        <f t="shared" si="93"/>
        <v>6</v>
      </c>
      <c r="U299" s="156">
        <v>27.4</v>
      </c>
      <c r="V299" s="147">
        <f t="shared" si="94"/>
        <v>4.25</v>
      </c>
      <c r="W299" s="192">
        <v>-8</v>
      </c>
      <c r="X299" s="147">
        <f t="shared" si="95"/>
        <v>1</v>
      </c>
      <c r="Y299" s="165" t="s">
        <v>1064</v>
      </c>
      <c r="Z299" s="147" t="str">
        <f t="shared" si="96"/>
        <v>ABI</v>
      </c>
      <c r="AA299" s="148" t="str">
        <f t="shared" si="97"/>
        <v>ABI</v>
      </c>
      <c r="AB299" s="159">
        <v>41.65</v>
      </c>
      <c r="AC299" s="147">
        <f t="shared" si="98"/>
        <v>9</v>
      </c>
      <c r="AD299" s="151">
        <f t="shared" si="99"/>
        <v>9</v>
      </c>
      <c r="AE299" s="152" t="str">
        <f t="shared" si="100"/>
        <v>DEF</v>
      </c>
      <c r="AF299" s="153">
        <f t="shared" si="101"/>
        <v>0</v>
      </c>
      <c r="AG299" s="233">
        <f t="shared" si="102"/>
        <v>520</v>
      </c>
      <c r="AH299" s="108">
        <f>VLOOKUP(B299,'Notes Ecrit'!$A$2:$B$572,2)</f>
        <v>6.5</v>
      </c>
      <c r="AI299" s="234">
        <f t="shared" si="103"/>
        <v>497</v>
      </c>
      <c r="AJ299" s="125" t="e">
        <f t="shared" si="104"/>
        <v>#VALUE!</v>
      </c>
    </row>
    <row r="300" spans="1:41" ht="16.5" customHeight="1" thickBot="1">
      <c r="A300" s="218" t="s">
        <v>186</v>
      </c>
      <c r="B300" s="223">
        <v>21817717</v>
      </c>
      <c r="C300" s="223" t="s">
        <v>629</v>
      </c>
      <c r="D300" s="305" t="s">
        <v>630</v>
      </c>
      <c r="E300" s="154">
        <v>13</v>
      </c>
      <c r="F300" s="146">
        <f t="shared" si="84"/>
        <v>16</v>
      </c>
      <c r="G300" s="147">
        <f t="shared" si="85"/>
        <v>13</v>
      </c>
      <c r="H300" s="148">
        <f t="shared" si="86"/>
        <v>13</v>
      </c>
      <c r="I300" s="211">
        <v>3.84</v>
      </c>
      <c r="J300" s="147">
        <f t="shared" si="87"/>
        <v>12</v>
      </c>
      <c r="K300" s="155">
        <v>7.16</v>
      </c>
      <c r="L300" s="147">
        <f t="shared" si="88"/>
        <v>15</v>
      </c>
      <c r="M300" s="148">
        <f t="shared" si="89"/>
        <v>13.5</v>
      </c>
      <c r="N300" s="156">
        <v>42</v>
      </c>
      <c r="O300" s="190">
        <v>69</v>
      </c>
      <c r="P300" s="191">
        <f t="shared" si="90"/>
        <v>0.60869565217391308</v>
      </c>
      <c r="Q300" s="147">
        <f t="shared" si="91"/>
        <v>4.5</v>
      </c>
      <c r="R300" s="157">
        <v>38.9</v>
      </c>
      <c r="S300" s="147">
        <f t="shared" si="92"/>
        <v>7</v>
      </c>
      <c r="T300" s="148">
        <f t="shared" si="93"/>
        <v>11.5</v>
      </c>
      <c r="U300" s="156">
        <v>23.3</v>
      </c>
      <c r="V300" s="147">
        <f t="shared" si="94"/>
        <v>7.25</v>
      </c>
      <c r="W300" s="192">
        <v>-1</v>
      </c>
      <c r="X300" s="147">
        <f t="shared" si="95"/>
        <v>2.25</v>
      </c>
      <c r="Y300" s="158">
        <v>5</v>
      </c>
      <c r="Z300" s="147">
        <f t="shared" si="96"/>
        <v>2.5</v>
      </c>
      <c r="AA300" s="148">
        <f t="shared" si="97"/>
        <v>12</v>
      </c>
      <c r="AB300" s="159">
        <v>57.6</v>
      </c>
      <c r="AC300" s="147">
        <f t="shared" si="98"/>
        <v>5</v>
      </c>
      <c r="AD300" s="151">
        <f t="shared" si="99"/>
        <v>5</v>
      </c>
      <c r="AE300" s="152">
        <f t="shared" si="100"/>
        <v>11</v>
      </c>
      <c r="AF300" s="153">
        <f t="shared" si="101"/>
        <v>11</v>
      </c>
      <c r="AG300" s="233">
        <f t="shared" si="102"/>
        <v>196</v>
      </c>
      <c r="AH300" s="108">
        <f>VLOOKUP(B300,'Notes Ecrit'!$A$2:$B$572,2)</f>
        <v>4</v>
      </c>
      <c r="AI300" s="234">
        <f t="shared" si="103"/>
        <v>656</v>
      </c>
      <c r="AJ300" s="125">
        <f t="shared" si="104"/>
        <v>7.5</v>
      </c>
    </row>
    <row r="301" spans="1:41" ht="16.5" customHeight="1" thickBot="1">
      <c r="A301" s="218" t="s">
        <v>186</v>
      </c>
      <c r="B301" s="223">
        <v>21813887</v>
      </c>
      <c r="C301" s="223" t="s">
        <v>631</v>
      </c>
      <c r="D301" s="223" t="s">
        <v>632</v>
      </c>
      <c r="E301" s="154">
        <v>8</v>
      </c>
      <c r="F301" s="146">
        <f t="shared" si="84"/>
        <v>13.5</v>
      </c>
      <c r="G301" s="147">
        <f t="shared" si="85"/>
        <v>8</v>
      </c>
      <c r="H301" s="148">
        <f t="shared" si="86"/>
        <v>8</v>
      </c>
      <c r="I301" s="211">
        <v>5.18</v>
      </c>
      <c r="J301" s="147">
        <f t="shared" si="87"/>
        <v>1</v>
      </c>
      <c r="K301" s="155">
        <v>8.6</v>
      </c>
      <c r="L301" s="147">
        <f t="shared" si="88"/>
        <v>5</v>
      </c>
      <c r="M301" s="148">
        <f t="shared" si="89"/>
        <v>3</v>
      </c>
      <c r="N301" s="156">
        <v>26.5</v>
      </c>
      <c r="O301" s="190">
        <v>48</v>
      </c>
      <c r="P301" s="191">
        <f t="shared" si="90"/>
        <v>0.55208333333333337</v>
      </c>
      <c r="Q301" s="147">
        <f t="shared" si="91"/>
        <v>4</v>
      </c>
      <c r="R301" s="157">
        <v>24.8</v>
      </c>
      <c r="S301" s="147">
        <f t="shared" si="92"/>
        <v>3.5</v>
      </c>
      <c r="T301" s="148">
        <f t="shared" si="93"/>
        <v>7.5</v>
      </c>
      <c r="U301" s="156">
        <v>33.200000000000003</v>
      </c>
      <c r="V301" s="147">
        <f t="shared" si="94"/>
        <v>2.25</v>
      </c>
      <c r="W301" s="194">
        <v>10</v>
      </c>
      <c r="X301" s="147">
        <f t="shared" si="95"/>
        <v>4.5</v>
      </c>
      <c r="Y301" s="165" t="s">
        <v>1064</v>
      </c>
      <c r="Z301" s="147" t="str">
        <f t="shared" si="96"/>
        <v>ABI</v>
      </c>
      <c r="AA301" s="148" t="str">
        <f t="shared" si="97"/>
        <v>ABI</v>
      </c>
      <c r="AB301" s="159">
        <v>42.35</v>
      </c>
      <c r="AC301" s="147">
        <f t="shared" si="98"/>
        <v>12</v>
      </c>
      <c r="AD301" s="151">
        <f t="shared" si="99"/>
        <v>12</v>
      </c>
      <c r="AE301" s="152" t="str">
        <f t="shared" si="100"/>
        <v>DEF</v>
      </c>
      <c r="AF301" s="153">
        <f t="shared" si="101"/>
        <v>0</v>
      </c>
      <c r="AG301" s="233">
        <f t="shared" si="102"/>
        <v>520</v>
      </c>
      <c r="AH301" s="108">
        <f>VLOOKUP(B301,'Notes Ecrit'!$A$2:$B$572,2)</f>
        <v>6.5</v>
      </c>
      <c r="AI301" s="234">
        <f t="shared" si="103"/>
        <v>497</v>
      </c>
      <c r="AJ301" s="125" t="e">
        <f t="shared" si="104"/>
        <v>#VALUE!</v>
      </c>
      <c r="AK301" s="111"/>
      <c r="AL301" s="111"/>
      <c r="AM301" s="111"/>
      <c r="AN301" s="111"/>
      <c r="AO301" s="111"/>
    </row>
    <row r="302" spans="1:41" ht="16.5" customHeight="1" thickBot="1">
      <c r="A302" s="218" t="s">
        <v>186</v>
      </c>
      <c r="B302" s="223">
        <v>21605925</v>
      </c>
      <c r="C302" s="223" t="s">
        <v>633</v>
      </c>
      <c r="D302" s="223" t="s">
        <v>634</v>
      </c>
      <c r="E302" s="154">
        <v>10</v>
      </c>
      <c r="F302" s="146">
        <f t="shared" si="84"/>
        <v>14.5</v>
      </c>
      <c r="G302" s="147">
        <f t="shared" si="85"/>
        <v>10</v>
      </c>
      <c r="H302" s="148">
        <f t="shared" si="86"/>
        <v>10</v>
      </c>
      <c r="I302" s="211">
        <v>4.05</v>
      </c>
      <c r="J302" s="147">
        <f t="shared" si="87"/>
        <v>8</v>
      </c>
      <c r="K302" s="155">
        <v>7.41</v>
      </c>
      <c r="L302" s="147">
        <f t="shared" si="88"/>
        <v>13</v>
      </c>
      <c r="M302" s="148">
        <f t="shared" si="89"/>
        <v>10.5</v>
      </c>
      <c r="N302" s="156">
        <v>23.5</v>
      </c>
      <c r="O302" s="190">
        <v>41</v>
      </c>
      <c r="P302" s="191">
        <f t="shared" si="90"/>
        <v>0.57317073170731703</v>
      </c>
      <c r="Q302" s="147">
        <f t="shared" si="91"/>
        <v>4</v>
      </c>
      <c r="R302" s="157">
        <v>33.5</v>
      </c>
      <c r="S302" s="147">
        <f t="shared" si="92"/>
        <v>5.5</v>
      </c>
      <c r="T302" s="148">
        <f t="shared" si="93"/>
        <v>9.5</v>
      </c>
      <c r="U302" s="156">
        <v>29.1</v>
      </c>
      <c r="V302" s="147">
        <f t="shared" si="94"/>
        <v>4.25</v>
      </c>
      <c r="W302" s="192">
        <v>1</v>
      </c>
      <c r="X302" s="147">
        <f t="shared" si="95"/>
        <v>2.75</v>
      </c>
      <c r="Y302" s="158">
        <v>4</v>
      </c>
      <c r="Z302" s="147">
        <f t="shared" si="96"/>
        <v>3</v>
      </c>
      <c r="AA302" s="148">
        <f t="shared" si="97"/>
        <v>10</v>
      </c>
      <c r="AB302" s="159">
        <v>46.3</v>
      </c>
      <c r="AC302" s="147">
        <f t="shared" si="98"/>
        <v>10</v>
      </c>
      <c r="AD302" s="151">
        <f t="shared" si="99"/>
        <v>10</v>
      </c>
      <c r="AE302" s="152">
        <f t="shared" si="100"/>
        <v>10</v>
      </c>
      <c r="AF302" s="153">
        <f t="shared" si="101"/>
        <v>10</v>
      </c>
      <c r="AG302" s="233">
        <f t="shared" si="102"/>
        <v>278</v>
      </c>
      <c r="AH302" s="108">
        <f>VLOOKUP(B302,'Notes Ecrit'!$A$2:$B$572,2)</f>
        <v>9</v>
      </c>
      <c r="AI302" s="234">
        <f t="shared" si="103"/>
        <v>208</v>
      </c>
      <c r="AJ302" s="125">
        <f t="shared" si="104"/>
        <v>9.5</v>
      </c>
      <c r="AK302" s="111"/>
      <c r="AL302" s="111"/>
      <c r="AM302" s="111"/>
      <c r="AN302" s="111"/>
      <c r="AO302" s="111"/>
    </row>
    <row r="303" spans="1:41" s="118" customFormat="1" ht="16.5" customHeight="1" thickBot="1">
      <c r="A303" s="258" t="s">
        <v>1057</v>
      </c>
      <c r="B303" s="142">
        <v>21700366</v>
      </c>
      <c r="C303" s="142" t="s">
        <v>103</v>
      </c>
      <c r="D303" s="142" t="s">
        <v>635</v>
      </c>
      <c r="E303" s="169" t="s">
        <v>1061</v>
      </c>
      <c r="F303" s="146" t="str">
        <f t="shared" si="84"/>
        <v>VAL</v>
      </c>
      <c r="G303" s="147" t="str">
        <f t="shared" si="85"/>
        <v>VAL</v>
      </c>
      <c r="H303" s="148" t="str">
        <f t="shared" si="86"/>
        <v>VALIDÉ</v>
      </c>
      <c r="I303" s="213" t="s">
        <v>1061</v>
      </c>
      <c r="J303" s="147" t="str">
        <f t="shared" si="87"/>
        <v>VAL</v>
      </c>
      <c r="K303" s="170" t="s">
        <v>1061</v>
      </c>
      <c r="L303" s="147" t="str">
        <f t="shared" si="88"/>
        <v>VAL</v>
      </c>
      <c r="M303" s="148" t="str">
        <f t="shared" si="89"/>
        <v>VALIDÉ</v>
      </c>
      <c r="N303" s="171" t="s">
        <v>1061</v>
      </c>
      <c r="O303" s="196"/>
      <c r="P303" s="191">
        <f t="shared" si="90"/>
        <v>0</v>
      </c>
      <c r="Q303" s="147" t="str">
        <f t="shared" si="91"/>
        <v>VAL</v>
      </c>
      <c r="R303" s="171" t="s">
        <v>1061</v>
      </c>
      <c r="S303" s="147" t="str">
        <f t="shared" si="92"/>
        <v>VAL</v>
      </c>
      <c r="T303" s="148" t="str">
        <f t="shared" si="93"/>
        <v>VALIDÉ</v>
      </c>
      <c r="U303" s="171" t="s">
        <v>1061</v>
      </c>
      <c r="V303" s="147" t="str">
        <f t="shared" si="94"/>
        <v>VAL</v>
      </c>
      <c r="W303" s="197" t="s">
        <v>1061</v>
      </c>
      <c r="X303" s="147" t="str">
        <f t="shared" si="95"/>
        <v>VAL</v>
      </c>
      <c r="Y303" s="172" t="s">
        <v>1061</v>
      </c>
      <c r="Z303" s="147" t="str">
        <f t="shared" si="96"/>
        <v>VAL</v>
      </c>
      <c r="AA303" s="148" t="str">
        <f t="shared" si="97"/>
        <v>VALIDÉ</v>
      </c>
      <c r="AB303" s="170" t="s">
        <v>1061</v>
      </c>
      <c r="AC303" s="147" t="str">
        <f t="shared" si="98"/>
        <v>VAL</v>
      </c>
      <c r="AD303" s="151" t="str">
        <f t="shared" si="99"/>
        <v>VALIDÉ</v>
      </c>
      <c r="AE303" s="152" t="str">
        <f t="shared" si="100"/>
        <v>VALIDÉ</v>
      </c>
      <c r="AF303" s="153">
        <f t="shared" si="101"/>
        <v>0</v>
      </c>
      <c r="AG303" s="233">
        <f t="shared" si="102"/>
        <v>520</v>
      </c>
      <c r="AH303" s="108">
        <f>VLOOKUP(B303,'Notes Ecrit'!$A$2:$B$572,2)</f>
        <v>6</v>
      </c>
      <c r="AI303" s="234">
        <f t="shared" si="103"/>
        <v>539</v>
      </c>
      <c r="AJ303" s="125" t="e">
        <f t="shared" si="104"/>
        <v>#VALUE!</v>
      </c>
      <c r="AK303"/>
      <c r="AL303"/>
      <c r="AM303"/>
      <c r="AN303"/>
      <c r="AO303"/>
    </row>
    <row r="304" spans="1:41" s="126" customFormat="1" ht="16.5" customHeight="1" thickBot="1">
      <c r="A304" s="251" t="s">
        <v>1057</v>
      </c>
      <c r="B304" s="127">
        <v>21816895</v>
      </c>
      <c r="C304" s="127" t="s">
        <v>636</v>
      </c>
      <c r="D304" s="127" t="s">
        <v>637</v>
      </c>
      <c r="E304" s="145" t="s">
        <v>1064</v>
      </c>
      <c r="F304" s="146" t="str">
        <f t="shared" si="84"/>
        <v>ABI</v>
      </c>
      <c r="G304" s="147" t="str">
        <f t="shared" si="85"/>
        <v>ABI</v>
      </c>
      <c r="H304" s="148" t="str">
        <f t="shared" si="86"/>
        <v>ABI</v>
      </c>
      <c r="I304" s="210" t="s">
        <v>1064</v>
      </c>
      <c r="J304" s="147" t="str">
        <f t="shared" si="87"/>
        <v>ABI</v>
      </c>
      <c r="K304" s="149" t="s">
        <v>1064</v>
      </c>
      <c r="L304" s="147" t="str">
        <f t="shared" si="88"/>
        <v>ABI</v>
      </c>
      <c r="M304" s="148" t="str">
        <f t="shared" si="89"/>
        <v>ABI</v>
      </c>
      <c r="N304" s="150" t="s">
        <v>1064</v>
      </c>
      <c r="O304" s="187"/>
      <c r="P304" s="191">
        <f t="shared" si="90"/>
        <v>0</v>
      </c>
      <c r="Q304" s="147" t="str">
        <f t="shared" si="91"/>
        <v>ABI</v>
      </c>
      <c r="R304" s="150" t="s">
        <v>1064</v>
      </c>
      <c r="S304" s="147" t="str">
        <f t="shared" si="92"/>
        <v>ABI</v>
      </c>
      <c r="T304" s="148" t="str">
        <f t="shared" si="93"/>
        <v>ABI</v>
      </c>
      <c r="U304" s="150" t="s">
        <v>1064</v>
      </c>
      <c r="V304" s="147" t="str">
        <f t="shared" si="94"/>
        <v>ABI</v>
      </c>
      <c r="W304" s="189" t="s">
        <v>1064</v>
      </c>
      <c r="X304" s="147" t="str">
        <f t="shared" si="95"/>
        <v>ABI</v>
      </c>
      <c r="Y304" s="166" t="s">
        <v>1064</v>
      </c>
      <c r="Z304" s="147" t="str">
        <f t="shared" si="96"/>
        <v>ABI</v>
      </c>
      <c r="AA304" s="148" t="str">
        <f t="shared" si="97"/>
        <v>ABI</v>
      </c>
      <c r="AB304" s="149" t="s">
        <v>1064</v>
      </c>
      <c r="AC304" s="147" t="str">
        <f t="shared" si="98"/>
        <v>ABI</v>
      </c>
      <c r="AD304" s="151" t="str">
        <f t="shared" si="99"/>
        <v>ABI</v>
      </c>
      <c r="AE304" s="152" t="str">
        <f t="shared" si="100"/>
        <v>DEF</v>
      </c>
      <c r="AF304" s="153">
        <f t="shared" si="101"/>
        <v>0</v>
      </c>
      <c r="AG304" s="233">
        <f t="shared" si="102"/>
        <v>520</v>
      </c>
      <c r="AH304" s="108">
        <f>VLOOKUP(B304,'Notes Ecrit'!$A$2:$B$572,2)</f>
        <v>3</v>
      </c>
      <c r="AI304" s="234">
        <f t="shared" si="103"/>
        <v>670</v>
      </c>
      <c r="AJ304" s="125" t="e">
        <f t="shared" si="104"/>
        <v>#VALUE!</v>
      </c>
      <c r="AK304"/>
      <c r="AL304"/>
      <c r="AM304"/>
      <c r="AN304"/>
      <c r="AO304"/>
    </row>
    <row r="305" spans="1:41" ht="16.5" customHeight="1" thickBot="1">
      <c r="A305" s="218" t="s">
        <v>1057</v>
      </c>
      <c r="B305" s="223">
        <v>21812832</v>
      </c>
      <c r="C305" s="223" t="s">
        <v>638</v>
      </c>
      <c r="D305" s="223" t="s">
        <v>420</v>
      </c>
      <c r="E305" s="154">
        <v>18</v>
      </c>
      <c r="F305" s="146">
        <f t="shared" si="84"/>
        <v>18.5</v>
      </c>
      <c r="G305" s="147">
        <f t="shared" si="85"/>
        <v>15</v>
      </c>
      <c r="H305" s="148">
        <f t="shared" si="86"/>
        <v>15</v>
      </c>
      <c r="I305" s="211">
        <v>3.38</v>
      </c>
      <c r="J305" s="147">
        <f t="shared" si="87"/>
        <v>14</v>
      </c>
      <c r="K305" s="155">
        <v>6.39</v>
      </c>
      <c r="L305" s="147">
        <f t="shared" si="88"/>
        <v>14</v>
      </c>
      <c r="M305" s="148">
        <f t="shared" si="89"/>
        <v>14</v>
      </c>
      <c r="N305" s="156">
        <v>79</v>
      </c>
      <c r="O305" s="190">
        <v>69</v>
      </c>
      <c r="P305" s="191">
        <f t="shared" si="90"/>
        <v>1.144927536231884</v>
      </c>
      <c r="Q305" s="147">
        <f t="shared" si="91"/>
        <v>5.5</v>
      </c>
      <c r="R305" s="157">
        <v>42.5</v>
      </c>
      <c r="S305" s="147">
        <f t="shared" si="92"/>
        <v>3.5</v>
      </c>
      <c r="T305" s="148">
        <f t="shared" si="93"/>
        <v>9</v>
      </c>
      <c r="U305" s="156">
        <v>28.3</v>
      </c>
      <c r="V305" s="147">
        <f t="shared" si="94"/>
        <v>3.75</v>
      </c>
      <c r="W305" s="192">
        <v>-13</v>
      </c>
      <c r="X305" s="147">
        <f t="shared" si="95"/>
        <v>0.75</v>
      </c>
      <c r="Y305" s="158">
        <v>5</v>
      </c>
      <c r="Z305" s="147">
        <f t="shared" si="96"/>
        <v>2.5</v>
      </c>
      <c r="AA305" s="148">
        <f t="shared" si="97"/>
        <v>7</v>
      </c>
      <c r="AB305" s="159">
        <v>34.04</v>
      </c>
      <c r="AC305" s="147">
        <f t="shared" si="98"/>
        <v>14</v>
      </c>
      <c r="AD305" s="151">
        <f t="shared" si="99"/>
        <v>14</v>
      </c>
      <c r="AE305" s="152">
        <f t="shared" si="100"/>
        <v>11.8</v>
      </c>
      <c r="AF305" s="153">
        <f t="shared" si="101"/>
        <v>11.8</v>
      </c>
      <c r="AG305" s="233">
        <f t="shared" si="102"/>
        <v>115</v>
      </c>
      <c r="AH305" s="108">
        <f>VLOOKUP(B305,'Notes Ecrit'!$A$2:$B$572,2)</f>
        <v>6</v>
      </c>
      <c r="AI305" s="234">
        <f t="shared" si="103"/>
        <v>539</v>
      </c>
      <c r="AJ305" s="125">
        <f t="shared" si="104"/>
        <v>8.9</v>
      </c>
    </row>
    <row r="306" spans="1:41" ht="16.5" customHeight="1" thickBot="1">
      <c r="A306" s="218" t="s">
        <v>1057</v>
      </c>
      <c r="B306" s="223">
        <v>21804254</v>
      </c>
      <c r="C306" s="223" t="s">
        <v>639</v>
      </c>
      <c r="D306" s="223" t="s">
        <v>226</v>
      </c>
      <c r="E306" s="154">
        <v>16</v>
      </c>
      <c r="F306" s="146">
        <f t="shared" si="84"/>
        <v>17.5</v>
      </c>
      <c r="G306" s="147">
        <f t="shared" si="85"/>
        <v>13</v>
      </c>
      <c r="H306" s="148">
        <f t="shared" si="86"/>
        <v>13</v>
      </c>
      <c r="I306" s="211">
        <v>3.62</v>
      </c>
      <c r="J306" s="147">
        <f t="shared" si="87"/>
        <v>10</v>
      </c>
      <c r="K306" s="155">
        <v>6.84</v>
      </c>
      <c r="L306" s="147">
        <f t="shared" si="88"/>
        <v>11</v>
      </c>
      <c r="M306" s="148">
        <f t="shared" si="89"/>
        <v>10.5</v>
      </c>
      <c r="N306" s="156">
        <v>70</v>
      </c>
      <c r="O306" s="190">
        <v>63</v>
      </c>
      <c r="P306" s="191">
        <f t="shared" si="90"/>
        <v>1.1111111111111112</v>
      </c>
      <c r="Q306" s="147">
        <f t="shared" si="91"/>
        <v>5.5</v>
      </c>
      <c r="R306" s="157">
        <v>39.799999999999997</v>
      </c>
      <c r="S306" s="147">
        <f t="shared" si="92"/>
        <v>3</v>
      </c>
      <c r="T306" s="148">
        <f t="shared" si="93"/>
        <v>8.5</v>
      </c>
      <c r="U306" s="156">
        <v>27.9</v>
      </c>
      <c r="V306" s="147">
        <f t="shared" si="94"/>
        <v>4</v>
      </c>
      <c r="W306" s="192">
        <v>-15</v>
      </c>
      <c r="X306" s="147">
        <f t="shared" si="95"/>
        <v>0.5</v>
      </c>
      <c r="Y306" s="158">
        <v>10</v>
      </c>
      <c r="Z306" s="147">
        <f t="shared" si="96"/>
        <v>0</v>
      </c>
      <c r="AA306" s="148">
        <f t="shared" si="97"/>
        <v>4.5</v>
      </c>
      <c r="AB306" s="159">
        <v>41.63</v>
      </c>
      <c r="AC306" s="147">
        <f t="shared" si="98"/>
        <v>9</v>
      </c>
      <c r="AD306" s="151">
        <f t="shared" si="99"/>
        <v>9</v>
      </c>
      <c r="AE306" s="152">
        <f t="shared" si="100"/>
        <v>9.1</v>
      </c>
      <c r="AF306" s="153">
        <f t="shared" si="101"/>
        <v>9.1</v>
      </c>
      <c r="AG306" s="233">
        <f t="shared" si="102"/>
        <v>373</v>
      </c>
      <c r="AH306" s="108">
        <f>VLOOKUP(B306,'Notes Ecrit'!$A$2:$B$572,2)</f>
        <v>11</v>
      </c>
      <c r="AI306" s="234">
        <f t="shared" si="103"/>
        <v>71</v>
      </c>
      <c r="AJ306" s="125">
        <f t="shared" si="104"/>
        <v>10.050000000000001</v>
      </c>
    </row>
    <row r="307" spans="1:41" ht="16.5" customHeight="1" thickBot="1">
      <c r="A307" s="218" t="s">
        <v>1057</v>
      </c>
      <c r="B307" s="223">
        <v>21813742</v>
      </c>
      <c r="C307" s="223" t="s">
        <v>640</v>
      </c>
      <c r="D307" s="223" t="s">
        <v>641</v>
      </c>
      <c r="E307" s="154">
        <v>16</v>
      </c>
      <c r="F307" s="146">
        <f t="shared" si="84"/>
        <v>17.5</v>
      </c>
      <c r="G307" s="147">
        <f t="shared" si="85"/>
        <v>13</v>
      </c>
      <c r="H307" s="148">
        <f t="shared" si="86"/>
        <v>13</v>
      </c>
      <c r="I307" s="211">
        <v>3.55</v>
      </c>
      <c r="J307" s="147">
        <f t="shared" si="87"/>
        <v>11</v>
      </c>
      <c r="K307" s="155">
        <v>6.63</v>
      </c>
      <c r="L307" s="147">
        <f t="shared" si="88"/>
        <v>12</v>
      </c>
      <c r="M307" s="148">
        <f t="shared" si="89"/>
        <v>11.5</v>
      </c>
      <c r="N307" s="156">
        <v>52</v>
      </c>
      <c r="O307" s="190">
        <v>63</v>
      </c>
      <c r="P307" s="191">
        <f t="shared" si="90"/>
        <v>0.82539682539682535</v>
      </c>
      <c r="Q307" s="147">
        <f t="shared" si="91"/>
        <v>4</v>
      </c>
      <c r="R307" s="157">
        <v>39.799999999999997</v>
      </c>
      <c r="S307" s="147">
        <f t="shared" si="92"/>
        <v>3</v>
      </c>
      <c r="T307" s="148">
        <f t="shared" si="93"/>
        <v>7</v>
      </c>
      <c r="U307" s="156">
        <v>28.6</v>
      </c>
      <c r="V307" s="147">
        <f t="shared" si="94"/>
        <v>3.5</v>
      </c>
      <c r="W307" s="192">
        <v>-2</v>
      </c>
      <c r="X307" s="147">
        <f t="shared" si="95"/>
        <v>2</v>
      </c>
      <c r="Y307" s="158">
        <v>5</v>
      </c>
      <c r="Z307" s="147">
        <f t="shared" si="96"/>
        <v>2.5</v>
      </c>
      <c r="AA307" s="148">
        <f t="shared" si="97"/>
        <v>8</v>
      </c>
      <c r="AB307" s="159">
        <v>41.98</v>
      </c>
      <c r="AC307" s="147">
        <f t="shared" si="98"/>
        <v>9</v>
      </c>
      <c r="AD307" s="151">
        <f t="shared" si="99"/>
        <v>9</v>
      </c>
      <c r="AE307" s="152">
        <f t="shared" si="100"/>
        <v>9.6999999999999993</v>
      </c>
      <c r="AF307" s="153">
        <f t="shared" si="101"/>
        <v>9.6999999999999993</v>
      </c>
      <c r="AG307" s="233">
        <f t="shared" si="102"/>
        <v>317</v>
      </c>
      <c r="AH307" s="108">
        <f>VLOOKUP(B307,'Notes Ecrit'!$A$2:$B$572,2)</f>
        <v>11</v>
      </c>
      <c r="AI307" s="234">
        <f t="shared" si="103"/>
        <v>71</v>
      </c>
      <c r="AJ307" s="125">
        <f t="shared" si="104"/>
        <v>10.35</v>
      </c>
    </row>
    <row r="308" spans="1:41" ht="16.5" customHeight="1" thickBot="1">
      <c r="A308" s="218" t="s">
        <v>1057</v>
      </c>
      <c r="B308" s="223">
        <v>21808192</v>
      </c>
      <c r="C308" s="223" t="s">
        <v>642</v>
      </c>
      <c r="D308" s="223" t="s">
        <v>643</v>
      </c>
      <c r="E308" s="154">
        <v>20</v>
      </c>
      <c r="F308" s="146">
        <f t="shared" si="84"/>
        <v>19.5</v>
      </c>
      <c r="G308" s="147">
        <f t="shared" si="85"/>
        <v>17</v>
      </c>
      <c r="H308" s="148">
        <f t="shared" si="86"/>
        <v>17</v>
      </c>
      <c r="I308" s="211">
        <v>3.55</v>
      </c>
      <c r="J308" s="147">
        <f t="shared" si="87"/>
        <v>11</v>
      </c>
      <c r="K308" s="155">
        <v>6.77</v>
      </c>
      <c r="L308" s="147">
        <f t="shared" si="88"/>
        <v>11</v>
      </c>
      <c r="M308" s="148">
        <f t="shared" si="89"/>
        <v>11</v>
      </c>
      <c r="N308" s="156">
        <v>75.5</v>
      </c>
      <c r="O308" s="190">
        <v>77</v>
      </c>
      <c r="P308" s="191">
        <f t="shared" si="90"/>
        <v>0.98051948051948057</v>
      </c>
      <c r="Q308" s="147">
        <f t="shared" si="91"/>
        <v>4.5</v>
      </c>
      <c r="R308" s="157">
        <v>46.5</v>
      </c>
      <c r="S308" s="147">
        <f t="shared" si="92"/>
        <v>4.5</v>
      </c>
      <c r="T308" s="148">
        <f t="shared" si="93"/>
        <v>9</v>
      </c>
      <c r="U308" s="156">
        <v>25.8</v>
      </c>
      <c r="V308" s="147">
        <f t="shared" si="94"/>
        <v>5</v>
      </c>
      <c r="W308" s="192">
        <v>0</v>
      </c>
      <c r="X308" s="147">
        <f t="shared" si="95"/>
        <v>2.5</v>
      </c>
      <c r="Y308" s="158">
        <v>1</v>
      </c>
      <c r="Z308" s="147">
        <f t="shared" si="96"/>
        <v>4.5</v>
      </c>
      <c r="AA308" s="148">
        <f t="shared" si="97"/>
        <v>12</v>
      </c>
      <c r="AB308" s="159">
        <v>34.68</v>
      </c>
      <c r="AC308" s="147">
        <f t="shared" si="98"/>
        <v>13</v>
      </c>
      <c r="AD308" s="151">
        <f t="shared" si="99"/>
        <v>13</v>
      </c>
      <c r="AE308" s="152">
        <f t="shared" si="100"/>
        <v>12.4</v>
      </c>
      <c r="AF308" s="153">
        <f t="shared" si="101"/>
        <v>12.4</v>
      </c>
      <c r="AG308" s="233">
        <f t="shared" si="102"/>
        <v>68</v>
      </c>
      <c r="AH308" s="108">
        <f>VLOOKUP(B308,'Notes Ecrit'!$A$2:$B$572,2)</f>
        <v>12.5</v>
      </c>
      <c r="AI308" s="234">
        <f t="shared" si="103"/>
        <v>23</v>
      </c>
      <c r="AJ308" s="125">
        <f t="shared" si="104"/>
        <v>12.45</v>
      </c>
    </row>
    <row r="309" spans="1:41" s="126" customFormat="1" ht="16.5" customHeight="1" thickBot="1">
      <c r="A309" s="251" t="s">
        <v>1057</v>
      </c>
      <c r="B309" s="127">
        <v>21813297</v>
      </c>
      <c r="C309" s="127" t="s">
        <v>644</v>
      </c>
      <c r="D309" s="127" t="s">
        <v>566</v>
      </c>
      <c r="E309" s="145" t="s">
        <v>1064</v>
      </c>
      <c r="F309" s="146" t="str">
        <f t="shared" si="84"/>
        <v>ABI</v>
      </c>
      <c r="G309" s="147" t="str">
        <f t="shared" si="85"/>
        <v>ABI</v>
      </c>
      <c r="H309" s="148" t="str">
        <f t="shared" si="86"/>
        <v>ABI</v>
      </c>
      <c r="I309" s="210" t="s">
        <v>1064</v>
      </c>
      <c r="J309" s="147" t="str">
        <f t="shared" si="87"/>
        <v>ABI</v>
      </c>
      <c r="K309" s="149" t="s">
        <v>1064</v>
      </c>
      <c r="L309" s="147" t="str">
        <f t="shared" si="88"/>
        <v>ABI</v>
      </c>
      <c r="M309" s="148" t="str">
        <f t="shared" si="89"/>
        <v>ABI</v>
      </c>
      <c r="N309" s="150" t="s">
        <v>1064</v>
      </c>
      <c r="O309" s="187"/>
      <c r="P309" s="191">
        <f t="shared" si="90"/>
        <v>0</v>
      </c>
      <c r="Q309" s="147" t="str">
        <f t="shared" si="91"/>
        <v>ABI</v>
      </c>
      <c r="R309" s="150" t="s">
        <v>1064</v>
      </c>
      <c r="S309" s="147" t="str">
        <f t="shared" si="92"/>
        <v>ABI</v>
      </c>
      <c r="T309" s="148" t="str">
        <f t="shared" si="93"/>
        <v>ABI</v>
      </c>
      <c r="U309" s="150" t="s">
        <v>1064</v>
      </c>
      <c r="V309" s="147" t="str">
        <f t="shared" si="94"/>
        <v>ABI</v>
      </c>
      <c r="W309" s="189" t="s">
        <v>1064</v>
      </c>
      <c r="X309" s="147" t="str">
        <f t="shared" si="95"/>
        <v>ABI</v>
      </c>
      <c r="Y309" s="166" t="s">
        <v>1064</v>
      </c>
      <c r="Z309" s="147" t="str">
        <f t="shared" si="96"/>
        <v>ABI</v>
      </c>
      <c r="AA309" s="148" t="str">
        <f t="shared" si="97"/>
        <v>ABI</v>
      </c>
      <c r="AB309" s="149" t="s">
        <v>1064</v>
      </c>
      <c r="AC309" s="147" t="str">
        <f t="shared" si="98"/>
        <v>ABI</v>
      </c>
      <c r="AD309" s="151" t="str">
        <f t="shared" si="99"/>
        <v>ABI</v>
      </c>
      <c r="AE309" s="152" t="str">
        <f t="shared" si="100"/>
        <v>DEF</v>
      </c>
      <c r="AF309" s="153">
        <f t="shared" si="101"/>
        <v>0</v>
      </c>
      <c r="AG309" s="233">
        <f t="shared" si="102"/>
        <v>520</v>
      </c>
      <c r="AH309" s="108">
        <f>VLOOKUP(B309,'Notes Ecrit'!$A$2:$B$572,2)</f>
        <v>8.5</v>
      </c>
      <c r="AI309" s="234">
        <f t="shared" si="103"/>
        <v>278</v>
      </c>
      <c r="AJ309" s="125" t="e">
        <f t="shared" si="104"/>
        <v>#VALUE!</v>
      </c>
      <c r="AK309"/>
      <c r="AL309"/>
      <c r="AM309"/>
      <c r="AN309"/>
      <c r="AO309"/>
    </row>
    <row r="310" spans="1:41" ht="16.5" customHeight="1" thickBot="1">
      <c r="A310" s="218" t="s">
        <v>1057</v>
      </c>
      <c r="B310" s="223">
        <v>21810965</v>
      </c>
      <c r="C310" s="223" t="s">
        <v>104</v>
      </c>
      <c r="D310" s="305" t="s">
        <v>645</v>
      </c>
      <c r="E310" s="154">
        <v>18</v>
      </c>
      <c r="F310" s="146">
        <f t="shared" si="84"/>
        <v>18.5</v>
      </c>
      <c r="G310" s="147">
        <f t="shared" si="85"/>
        <v>15</v>
      </c>
      <c r="H310" s="148">
        <f t="shared" si="86"/>
        <v>15</v>
      </c>
      <c r="I310" s="211">
        <v>3.14</v>
      </c>
      <c r="J310" s="147">
        <f t="shared" si="87"/>
        <v>18</v>
      </c>
      <c r="K310" s="155">
        <v>6.85</v>
      </c>
      <c r="L310" s="147">
        <f t="shared" si="88"/>
        <v>11</v>
      </c>
      <c r="M310" s="148">
        <f t="shared" si="89"/>
        <v>14.5</v>
      </c>
      <c r="N310" s="156">
        <v>65</v>
      </c>
      <c r="O310" s="190">
        <v>72</v>
      </c>
      <c r="P310" s="191">
        <f t="shared" si="90"/>
        <v>0.90277777777777779</v>
      </c>
      <c r="Q310" s="147">
        <f t="shared" si="91"/>
        <v>4.5</v>
      </c>
      <c r="R310" s="157">
        <v>50.7</v>
      </c>
      <c r="S310" s="147">
        <f t="shared" si="92"/>
        <v>5.5</v>
      </c>
      <c r="T310" s="148">
        <f t="shared" si="93"/>
        <v>10</v>
      </c>
      <c r="U310" s="156">
        <v>27.3</v>
      </c>
      <c r="V310" s="147">
        <f t="shared" si="94"/>
        <v>4.25</v>
      </c>
      <c r="W310" s="192">
        <v>0</v>
      </c>
      <c r="X310" s="147">
        <f t="shared" si="95"/>
        <v>2.5</v>
      </c>
      <c r="Y310" s="158">
        <v>5</v>
      </c>
      <c r="Z310" s="147">
        <f t="shared" si="96"/>
        <v>2.5</v>
      </c>
      <c r="AA310" s="148">
        <f t="shared" si="97"/>
        <v>9.25</v>
      </c>
      <c r="AB310" s="159">
        <v>36.4</v>
      </c>
      <c r="AC310" s="147">
        <f t="shared" si="98"/>
        <v>12</v>
      </c>
      <c r="AD310" s="151">
        <f t="shared" si="99"/>
        <v>12</v>
      </c>
      <c r="AE310" s="152">
        <f t="shared" si="100"/>
        <v>12.15</v>
      </c>
      <c r="AF310" s="153">
        <f t="shared" si="101"/>
        <v>12.15</v>
      </c>
      <c r="AG310" s="233">
        <f t="shared" si="102"/>
        <v>88</v>
      </c>
      <c r="AH310" s="108">
        <f>VLOOKUP(B310,'Notes Ecrit'!$A$2:$B$572,2)</f>
        <v>11</v>
      </c>
      <c r="AI310" s="234">
        <f t="shared" si="103"/>
        <v>71</v>
      </c>
      <c r="AJ310" s="125">
        <f t="shared" si="104"/>
        <v>11.574999999999999</v>
      </c>
      <c r="AK310" s="118"/>
      <c r="AL310" s="118"/>
      <c r="AM310" s="118"/>
      <c r="AN310" s="118"/>
      <c r="AO310" s="118"/>
    </row>
    <row r="311" spans="1:41" ht="16.5" customHeight="1" thickBot="1">
      <c r="A311" s="218" t="s">
        <v>1057</v>
      </c>
      <c r="B311" s="223">
        <v>21803214</v>
      </c>
      <c r="C311" s="223" t="s">
        <v>646</v>
      </c>
      <c r="D311" s="223" t="s">
        <v>510</v>
      </c>
      <c r="E311" s="154">
        <v>12</v>
      </c>
      <c r="F311" s="146">
        <f t="shared" si="84"/>
        <v>15.5</v>
      </c>
      <c r="G311" s="147">
        <f t="shared" si="85"/>
        <v>9</v>
      </c>
      <c r="H311" s="148">
        <f t="shared" si="86"/>
        <v>9</v>
      </c>
      <c r="I311" s="211">
        <v>2.93</v>
      </c>
      <c r="J311" s="147">
        <f t="shared" si="87"/>
        <v>20</v>
      </c>
      <c r="K311" s="155">
        <v>6.32</v>
      </c>
      <c r="L311" s="147">
        <f t="shared" si="88"/>
        <v>15</v>
      </c>
      <c r="M311" s="148">
        <f t="shared" si="89"/>
        <v>17.5</v>
      </c>
      <c r="N311" s="156">
        <v>93</v>
      </c>
      <c r="O311" s="190">
        <v>70</v>
      </c>
      <c r="P311" s="191">
        <f t="shared" si="90"/>
        <v>1.3285714285714285</v>
      </c>
      <c r="Q311" s="147">
        <f t="shared" si="91"/>
        <v>6.5</v>
      </c>
      <c r="R311" s="157">
        <v>51.3</v>
      </c>
      <c r="S311" s="147">
        <f t="shared" si="92"/>
        <v>6</v>
      </c>
      <c r="T311" s="148">
        <f t="shared" si="93"/>
        <v>12.5</v>
      </c>
      <c r="U311" s="156">
        <v>27.6</v>
      </c>
      <c r="V311" s="147">
        <f t="shared" si="94"/>
        <v>4</v>
      </c>
      <c r="W311" s="192">
        <v>2</v>
      </c>
      <c r="X311" s="147">
        <f t="shared" si="95"/>
        <v>3</v>
      </c>
      <c r="Y311" s="158">
        <v>5</v>
      </c>
      <c r="Z311" s="147">
        <f t="shared" si="96"/>
        <v>2.5</v>
      </c>
      <c r="AA311" s="148">
        <f t="shared" si="97"/>
        <v>9.5</v>
      </c>
      <c r="AB311" s="159">
        <v>66.02</v>
      </c>
      <c r="AC311" s="147">
        <f t="shared" si="98"/>
        <v>1</v>
      </c>
      <c r="AD311" s="151">
        <f t="shared" si="99"/>
        <v>1</v>
      </c>
      <c r="AE311" s="152">
        <f t="shared" si="100"/>
        <v>9.9</v>
      </c>
      <c r="AF311" s="153">
        <f t="shared" si="101"/>
        <v>9.9</v>
      </c>
      <c r="AG311" s="233">
        <f t="shared" si="102"/>
        <v>291</v>
      </c>
      <c r="AH311" s="108">
        <f>VLOOKUP(B311,'Notes Ecrit'!$A$2:$B$572,2)</f>
        <v>8</v>
      </c>
      <c r="AI311" s="234">
        <f t="shared" si="103"/>
        <v>339</v>
      </c>
      <c r="AJ311" s="125">
        <f t="shared" si="104"/>
        <v>8.9499999999999993</v>
      </c>
    </row>
    <row r="312" spans="1:41" s="122" customFormat="1" ht="16.5" customHeight="1" thickBot="1">
      <c r="A312" s="39" t="s">
        <v>186</v>
      </c>
      <c r="B312" s="223">
        <v>21802979</v>
      </c>
      <c r="C312" s="223" t="s">
        <v>647</v>
      </c>
      <c r="D312" s="223" t="s">
        <v>320</v>
      </c>
      <c r="E312" s="154">
        <v>12</v>
      </c>
      <c r="F312" s="146">
        <f t="shared" si="84"/>
        <v>15.5</v>
      </c>
      <c r="G312" s="147">
        <f t="shared" si="85"/>
        <v>12</v>
      </c>
      <c r="H312" s="148">
        <f t="shared" si="86"/>
        <v>12</v>
      </c>
      <c r="I312" s="211">
        <v>3.39</v>
      </c>
      <c r="J312" s="147">
        <f t="shared" si="87"/>
        <v>19</v>
      </c>
      <c r="K312" s="155">
        <v>7.59</v>
      </c>
      <c r="L312" s="147">
        <f t="shared" si="88"/>
        <v>12</v>
      </c>
      <c r="M312" s="148">
        <f t="shared" si="89"/>
        <v>15.5</v>
      </c>
      <c r="N312" s="156">
        <v>34</v>
      </c>
      <c r="O312" s="190">
        <v>57</v>
      </c>
      <c r="P312" s="191">
        <f t="shared" si="90"/>
        <v>0.59649122807017541</v>
      </c>
      <c r="Q312" s="147">
        <f t="shared" si="91"/>
        <v>4</v>
      </c>
      <c r="R312" s="157">
        <v>34.700000000000003</v>
      </c>
      <c r="S312" s="147">
        <f t="shared" si="92"/>
        <v>6</v>
      </c>
      <c r="T312" s="148">
        <f t="shared" si="93"/>
        <v>10</v>
      </c>
      <c r="U312" s="156">
        <v>34.4</v>
      </c>
      <c r="V312" s="147">
        <f t="shared" si="94"/>
        <v>1.75</v>
      </c>
      <c r="W312" s="155">
        <v>4</v>
      </c>
      <c r="X312" s="147">
        <f t="shared" si="95"/>
        <v>3.25</v>
      </c>
      <c r="Y312" s="247">
        <v>2</v>
      </c>
      <c r="Z312" s="147">
        <f t="shared" si="96"/>
        <v>4</v>
      </c>
      <c r="AA312" s="148">
        <f t="shared" si="97"/>
        <v>9</v>
      </c>
      <c r="AB312" s="159">
        <v>40.909999999999997</v>
      </c>
      <c r="AC312" s="147">
        <f t="shared" si="98"/>
        <v>13</v>
      </c>
      <c r="AD312" s="151">
        <f t="shared" si="99"/>
        <v>13</v>
      </c>
      <c r="AE312" s="152">
        <f t="shared" si="100"/>
        <v>11.9</v>
      </c>
      <c r="AF312" s="153">
        <f t="shared" si="101"/>
        <v>11.9</v>
      </c>
      <c r="AG312" s="233">
        <f t="shared" si="102"/>
        <v>108</v>
      </c>
      <c r="AH312" s="108">
        <f>VLOOKUP(B312,'Notes Ecrit'!$A$2:$B$572,2)</f>
        <v>12</v>
      </c>
      <c r="AI312" s="234">
        <f t="shared" si="103"/>
        <v>38</v>
      </c>
      <c r="AJ312" s="125">
        <f t="shared" si="104"/>
        <v>11.95</v>
      </c>
      <c r="AK312"/>
      <c r="AL312"/>
      <c r="AM312"/>
      <c r="AN312"/>
      <c r="AO312"/>
    </row>
    <row r="313" spans="1:41" ht="16.5" customHeight="1" thickBot="1">
      <c r="A313" s="219" t="s">
        <v>1057</v>
      </c>
      <c r="B313" s="129">
        <v>21807955</v>
      </c>
      <c r="C313" s="129" t="s">
        <v>647</v>
      </c>
      <c r="D313" s="129" t="s">
        <v>492</v>
      </c>
      <c r="E313" s="160" t="s">
        <v>1060</v>
      </c>
      <c r="F313" s="146" t="str">
        <f t="shared" si="84"/>
        <v>DISP</v>
      </c>
      <c r="G313" s="147">
        <f t="shared" si="85"/>
        <v>0</v>
      </c>
      <c r="H313" s="148">
        <f t="shared" si="86"/>
        <v>0</v>
      </c>
      <c r="I313" s="212" t="s">
        <v>1060</v>
      </c>
      <c r="J313" s="147">
        <f t="shared" si="87"/>
        <v>0</v>
      </c>
      <c r="K313" s="161" t="s">
        <v>1060</v>
      </c>
      <c r="L313" s="147">
        <f t="shared" si="88"/>
        <v>0</v>
      </c>
      <c r="M313" s="148">
        <f t="shared" si="89"/>
        <v>0</v>
      </c>
      <c r="N313" s="162" t="s">
        <v>1060</v>
      </c>
      <c r="O313" s="193">
        <v>66</v>
      </c>
      <c r="P313" s="191">
        <f t="shared" si="90"/>
        <v>0</v>
      </c>
      <c r="Q313" s="147">
        <f t="shared" si="91"/>
        <v>0</v>
      </c>
      <c r="R313" s="163" t="s">
        <v>1060</v>
      </c>
      <c r="S313" s="147">
        <f t="shared" si="92"/>
        <v>0</v>
      </c>
      <c r="T313" s="148">
        <f t="shared" si="93"/>
        <v>0</v>
      </c>
      <c r="U313" s="162" t="s">
        <v>1060</v>
      </c>
      <c r="V313" s="147">
        <f t="shared" si="94"/>
        <v>0</v>
      </c>
      <c r="W313" s="245" t="s">
        <v>1060</v>
      </c>
      <c r="X313" s="147">
        <f t="shared" si="95"/>
        <v>0</v>
      </c>
      <c r="Y313" s="246" t="s">
        <v>1060</v>
      </c>
      <c r="Z313" s="147">
        <f t="shared" si="96"/>
        <v>0</v>
      </c>
      <c r="AA313" s="148">
        <f t="shared" si="97"/>
        <v>0</v>
      </c>
      <c r="AB313" s="161" t="s">
        <v>1060</v>
      </c>
      <c r="AC313" s="147">
        <f t="shared" si="98"/>
        <v>0</v>
      </c>
      <c r="AD313" s="151">
        <f t="shared" si="99"/>
        <v>0</v>
      </c>
      <c r="AE313" s="152">
        <f t="shared" si="100"/>
        <v>0</v>
      </c>
      <c r="AF313" s="153">
        <f t="shared" si="101"/>
        <v>0</v>
      </c>
      <c r="AG313" s="233">
        <f t="shared" si="102"/>
        <v>520</v>
      </c>
      <c r="AH313" s="108">
        <f>VLOOKUP(B313,'Notes Ecrit'!$A$2:$B$572,2)</f>
        <v>9</v>
      </c>
      <c r="AI313" s="234">
        <f t="shared" si="103"/>
        <v>208</v>
      </c>
      <c r="AJ313" s="125">
        <f t="shared" si="104"/>
        <v>4.5</v>
      </c>
    </row>
    <row r="314" spans="1:41" ht="16.5" customHeight="1" thickBot="1">
      <c r="A314" s="218" t="s">
        <v>1057</v>
      </c>
      <c r="B314" s="223">
        <v>21801677</v>
      </c>
      <c r="C314" s="223" t="s">
        <v>648</v>
      </c>
      <c r="D314" s="223" t="s">
        <v>396</v>
      </c>
      <c r="E314" s="154">
        <v>19</v>
      </c>
      <c r="F314" s="146">
        <f t="shared" si="84"/>
        <v>19</v>
      </c>
      <c r="G314" s="147">
        <f t="shared" si="85"/>
        <v>16</v>
      </c>
      <c r="H314" s="148">
        <f t="shared" si="86"/>
        <v>16</v>
      </c>
      <c r="I314" s="211">
        <v>3.11</v>
      </c>
      <c r="J314" s="147">
        <f t="shared" si="87"/>
        <v>19</v>
      </c>
      <c r="K314" s="155">
        <v>6.54</v>
      </c>
      <c r="L314" s="147">
        <f t="shared" si="88"/>
        <v>13</v>
      </c>
      <c r="M314" s="148">
        <f t="shared" si="89"/>
        <v>16</v>
      </c>
      <c r="N314" s="156">
        <v>51</v>
      </c>
      <c r="O314" s="190">
        <v>63</v>
      </c>
      <c r="P314" s="191">
        <f t="shared" si="90"/>
        <v>0.80952380952380953</v>
      </c>
      <c r="Q314" s="147">
        <f t="shared" si="91"/>
        <v>4</v>
      </c>
      <c r="R314" s="157">
        <v>45.6</v>
      </c>
      <c r="S314" s="147">
        <f t="shared" si="92"/>
        <v>4.5</v>
      </c>
      <c r="T314" s="148">
        <f t="shared" si="93"/>
        <v>8.5</v>
      </c>
      <c r="U314" s="156">
        <v>25.1</v>
      </c>
      <c r="V314" s="147">
        <f t="shared" si="94"/>
        <v>5.5</v>
      </c>
      <c r="W314" s="192">
        <v>2</v>
      </c>
      <c r="X314" s="147">
        <f t="shared" si="95"/>
        <v>3</v>
      </c>
      <c r="Y314" s="158">
        <v>1</v>
      </c>
      <c r="Z314" s="147">
        <f t="shared" si="96"/>
        <v>4.5</v>
      </c>
      <c r="AA314" s="148">
        <f t="shared" si="97"/>
        <v>13</v>
      </c>
      <c r="AB314" s="159">
        <v>24.81</v>
      </c>
      <c r="AC314" s="147">
        <f t="shared" si="98"/>
        <v>20</v>
      </c>
      <c r="AD314" s="151">
        <f t="shared" si="99"/>
        <v>20</v>
      </c>
      <c r="AE314" s="152">
        <f t="shared" si="100"/>
        <v>14.7</v>
      </c>
      <c r="AF314" s="153">
        <f t="shared" si="101"/>
        <v>14.7</v>
      </c>
      <c r="AG314" s="233">
        <f t="shared" si="102"/>
        <v>6</v>
      </c>
      <c r="AH314" s="108">
        <f>VLOOKUP(B314,'Notes Ecrit'!$A$2:$B$572,2)</f>
        <v>11.5</v>
      </c>
      <c r="AI314" s="234">
        <f t="shared" si="103"/>
        <v>54</v>
      </c>
      <c r="AJ314" s="125">
        <f t="shared" si="104"/>
        <v>13.1</v>
      </c>
    </row>
    <row r="315" spans="1:41" ht="16.5" customHeight="1" thickBot="1">
      <c r="A315" s="218" t="s">
        <v>1057</v>
      </c>
      <c r="B315" s="223">
        <v>21802422</v>
      </c>
      <c r="C315" s="223" t="s">
        <v>649</v>
      </c>
      <c r="D315" s="223" t="s">
        <v>215</v>
      </c>
      <c r="E315" s="154">
        <v>9</v>
      </c>
      <c r="F315" s="146">
        <f t="shared" si="84"/>
        <v>14</v>
      </c>
      <c r="G315" s="147">
        <f t="shared" si="85"/>
        <v>6</v>
      </c>
      <c r="H315" s="148">
        <f t="shared" si="86"/>
        <v>6</v>
      </c>
      <c r="I315" s="211">
        <v>3.48</v>
      </c>
      <c r="J315" s="147">
        <f t="shared" si="87"/>
        <v>12</v>
      </c>
      <c r="K315" s="155">
        <v>7.73</v>
      </c>
      <c r="L315" s="147">
        <f t="shared" si="88"/>
        <v>5</v>
      </c>
      <c r="M315" s="148">
        <f t="shared" si="89"/>
        <v>8.5</v>
      </c>
      <c r="N315" s="156">
        <v>79</v>
      </c>
      <c r="O315" s="190">
        <v>108</v>
      </c>
      <c r="P315" s="191">
        <f t="shared" si="90"/>
        <v>0.73148148148148151</v>
      </c>
      <c r="Q315" s="147">
        <f t="shared" si="91"/>
        <v>3.5</v>
      </c>
      <c r="R315" s="157">
        <v>33.799999999999997</v>
      </c>
      <c r="S315" s="147">
        <f t="shared" si="92"/>
        <v>1.5</v>
      </c>
      <c r="T315" s="148">
        <f t="shared" si="93"/>
        <v>5</v>
      </c>
      <c r="U315" s="156">
        <v>29.3</v>
      </c>
      <c r="V315" s="147">
        <f t="shared" si="94"/>
        <v>3.25</v>
      </c>
      <c r="W315" s="192">
        <v>-30</v>
      </c>
      <c r="X315" s="147">
        <f t="shared" si="95"/>
        <v>0</v>
      </c>
      <c r="Y315" s="158">
        <v>6</v>
      </c>
      <c r="Z315" s="147">
        <f t="shared" si="96"/>
        <v>2</v>
      </c>
      <c r="AA315" s="148">
        <f t="shared" si="97"/>
        <v>5.25</v>
      </c>
      <c r="AB315" s="159">
        <v>33.32</v>
      </c>
      <c r="AC315" s="147">
        <f t="shared" si="98"/>
        <v>14</v>
      </c>
      <c r="AD315" s="151">
        <f t="shared" si="99"/>
        <v>14</v>
      </c>
      <c r="AE315" s="152">
        <f t="shared" si="100"/>
        <v>7.75</v>
      </c>
      <c r="AF315" s="153">
        <f t="shared" si="101"/>
        <v>7.75</v>
      </c>
      <c r="AG315" s="233">
        <f t="shared" si="102"/>
        <v>456</v>
      </c>
      <c r="AH315" s="108">
        <f>VLOOKUP(B315,'Notes Ecrit'!$A$2:$B$572,2)</f>
        <v>8.5</v>
      </c>
      <c r="AI315" s="234">
        <f t="shared" si="103"/>
        <v>278</v>
      </c>
      <c r="AJ315" s="125">
        <f t="shared" si="104"/>
        <v>8.125</v>
      </c>
      <c r="AK315" s="126"/>
      <c r="AL315" s="126"/>
      <c r="AM315" s="126"/>
      <c r="AN315" s="126"/>
      <c r="AO315" s="126"/>
    </row>
    <row r="316" spans="1:41" s="111" customFormat="1" ht="16.5" customHeight="1" thickBot="1">
      <c r="A316" s="218" t="s">
        <v>186</v>
      </c>
      <c r="B316" s="223">
        <v>21807263</v>
      </c>
      <c r="C316" s="223" t="s">
        <v>650</v>
      </c>
      <c r="D316" s="223" t="s">
        <v>268</v>
      </c>
      <c r="E316" s="154">
        <v>10</v>
      </c>
      <c r="F316" s="146">
        <f t="shared" si="84"/>
        <v>14.5</v>
      </c>
      <c r="G316" s="147">
        <f t="shared" si="85"/>
        <v>10</v>
      </c>
      <c r="H316" s="148">
        <f t="shared" si="86"/>
        <v>10</v>
      </c>
      <c r="I316" s="211">
        <v>3.32</v>
      </c>
      <c r="J316" s="147">
        <f t="shared" si="87"/>
        <v>20</v>
      </c>
      <c r="K316" s="155">
        <v>7.4</v>
      </c>
      <c r="L316" s="147">
        <f t="shared" si="88"/>
        <v>13</v>
      </c>
      <c r="M316" s="148">
        <f t="shared" si="89"/>
        <v>16.5</v>
      </c>
      <c r="N316" s="156">
        <v>33</v>
      </c>
      <c r="O316" s="190">
        <v>61</v>
      </c>
      <c r="P316" s="191">
        <f t="shared" si="90"/>
        <v>0.54098360655737709</v>
      </c>
      <c r="Q316" s="147">
        <f t="shared" si="91"/>
        <v>4</v>
      </c>
      <c r="R316" s="157">
        <v>29.9</v>
      </c>
      <c r="S316" s="147">
        <f t="shared" si="92"/>
        <v>4.5</v>
      </c>
      <c r="T316" s="148">
        <f t="shared" si="93"/>
        <v>8.5</v>
      </c>
      <c r="U316" s="156">
        <v>26.1</v>
      </c>
      <c r="V316" s="147">
        <f t="shared" si="94"/>
        <v>5.75</v>
      </c>
      <c r="W316" s="192">
        <v>-3</v>
      </c>
      <c r="X316" s="147">
        <f t="shared" si="95"/>
        <v>1.75</v>
      </c>
      <c r="Y316" s="158">
        <v>0</v>
      </c>
      <c r="Z316" s="147">
        <f t="shared" si="96"/>
        <v>5</v>
      </c>
      <c r="AA316" s="148">
        <f t="shared" si="97"/>
        <v>12.5</v>
      </c>
      <c r="AB316" s="159">
        <v>38.28</v>
      </c>
      <c r="AC316" s="147">
        <f t="shared" si="98"/>
        <v>15</v>
      </c>
      <c r="AD316" s="151">
        <f t="shared" si="99"/>
        <v>15</v>
      </c>
      <c r="AE316" s="152">
        <f t="shared" si="100"/>
        <v>12.5</v>
      </c>
      <c r="AF316" s="153">
        <f t="shared" si="101"/>
        <v>12.5</v>
      </c>
      <c r="AG316" s="233">
        <f t="shared" si="102"/>
        <v>60</v>
      </c>
      <c r="AH316" s="108">
        <f>VLOOKUP(B316,'Notes Ecrit'!$A$2:$B$572,2)</f>
        <v>5.5</v>
      </c>
      <c r="AI316" s="234">
        <f t="shared" si="103"/>
        <v>586</v>
      </c>
      <c r="AJ316" s="125">
        <f t="shared" si="104"/>
        <v>9</v>
      </c>
      <c r="AK316" s="122"/>
      <c r="AL316" s="122"/>
      <c r="AM316" s="122"/>
      <c r="AN316" s="122"/>
      <c r="AO316" s="122"/>
    </row>
    <row r="317" spans="1:41" ht="16.5" customHeight="1" thickBot="1">
      <c r="A317" s="218" t="s">
        <v>1057</v>
      </c>
      <c r="B317" s="223">
        <v>21708655</v>
      </c>
      <c r="C317" s="223" t="s">
        <v>105</v>
      </c>
      <c r="D317" s="223" t="s">
        <v>651</v>
      </c>
      <c r="E317" s="154">
        <v>18</v>
      </c>
      <c r="F317" s="146">
        <f t="shared" si="84"/>
        <v>18.5</v>
      </c>
      <c r="G317" s="147">
        <f t="shared" si="85"/>
        <v>15</v>
      </c>
      <c r="H317" s="148">
        <f t="shared" si="86"/>
        <v>15</v>
      </c>
      <c r="I317" s="211">
        <v>3.24</v>
      </c>
      <c r="J317" s="147">
        <f t="shared" si="87"/>
        <v>16</v>
      </c>
      <c r="K317" s="155">
        <v>6.69</v>
      </c>
      <c r="L317" s="147">
        <f t="shared" si="88"/>
        <v>12</v>
      </c>
      <c r="M317" s="148">
        <f t="shared" si="89"/>
        <v>14</v>
      </c>
      <c r="N317" s="156">
        <v>58</v>
      </c>
      <c r="O317" s="190">
        <v>65</v>
      </c>
      <c r="P317" s="191">
        <f t="shared" si="90"/>
        <v>0.89230769230769236</v>
      </c>
      <c r="Q317" s="147">
        <f t="shared" si="91"/>
        <v>4</v>
      </c>
      <c r="R317" s="157">
        <v>45.2</v>
      </c>
      <c r="S317" s="147">
        <f t="shared" si="92"/>
        <v>4.5</v>
      </c>
      <c r="T317" s="148">
        <f t="shared" si="93"/>
        <v>8.5</v>
      </c>
      <c r="U317" s="156">
        <v>26.3</v>
      </c>
      <c r="V317" s="147">
        <f t="shared" si="94"/>
        <v>4.75</v>
      </c>
      <c r="W317" s="192">
        <v>-2</v>
      </c>
      <c r="X317" s="147">
        <f t="shared" si="95"/>
        <v>2</v>
      </c>
      <c r="Y317" s="158">
        <v>3</v>
      </c>
      <c r="Z317" s="147">
        <f t="shared" si="96"/>
        <v>3.5</v>
      </c>
      <c r="AA317" s="148">
        <f t="shared" si="97"/>
        <v>10.25</v>
      </c>
      <c r="AB317" s="159">
        <v>40.03</v>
      </c>
      <c r="AC317" s="147">
        <f t="shared" si="98"/>
        <v>10</v>
      </c>
      <c r="AD317" s="151">
        <f t="shared" si="99"/>
        <v>10</v>
      </c>
      <c r="AE317" s="152">
        <f t="shared" si="100"/>
        <v>11.55</v>
      </c>
      <c r="AF317" s="153">
        <f t="shared" si="101"/>
        <v>11.55</v>
      </c>
      <c r="AG317" s="233">
        <f t="shared" si="102"/>
        <v>140</v>
      </c>
      <c r="AH317" s="108">
        <f>VLOOKUP(B317,'Notes Ecrit'!$A$2:$B$572,2)</f>
        <v>6.5</v>
      </c>
      <c r="AI317" s="234">
        <f t="shared" si="103"/>
        <v>497</v>
      </c>
      <c r="AJ317" s="125">
        <f t="shared" si="104"/>
        <v>9.0250000000000004</v>
      </c>
      <c r="AK317" s="118"/>
      <c r="AL317" s="118"/>
      <c r="AM317" s="118"/>
      <c r="AN317" s="118"/>
      <c r="AO317" s="118"/>
    </row>
    <row r="318" spans="1:41" s="122" customFormat="1" ht="16.5" customHeight="1" thickBot="1">
      <c r="A318" s="121" t="s">
        <v>1057</v>
      </c>
      <c r="B318" s="129">
        <v>21814523</v>
      </c>
      <c r="C318" s="129" t="s">
        <v>652</v>
      </c>
      <c r="D318" s="129" t="s">
        <v>653</v>
      </c>
      <c r="E318" s="167" t="s">
        <v>1060</v>
      </c>
      <c r="F318" s="146" t="str">
        <f t="shared" si="84"/>
        <v>DISP</v>
      </c>
      <c r="G318" s="147">
        <f t="shared" si="85"/>
        <v>0</v>
      </c>
      <c r="H318" s="148">
        <f t="shared" si="86"/>
        <v>0</v>
      </c>
      <c r="I318" s="212" t="s">
        <v>1060</v>
      </c>
      <c r="J318" s="147">
        <f t="shared" si="87"/>
        <v>0</v>
      </c>
      <c r="K318" s="161" t="s">
        <v>1060</v>
      </c>
      <c r="L318" s="147">
        <f t="shared" si="88"/>
        <v>0</v>
      </c>
      <c r="M318" s="148">
        <f t="shared" si="89"/>
        <v>0</v>
      </c>
      <c r="N318" s="162">
        <v>70</v>
      </c>
      <c r="O318" s="193">
        <v>82</v>
      </c>
      <c r="P318" s="191">
        <f t="shared" si="90"/>
        <v>0.85365853658536583</v>
      </c>
      <c r="Q318" s="147">
        <f t="shared" si="91"/>
        <v>4</v>
      </c>
      <c r="R318" s="163" t="s">
        <v>1060</v>
      </c>
      <c r="S318" s="147">
        <f t="shared" si="92"/>
        <v>0</v>
      </c>
      <c r="T318" s="148">
        <f t="shared" si="93"/>
        <v>4</v>
      </c>
      <c r="U318" s="162" t="s">
        <v>1060</v>
      </c>
      <c r="V318" s="147">
        <f t="shared" si="94"/>
        <v>0</v>
      </c>
      <c r="W318" s="195">
        <v>-13</v>
      </c>
      <c r="X318" s="147">
        <f t="shared" si="95"/>
        <v>0.75</v>
      </c>
      <c r="Y318" s="168">
        <v>1</v>
      </c>
      <c r="Z318" s="147">
        <f t="shared" si="96"/>
        <v>4.5</v>
      </c>
      <c r="AA318" s="148">
        <f t="shared" si="97"/>
        <v>5.25</v>
      </c>
      <c r="AB318" s="161">
        <v>33.159999999999997</v>
      </c>
      <c r="AC318" s="147">
        <f t="shared" si="98"/>
        <v>14</v>
      </c>
      <c r="AD318" s="151">
        <f t="shared" si="99"/>
        <v>14</v>
      </c>
      <c r="AE318" s="152">
        <f t="shared" si="100"/>
        <v>4.6500000000000004</v>
      </c>
      <c r="AF318" s="153">
        <f t="shared" si="101"/>
        <v>4.6500000000000004</v>
      </c>
      <c r="AG318" s="233">
        <f t="shared" si="102"/>
        <v>512</v>
      </c>
      <c r="AH318" s="108">
        <f>VLOOKUP(B318,'Notes Ecrit'!$A$2:$B$572,2)</f>
        <v>11</v>
      </c>
      <c r="AI318" s="234">
        <f t="shared" si="103"/>
        <v>71</v>
      </c>
      <c r="AJ318" s="125">
        <f t="shared" si="104"/>
        <v>7.8250000000000002</v>
      </c>
      <c r="AK318"/>
      <c r="AL318"/>
      <c r="AM318"/>
      <c r="AN318"/>
      <c r="AO318"/>
    </row>
    <row r="319" spans="1:41" ht="16.5" customHeight="1" thickBot="1">
      <c r="A319" s="218" t="s">
        <v>1057</v>
      </c>
      <c r="B319" s="223">
        <v>21801287</v>
      </c>
      <c r="C319" s="223" t="s">
        <v>654</v>
      </c>
      <c r="D319" s="223" t="s">
        <v>510</v>
      </c>
      <c r="E319" s="154">
        <v>9</v>
      </c>
      <c r="F319" s="146">
        <f t="shared" si="84"/>
        <v>14</v>
      </c>
      <c r="G319" s="147">
        <f t="shared" si="85"/>
        <v>6</v>
      </c>
      <c r="H319" s="148">
        <f t="shared" si="86"/>
        <v>6</v>
      </c>
      <c r="I319" s="211">
        <v>3.02</v>
      </c>
      <c r="J319" s="147">
        <f t="shared" si="87"/>
        <v>20</v>
      </c>
      <c r="K319" s="155">
        <v>6.44</v>
      </c>
      <c r="L319" s="147">
        <f t="shared" si="88"/>
        <v>14</v>
      </c>
      <c r="M319" s="148">
        <f t="shared" si="89"/>
        <v>17</v>
      </c>
      <c r="N319" s="156">
        <v>48</v>
      </c>
      <c r="O319" s="190">
        <v>55</v>
      </c>
      <c r="P319" s="191">
        <f t="shared" si="90"/>
        <v>0.87272727272727268</v>
      </c>
      <c r="Q319" s="147">
        <f t="shared" si="91"/>
        <v>4</v>
      </c>
      <c r="R319" s="157">
        <v>42.8</v>
      </c>
      <c r="S319" s="147">
        <f t="shared" si="92"/>
        <v>3.5</v>
      </c>
      <c r="T319" s="148">
        <f t="shared" si="93"/>
        <v>7.5</v>
      </c>
      <c r="U319" s="156">
        <v>29.4</v>
      </c>
      <c r="V319" s="147">
        <f t="shared" si="94"/>
        <v>3.25</v>
      </c>
      <c r="W319" s="192">
        <v>2</v>
      </c>
      <c r="X319" s="147">
        <f t="shared" si="95"/>
        <v>3</v>
      </c>
      <c r="Y319" s="158">
        <v>3</v>
      </c>
      <c r="Z319" s="147">
        <f t="shared" si="96"/>
        <v>3.5</v>
      </c>
      <c r="AA319" s="148">
        <f t="shared" si="97"/>
        <v>9.75</v>
      </c>
      <c r="AB319" s="159">
        <v>49.38</v>
      </c>
      <c r="AC319" s="147">
        <f t="shared" si="98"/>
        <v>6</v>
      </c>
      <c r="AD319" s="151">
        <f t="shared" si="99"/>
        <v>6</v>
      </c>
      <c r="AE319" s="152">
        <f t="shared" si="100"/>
        <v>9.25</v>
      </c>
      <c r="AF319" s="153">
        <f t="shared" si="101"/>
        <v>9.25</v>
      </c>
      <c r="AG319" s="233">
        <f t="shared" si="102"/>
        <v>365</v>
      </c>
      <c r="AH319" s="108">
        <f>VLOOKUP(B319,'Notes Ecrit'!$A$2:$B$572,2)</f>
        <v>13.5</v>
      </c>
      <c r="AI319" s="234">
        <f t="shared" si="103"/>
        <v>5</v>
      </c>
      <c r="AJ319" s="125">
        <f t="shared" si="104"/>
        <v>11.375</v>
      </c>
      <c r="AK319" s="111"/>
      <c r="AL319" s="111"/>
      <c r="AM319" s="111"/>
      <c r="AN319" s="111"/>
      <c r="AO319" s="111"/>
    </row>
    <row r="320" spans="1:41" s="111" customFormat="1" ht="16.5" customHeight="1" thickBot="1">
      <c r="A320" s="218" t="s">
        <v>1057</v>
      </c>
      <c r="B320" s="223">
        <v>21803177</v>
      </c>
      <c r="C320" s="223" t="s">
        <v>655</v>
      </c>
      <c r="D320" s="223" t="s">
        <v>656</v>
      </c>
      <c r="E320" s="154">
        <v>20</v>
      </c>
      <c r="F320" s="146">
        <f t="shared" si="84"/>
        <v>19.5</v>
      </c>
      <c r="G320" s="147">
        <f t="shared" si="85"/>
        <v>17</v>
      </c>
      <c r="H320" s="148">
        <f t="shared" si="86"/>
        <v>17</v>
      </c>
      <c r="I320" s="211">
        <v>3</v>
      </c>
      <c r="J320" s="147">
        <f t="shared" si="87"/>
        <v>20</v>
      </c>
      <c r="K320" s="155">
        <v>6.41</v>
      </c>
      <c r="L320" s="147">
        <f t="shared" si="88"/>
        <v>14</v>
      </c>
      <c r="M320" s="148">
        <f t="shared" si="89"/>
        <v>17</v>
      </c>
      <c r="N320" s="156">
        <v>58</v>
      </c>
      <c r="O320" s="190">
        <v>64</v>
      </c>
      <c r="P320" s="191">
        <f t="shared" si="90"/>
        <v>0.90625</v>
      </c>
      <c r="Q320" s="147">
        <f t="shared" si="91"/>
        <v>4.5</v>
      </c>
      <c r="R320" s="157">
        <v>38.9</v>
      </c>
      <c r="S320" s="147">
        <f t="shared" si="92"/>
        <v>2.5</v>
      </c>
      <c r="T320" s="148">
        <f t="shared" si="93"/>
        <v>7</v>
      </c>
      <c r="U320" s="156">
        <v>26.3</v>
      </c>
      <c r="V320" s="147">
        <f t="shared" si="94"/>
        <v>4.75</v>
      </c>
      <c r="W320" s="192">
        <v>1</v>
      </c>
      <c r="X320" s="147">
        <f t="shared" si="95"/>
        <v>2.75</v>
      </c>
      <c r="Y320" s="158">
        <v>8</v>
      </c>
      <c r="Z320" s="147">
        <f t="shared" si="96"/>
        <v>1</v>
      </c>
      <c r="AA320" s="148">
        <f t="shared" si="97"/>
        <v>8.5</v>
      </c>
      <c r="AB320" s="159" t="s">
        <v>1063</v>
      </c>
      <c r="AC320" s="147">
        <f t="shared" si="98"/>
        <v>0</v>
      </c>
      <c r="AD320" s="151">
        <f t="shared" si="99"/>
        <v>0</v>
      </c>
      <c r="AE320" s="152">
        <f t="shared" si="100"/>
        <v>9.9</v>
      </c>
      <c r="AF320" s="153">
        <f t="shared" si="101"/>
        <v>9.9</v>
      </c>
      <c r="AG320" s="233">
        <f t="shared" si="102"/>
        <v>291</v>
      </c>
      <c r="AH320" s="108">
        <f>VLOOKUP(B320,'Notes Ecrit'!$A$2:$B$572,2)</f>
        <v>3.5</v>
      </c>
      <c r="AI320" s="234">
        <f t="shared" si="103"/>
        <v>665</v>
      </c>
      <c r="AJ320" s="125">
        <f t="shared" si="104"/>
        <v>6.7</v>
      </c>
      <c r="AK320"/>
      <c r="AL320"/>
      <c r="AM320"/>
      <c r="AN320"/>
      <c r="AO320"/>
    </row>
    <row r="321" spans="1:41" ht="16.5" customHeight="1" thickBot="1">
      <c r="A321" s="218" t="s">
        <v>1057</v>
      </c>
      <c r="B321" s="223">
        <v>21805462</v>
      </c>
      <c r="C321" s="223" t="s">
        <v>657</v>
      </c>
      <c r="D321" s="223" t="s">
        <v>40</v>
      </c>
      <c r="E321" s="154">
        <v>9</v>
      </c>
      <c r="F321" s="146">
        <f t="shared" si="84"/>
        <v>14</v>
      </c>
      <c r="G321" s="147">
        <f t="shared" si="85"/>
        <v>6</v>
      </c>
      <c r="H321" s="148">
        <f t="shared" si="86"/>
        <v>6</v>
      </c>
      <c r="I321" s="211">
        <v>3.21</v>
      </c>
      <c r="J321" s="147">
        <f t="shared" si="87"/>
        <v>17</v>
      </c>
      <c r="K321" s="155">
        <v>6.88</v>
      </c>
      <c r="L321" s="147">
        <f t="shared" si="88"/>
        <v>11</v>
      </c>
      <c r="M321" s="148">
        <f t="shared" si="89"/>
        <v>14</v>
      </c>
      <c r="N321" s="156">
        <v>70</v>
      </c>
      <c r="O321" s="190">
        <v>79</v>
      </c>
      <c r="P321" s="191">
        <f t="shared" si="90"/>
        <v>0.88607594936708856</v>
      </c>
      <c r="Q321" s="147">
        <f t="shared" si="91"/>
        <v>4</v>
      </c>
      <c r="R321" s="157">
        <v>39.700000000000003</v>
      </c>
      <c r="S321" s="147">
        <f t="shared" si="92"/>
        <v>3</v>
      </c>
      <c r="T321" s="148">
        <f t="shared" si="93"/>
        <v>7</v>
      </c>
      <c r="U321" s="156">
        <v>27.3</v>
      </c>
      <c r="V321" s="147">
        <f t="shared" si="94"/>
        <v>4.25</v>
      </c>
      <c r="W321" s="192">
        <v>-2</v>
      </c>
      <c r="X321" s="147">
        <f t="shared" si="95"/>
        <v>2</v>
      </c>
      <c r="Y321" s="158">
        <v>5</v>
      </c>
      <c r="Z321" s="147">
        <f t="shared" si="96"/>
        <v>2.5</v>
      </c>
      <c r="AA321" s="148">
        <f t="shared" si="97"/>
        <v>8.75</v>
      </c>
      <c r="AB321" s="159">
        <v>34.659999999999997</v>
      </c>
      <c r="AC321" s="147">
        <f t="shared" si="98"/>
        <v>13</v>
      </c>
      <c r="AD321" s="151">
        <f t="shared" si="99"/>
        <v>13</v>
      </c>
      <c r="AE321" s="152">
        <f t="shared" si="100"/>
        <v>9.75</v>
      </c>
      <c r="AF321" s="153">
        <f t="shared" si="101"/>
        <v>9.75</v>
      </c>
      <c r="AG321" s="233">
        <f t="shared" si="102"/>
        <v>311</v>
      </c>
      <c r="AH321" s="108">
        <f>VLOOKUP(B321,'Notes Ecrit'!$A$2:$B$572,2)</f>
        <v>4</v>
      </c>
      <c r="AI321" s="234">
        <f t="shared" si="103"/>
        <v>656</v>
      </c>
      <c r="AJ321" s="125">
        <f t="shared" si="104"/>
        <v>6.875</v>
      </c>
      <c r="AK321" s="111"/>
      <c r="AL321" s="111"/>
      <c r="AM321" s="111"/>
      <c r="AN321" s="111"/>
      <c r="AO321" s="111"/>
    </row>
    <row r="322" spans="1:41" s="122" customFormat="1" ht="16.5" customHeight="1" thickBot="1">
      <c r="A322" s="121" t="s">
        <v>1057</v>
      </c>
      <c r="B322" s="129">
        <v>21803492</v>
      </c>
      <c r="C322" s="129" t="s">
        <v>658</v>
      </c>
      <c r="D322" s="129" t="s">
        <v>207</v>
      </c>
      <c r="E322" s="160" t="s">
        <v>1060</v>
      </c>
      <c r="F322" s="146" t="str">
        <f t="shared" si="84"/>
        <v>DISP</v>
      </c>
      <c r="G322" s="147">
        <f t="shared" si="85"/>
        <v>0</v>
      </c>
      <c r="H322" s="148">
        <f t="shared" si="86"/>
        <v>0</v>
      </c>
      <c r="I322" s="212" t="s">
        <v>1060</v>
      </c>
      <c r="J322" s="147">
        <f t="shared" si="87"/>
        <v>0</v>
      </c>
      <c r="K322" s="161" t="s">
        <v>1060</v>
      </c>
      <c r="L322" s="147">
        <f t="shared" si="88"/>
        <v>0</v>
      </c>
      <c r="M322" s="148">
        <f t="shared" si="89"/>
        <v>0</v>
      </c>
      <c r="N322" s="162" t="s">
        <v>1060</v>
      </c>
      <c r="O322" s="193"/>
      <c r="P322" s="191">
        <f t="shared" si="90"/>
        <v>0</v>
      </c>
      <c r="Q322" s="147">
        <f t="shared" si="91"/>
        <v>0</v>
      </c>
      <c r="R322" s="183" t="s">
        <v>1060</v>
      </c>
      <c r="S322" s="147">
        <f t="shared" si="92"/>
        <v>0</v>
      </c>
      <c r="T322" s="148">
        <f t="shared" si="93"/>
        <v>0</v>
      </c>
      <c r="U322" s="162" t="s">
        <v>1060</v>
      </c>
      <c r="V322" s="147">
        <f t="shared" si="94"/>
        <v>0</v>
      </c>
      <c r="W322" s="162" t="s">
        <v>1060</v>
      </c>
      <c r="X322" s="147">
        <f t="shared" si="95"/>
        <v>0</v>
      </c>
      <c r="Y322" s="162" t="s">
        <v>1060</v>
      </c>
      <c r="Z322" s="147">
        <f t="shared" si="96"/>
        <v>0</v>
      </c>
      <c r="AA322" s="148">
        <f t="shared" si="97"/>
        <v>0</v>
      </c>
      <c r="AB322" s="161" t="s">
        <v>1060</v>
      </c>
      <c r="AC322" s="147">
        <f t="shared" si="98"/>
        <v>0</v>
      </c>
      <c r="AD322" s="151">
        <f t="shared" si="99"/>
        <v>0</v>
      </c>
      <c r="AE322" s="152">
        <f t="shared" si="100"/>
        <v>0</v>
      </c>
      <c r="AF322" s="153">
        <f t="shared" si="101"/>
        <v>0</v>
      </c>
      <c r="AG322" s="233">
        <f t="shared" si="102"/>
        <v>520</v>
      </c>
      <c r="AH322" s="108">
        <f>VLOOKUP(B322,'Notes Ecrit'!$A$2:$B$572,2)</f>
        <v>4.5</v>
      </c>
      <c r="AI322" s="234">
        <f t="shared" si="103"/>
        <v>641</v>
      </c>
      <c r="AJ322" s="125">
        <f t="shared" si="104"/>
        <v>2.25</v>
      </c>
      <c r="AK322"/>
      <c r="AL322"/>
      <c r="AM322"/>
      <c r="AN322"/>
      <c r="AO322"/>
    </row>
    <row r="323" spans="1:41" ht="16.5" customHeight="1" thickBot="1">
      <c r="A323" s="218" t="s">
        <v>1057</v>
      </c>
      <c r="B323" s="223">
        <v>21813914</v>
      </c>
      <c r="C323" s="223" t="s">
        <v>659</v>
      </c>
      <c r="D323" s="223" t="s">
        <v>660</v>
      </c>
      <c r="E323" s="154">
        <v>18</v>
      </c>
      <c r="F323" s="146">
        <f t="shared" ref="F323:F386" si="105">IF(E323="ABI","ABI",IF(E323="DISP","DISP",IF(E323="VAL","VAL",(VLOOKUP(E323,tpstest,2)))))</f>
        <v>18.5</v>
      </c>
      <c r="G323" s="147">
        <f t="shared" ref="G323:G386" si="106">IF(F323="ABI","ABI",IF(F323="DISP",0,IF(F323="VAL","VAL",(IF(A323="F",VLOOKUP(F323,endurfille,2),VLOOKUP(F323,endurgarçon,2))))))</f>
        <v>15</v>
      </c>
      <c r="H323" s="148">
        <f t="shared" ref="H323:H386" si="107">IF(G323="VAL","VALIDÉ",G323)</f>
        <v>15</v>
      </c>
      <c r="I323" s="211">
        <v>3.05</v>
      </c>
      <c r="J323" s="147">
        <f t="shared" ref="J323:J386" si="108">IF(I323="ABI","ABI",IF(I323="DISP",0,IF(I323="VAL","VAL",(IF(A323="F",VLOOKUP(I323,VIT20MF,2),VLOOKUP(I323,Vit20MG,2))))))</f>
        <v>20</v>
      </c>
      <c r="K323" s="155">
        <v>6.47</v>
      </c>
      <c r="L323" s="147">
        <f t="shared" ref="L323:L386" si="109">IF(K323="ABI","ABI",IF(K323="DISP",0,IF(K323="VAL","VAL",(IF(A323="F",VLOOKUP(K323,vit50mf,2),VLOOKUP(K323,vit50mg,2))))))</f>
        <v>14</v>
      </c>
      <c r="M323" s="148">
        <f t="shared" ref="M323:M386" si="110">IF(OR(J323="ABI",L323="ABI"),"ABI",IF(L323="VAL","VALIDÉ",(J323+L323)/2))</f>
        <v>17</v>
      </c>
      <c r="N323" s="156">
        <v>46</v>
      </c>
      <c r="O323" s="190">
        <v>60</v>
      </c>
      <c r="P323" s="191">
        <f t="shared" ref="P323:P386" si="111">IF(OR(N323="DISP",N323="ABI",N323="VAL"),0,N323/O323)</f>
        <v>0.76666666666666672</v>
      </c>
      <c r="Q323" s="147">
        <f t="shared" ref="Q323:Q386" si="112">IF(N323="ABI","ABI",IF(N323="DISP",0,IF(N323="VAL","VAL",IF(A323="F",VLOOKUP(P323,forcefille,2),VLOOKUP(P323,forcegarçon,2)))))</f>
        <v>3.5</v>
      </c>
      <c r="R323" s="157">
        <v>45.5</v>
      </c>
      <c r="S323" s="147">
        <f t="shared" ref="S323:S386" si="113">IF(R323="ABI","ABI",IF(R323="DISP",0,IF(R323="VAL","VAL",IF(A323="F",VLOOKUP(R323,détfille,2),VLOOKUP(R323,détgarçon,2)))))</f>
        <v>4.5</v>
      </c>
      <c r="T323" s="148">
        <f t="shared" ref="T323:T386" si="114">IF(OR(Q323="ABI",S323="ABI"),"ABI",IF(OR(Q323="VAL",S323="VAL"),"VALIDÉ",(Q323+S323)))</f>
        <v>8</v>
      </c>
      <c r="U323" s="156">
        <v>30.4</v>
      </c>
      <c r="V323" s="147">
        <f t="shared" ref="V323:V386" si="115">IF(U323="ABI","ABI",IF(U323="DISP",0,IF(U323="VAL","VAL",IF(A323="F",VLOOKUP(U323,coorfille,2),VLOOKUP(U323,coorgarçon,2)))))</f>
        <v>2.75</v>
      </c>
      <c r="W323" s="192">
        <v>-13</v>
      </c>
      <c r="X323" s="147">
        <f t="shared" ref="X323:X386" si="116">IF(W323="ABI","ABI",IF(W323="DISP",0,IF(W323="VAL","VAL",IF(A323="F",VLOOKUP(W323,SouplesseFille,2),VLOOKUP(W323,SouplesseGarçon,2)))))</f>
        <v>0.75</v>
      </c>
      <c r="Y323" s="158">
        <v>6</v>
      </c>
      <c r="Z323" s="147">
        <f t="shared" ref="Z323:Z386" si="117">IF(Y323="ABI","ABI",IF(Y323="DISP",0,IF(Y323="VAL","VAL",IF(A323="F",VLOOKUP(Y323,eqfille,2),VLOOKUP(Y323,eqgarçon,2)))))</f>
        <v>2</v>
      </c>
      <c r="AA323" s="148">
        <f t="shared" ref="AA323:AA386" si="118">IF(OR(V323="ABI",X323="ABI",Z323="ABI"),"ABI",IF(Z323="VAL","VALIDÉ",V323+X323+Z323))</f>
        <v>5.5</v>
      </c>
      <c r="AB323" s="159">
        <v>47.22</v>
      </c>
      <c r="AC323" s="147">
        <f t="shared" ref="AC323:AC386" si="119">IF(AB323="ABI","ABI",IF(OR(AB323="DNF",AB323="DISP"),0,IF(AB323="VAL","VAL",(IF(A323="F",VLOOKUP(AB323,nagefille,2),VLOOKUP(AB323,nagegarçon,2))))))</f>
        <v>7</v>
      </c>
      <c r="AD323" s="151">
        <f t="shared" ref="AD323:AD386" si="120">IF(AC323="VAL","VALIDÉ",AC323)</f>
        <v>7</v>
      </c>
      <c r="AE323" s="152">
        <f t="shared" ref="AE323:AE386" si="121">IF(OR(H323="VALIDÉ",H323="VALIDÉ",M323="VALIDÉ",M323="VALIDÉ",T323="VALIDÉ",T323="VALIDÉ",AA323="VALIDÉ",AA323="VALIDÉ",AD323="VALIDÉ",AD323="VALIDÉ"),"VALIDÉ",IF(OR(H323="ABS",H323="ABI",M323="ABS",M323="ABI",T323="ABS",T323="ABI",AA323="ABS",AA323="ABI",AD323="ABS",AD323="ABI"),"DEF",SUM(H323+M323+T323+AA323+AD323)/5))</f>
        <v>10.5</v>
      </c>
      <c r="AF323" s="153">
        <f t="shared" ref="AF323:AF386" si="122">IF(OR(AE323="DEF",AE323="VALIDÉ"),0,AE323)</f>
        <v>10.5</v>
      </c>
      <c r="AG323" s="233">
        <f t="shared" ref="AG323:AG386" si="123">RANK(AF323,$AF$3:$AF$680,0)</f>
        <v>232</v>
      </c>
      <c r="AH323" s="108">
        <f>VLOOKUP(B323,'Notes Ecrit'!$A$2:$B$572,2)</f>
        <v>3.5</v>
      </c>
      <c r="AI323" s="234">
        <f t="shared" ref="AI323:AI386" si="124">RANK(AH323,$AH$3:$AH$680,0)</f>
        <v>665</v>
      </c>
      <c r="AJ323" s="125">
        <f t="shared" ref="AJ323:AJ386" si="125">(AE323*0.5+AH323*0.5)</f>
        <v>7</v>
      </c>
    </row>
    <row r="324" spans="1:41" ht="16.5" customHeight="1" thickBot="1">
      <c r="A324" s="218" t="s">
        <v>1057</v>
      </c>
      <c r="B324" s="223">
        <v>21809776</v>
      </c>
      <c r="C324" s="223" t="s">
        <v>661</v>
      </c>
      <c r="D324" s="223" t="s">
        <v>662</v>
      </c>
      <c r="E324" s="154">
        <v>18</v>
      </c>
      <c r="F324" s="146">
        <f t="shared" si="105"/>
        <v>18.5</v>
      </c>
      <c r="G324" s="147">
        <f t="shared" si="106"/>
        <v>15</v>
      </c>
      <c r="H324" s="148">
        <f t="shared" si="107"/>
        <v>15</v>
      </c>
      <c r="I324" s="211">
        <v>3.18</v>
      </c>
      <c r="J324" s="147">
        <f t="shared" si="108"/>
        <v>17</v>
      </c>
      <c r="K324" s="155">
        <v>6.77</v>
      </c>
      <c r="L324" s="147">
        <f t="shared" si="109"/>
        <v>11</v>
      </c>
      <c r="M324" s="148">
        <f t="shared" si="110"/>
        <v>14</v>
      </c>
      <c r="N324" s="156">
        <v>79</v>
      </c>
      <c r="O324" s="190">
        <v>64</v>
      </c>
      <c r="P324" s="191">
        <f t="shared" si="111"/>
        <v>1.234375</v>
      </c>
      <c r="Q324" s="147">
        <f t="shared" si="112"/>
        <v>6</v>
      </c>
      <c r="R324" s="157">
        <v>51.8</v>
      </c>
      <c r="S324" s="147">
        <f t="shared" si="113"/>
        <v>6</v>
      </c>
      <c r="T324" s="148">
        <f t="shared" si="114"/>
        <v>12</v>
      </c>
      <c r="U324" s="156">
        <v>25.8</v>
      </c>
      <c r="V324" s="147">
        <f t="shared" si="115"/>
        <v>5</v>
      </c>
      <c r="W324" s="192">
        <v>-14</v>
      </c>
      <c r="X324" s="147">
        <f t="shared" si="116"/>
        <v>0.5</v>
      </c>
      <c r="Y324" s="158">
        <v>5</v>
      </c>
      <c r="Z324" s="147">
        <f t="shared" si="117"/>
        <v>2.5</v>
      </c>
      <c r="AA324" s="148">
        <f t="shared" si="118"/>
        <v>8</v>
      </c>
      <c r="AB324" s="159">
        <v>29.94</v>
      </c>
      <c r="AC324" s="147">
        <f t="shared" si="119"/>
        <v>17</v>
      </c>
      <c r="AD324" s="151">
        <f t="shared" si="120"/>
        <v>17</v>
      </c>
      <c r="AE324" s="152">
        <f t="shared" si="121"/>
        <v>13.2</v>
      </c>
      <c r="AF324" s="153">
        <f t="shared" si="122"/>
        <v>13.2</v>
      </c>
      <c r="AG324" s="233">
        <f t="shared" si="123"/>
        <v>32</v>
      </c>
      <c r="AH324" s="108">
        <f>VLOOKUP(B324,'Notes Ecrit'!$A$2:$B$572,2)</f>
        <v>9</v>
      </c>
      <c r="AI324" s="234">
        <f t="shared" si="124"/>
        <v>208</v>
      </c>
      <c r="AJ324" s="125">
        <f t="shared" si="125"/>
        <v>11.1</v>
      </c>
      <c r="AK324" s="118"/>
      <c r="AL324" s="118"/>
      <c r="AM324" s="118"/>
      <c r="AN324" s="118"/>
      <c r="AO324" s="118"/>
    </row>
    <row r="325" spans="1:41" ht="16.5" customHeight="1" thickBot="1">
      <c r="A325" s="218" t="s">
        <v>1057</v>
      </c>
      <c r="B325" s="223">
        <v>21713671</v>
      </c>
      <c r="C325" s="223" t="s">
        <v>106</v>
      </c>
      <c r="D325" s="223" t="s">
        <v>663</v>
      </c>
      <c r="E325" s="154">
        <v>19</v>
      </c>
      <c r="F325" s="146">
        <f t="shared" si="105"/>
        <v>19</v>
      </c>
      <c r="G325" s="147">
        <f t="shared" si="106"/>
        <v>16</v>
      </c>
      <c r="H325" s="148">
        <f t="shared" si="107"/>
        <v>16</v>
      </c>
      <c r="I325" s="211">
        <v>3.37</v>
      </c>
      <c r="J325" s="147">
        <f t="shared" si="108"/>
        <v>14</v>
      </c>
      <c r="K325" s="155">
        <v>7.28</v>
      </c>
      <c r="L325" s="147">
        <f t="shared" si="109"/>
        <v>8</v>
      </c>
      <c r="M325" s="148">
        <f t="shared" si="110"/>
        <v>11</v>
      </c>
      <c r="N325" s="156">
        <v>56</v>
      </c>
      <c r="O325" s="190">
        <v>77</v>
      </c>
      <c r="P325" s="191">
        <f t="shared" si="111"/>
        <v>0.72727272727272729</v>
      </c>
      <c r="Q325" s="147">
        <f t="shared" si="112"/>
        <v>3.5</v>
      </c>
      <c r="R325" s="157">
        <v>37.799999999999997</v>
      </c>
      <c r="S325" s="147">
        <f t="shared" si="113"/>
        <v>2.5</v>
      </c>
      <c r="T325" s="148">
        <f t="shared" si="114"/>
        <v>6</v>
      </c>
      <c r="U325" s="156">
        <v>27.9</v>
      </c>
      <c r="V325" s="147">
        <f t="shared" si="115"/>
        <v>4</v>
      </c>
      <c r="W325" s="192">
        <v>-6</v>
      </c>
      <c r="X325" s="147">
        <f t="shared" si="116"/>
        <v>1.25</v>
      </c>
      <c r="Y325" s="158">
        <v>3</v>
      </c>
      <c r="Z325" s="147">
        <f t="shared" si="117"/>
        <v>3.5</v>
      </c>
      <c r="AA325" s="148">
        <f t="shared" si="118"/>
        <v>8.75</v>
      </c>
      <c r="AB325" s="159">
        <v>37.479999999999997</v>
      </c>
      <c r="AC325" s="147">
        <f t="shared" si="119"/>
        <v>12</v>
      </c>
      <c r="AD325" s="151">
        <f t="shared" si="120"/>
        <v>12</v>
      </c>
      <c r="AE325" s="152">
        <f t="shared" si="121"/>
        <v>10.75</v>
      </c>
      <c r="AF325" s="153">
        <f t="shared" si="122"/>
        <v>10.75</v>
      </c>
      <c r="AG325" s="233">
        <f t="shared" si="123"/>
        <v>215</v>
      </c>
      <c r="AH325" s="108">
        <f>VLOOKUP(B325,'Notes Ecrit'!$A$2:$B$572,2)</f>
        <v>12</v>
      </c>
      <c r="AI325" s="234">
        <f t="shared" si="124"/>
        <v>38</v>
      </c>
      <c r="AJ325" s="125">
        <f t="shared" si="125"/>
        <v>11.375</v>
      </c>
    </row>
    <row r="326" spans="1:41" s="122" customFormat="1" ht="16.5" customHeight="1" thickBot="1">
      <c r="A326" s="121" t="s">
        <v>1057</v>
      </c>
      <c r="B326" s="129">
        <v>21816375</v>
      </c>
      <c r="C326" s="129" t="s">
        <v>664</v>
      </c>
      <c r="D326" s="129" t="s">
        <v>665</v>
      </c>
      <c r="E326" s="167" t="s">
        <v>1060</v>
      </c>
      <c r="F326" s="146" t="str">
        <f t="shared" si="105"/>
        <v>DISP</v>
      </c>
      <c r="G326" s="147">
        <f t="shared" si="106"/>
        <v>0</v>
      </c>
      <c r="H326" s="148">
        <f t="shared" si="107"/>
        <v>0</v>
      </c>
      <c r="I326" s="212" t="s">
        <v>1060</v>
      </c>
      <c r="J326" s="147">
        <f t="shared" si="108"/>
        <v>0</v>
      </c>
      <c r="K326" s="161" t="s">
        <v>1060</v>
      </c>
      <c r="L326" s="147">
        <f t="shared" si="109"/>
        <v>0</v>
      </c>
      <c r="M326" s="148">
        <f t="shared" si="110"/>
        <v>0</v>
      </c>
      <c r="N326" s="162">
        <v>75.5</v>
      </c>
      <c r="O326" s="193">
        <v>82</v>
      </c>
      <c r="P326" s="191">
        <f t="shared" si="111"/>
        <v>0.92073170731707321</v>
      </c>
      <c r="Q326" s="147">
        <f t="shared" si="112"/>
        <v>4.5</v>
      </c>
      <c r="R326" s="163">
        <v>40.5</v>
      </c>
      <c r="S326" s="147">
        <f t="shared" si="113"/>
        <v>3</v>
      </c>
      <c r="T326" s="148">
        <f t="shared" si="114"/>
        <v>7.5</v>
      </c>
      <c r="U326" s="162" t="s">
        <v>1060</v>
      </c>
      <c r="V326" s="147">
        <f t="shared" si="115"/>
        <v>0</v>
      </c>
      <c r="W326" s="195">
        <v>-13</v>
      </c>
      <c r="X326" s="147">
        <f t="shared" si="116"/>
        <v>0.75</v>
      </c>
      <c r="Y326" s="168">
        <v>4</v>
      </c>
      <c r="Z326" s="147">
        <f t="shared" si="117"/>
        <v>3</v>
      </c>
      <c r="AA326" s="148">
        <f t="shared" si="118"/>
        <v>3.75</v>
      </c>
      <c r="AB326" s="161">
        <v>37.9</v>
      </c>
      <c r="AC326" s="147">
        <f t="shared" si="119"/>
        <v>11</v>
      </c>
      <c r="AD326" s="151">
        <f t="shared" si="120"/>
        <v>11</v>
      </c>
      <c r="AE326" s="152">
        <f t="shared" si="121"/>
        <v>4.45</v>
      </c>
      <c r="AF326" s="153">
        <f t="shared" si="122"/>
        <v>4.45</v>
      </c>
      <c r="AG326" s="233">
        <f t="shared" si="123"/>
        <v>514</v>
      </c>
      <c r="AH326" s="108">
        <f>VLOOKUP(B326,'Notes Ecrit'!$A$2:$B$572,2)</f>
        <v>6</v>
      </c>
      <c r="AI326" s="234">
        <f t="shared" si="124"/>
        <v>539</v>
      </c>
      <c r="AJ326" s="125">
        <f t="shared" si="125"/>
        <v>5.2249999999999996</v>
      </c>
      <c r="AK326"/>
      <c r="AL326"/>
      <c r="AM326"/>
      <c r="AN326"/>
      <c r="AO326"/>
    </row>
    <row r="327" spans="1:41" s="122" customFormat="1" ht="16.5" customHeight="1" thickBot="1">
      <c r="A327" s="121" t="s">
        <v>186</v>
      </c>
      <c r="B327" s="129">
        <v>21716834</v>
      </c>
      <c r="C327" s="129" t="s">
        <v>107</v>
      </c>
      <c r="D327" s="129" t="s">
        <v>234</v>
      </c>
      <c r="E327" s="167">
        <v>12</v>
      </c>
      <c r="F327" s="146">
        <f t="shared" si="105"/>
        <v>15.5</v>
      </c>
      <c r="G327" s="147">
        <f t="shared" si="106"/>
        <v>12</v>
      </c>
      <c r="H327" s="148">
        <f t="shared" si="107"/>
        <v>12</v>
      </c>
      <c r="I327" s="212">
        <v>3.37</v>
      </c>
      <c r="J327" s="147">
        <f t="shared" si="108"/>
        <v>20</v>
      </c>
      <c r="K327" s="161">
        <v>7.43</v>
      </c>
      <c r="L327" s="147">
        <f t="shared" si="109"/>
        <v>13</v>
      </c>
      <c r="M327" s="148">
        <f t="shared" si="110"/>
        <v>16.5</v>
      </c>
      <c r="N327" s="162">
        <v>44</v>
      </c>
      <c r="O327" s="193">
        <v>65</v>
      </c>
      <c r="P327" s="191">
        <f t="shared" si="111"/>
        <v>0.67692307692307696</v>
      </c>
      <c r="Q327" s="147">
        <f t="shared" si="112"/>
        <v>4.5</v>
      </c>
      <c r="R327" s="163">
        <v>32.799999999999997</v>
      </c>
      <c r="S327" s="147">
        <f t="shared" si="113"/>
        <v>5.5</v>
      </c>
      <c r="T327" s="148">
        <f t="shared" si="114"/>
        <v>10</v>
      </c>
      <c r="U327" s="162">
        <v>28.2</v>
      </c>
      <c r="V327" s="147">
        <f t="shared" si="115"/>
        <v>4.75</v>
      </c>
      <c r="W327" s="195">
        <v>2</v>
      </c>
      <c r="X327" s="147">
        <f t="shared" si="116"/>
        <v>3</v>
      </c>
      <c r="Y327" s="168">
        <v>4</v>
      </c>
      <c r="Z327" s="147">
        <f t="shared" si="117"/>
        <v>3</v>
      </c>
      <c r="AA327" s="148">
        <f t="shared" si="118"/>
        <v>10.75</v>
      </c>
      <c r="AB327" s="161" t="s">
        <v>1060</v>
      </c>
      <c r="AC327" s="147">
        <f t="shared" si="119"/>
        <v>0</v>
      </c>
      <c r="AD327" s="151">
        <f t="shared" si="120"/>
        <v>0</v>
      </c>
      <c r="AE327" s="152">
        <f t="shared" si="121"/>
        <v>9.85</v>
      </c>
      <c r="AF327" s="153">
        <f t="shared" si="122"/>
        <v>9.85</v>
      </c>
      <c r="AG327" s="233">
        <f t="shared" si="123"/>
        <v>304</v>
      </c>
      <c r="AH327" s="108">
        <f>VLOOKUP(B327,'Notes Ecrit'!$A$2:$B$572,2)</f>
        <v>8.5</v>
      </c>
      <c r="AI327" s="234">
        <f t="shared" si="124"/>
        <v>278</v>
      </c>
      <c r="AJ327" s="125">
        <f t="shared" si="125"/>
        <v>9.1750000000000007</v>
      </c>
      <c r="AK327" s="126"/>
      <c r="AL327" s="126"/>
      <c r="AM327" s="126"/>
      <c r="AN327" s="126"/>
      <c r="AO327" s="126"/>
    </row>
    <row r="328" spans="1:41" ht="16.5" customHeight="1" thickBot="1">
      <c r="A328" s="218" t="s">
        <v>186</v>
      </c>
      <c r="B328" s="223">
        <v>21711861</v>
      </c>
      <c r="C328" s="223" t="s">
        <v>666</v>
      </c>
      <c r="D328" s="223" t="s">
        <v>668</v>
      </c>
      <c r="E328" s="154">
        <v>12</v>
      </c>
      <c r="F328" s="146">
        <f t="shared" si="105"/>
        <v>15.5</v>
      </c>
      <c r="G328" s="147">
        <f t="shared" si="106"/>
        <v>12</v>
      </c>
      <c r="H328" s="148">
        <f t="shared" si="107"/>
        <v>12</v>
      </c>
      <c r="I328" s="211">
        <v>3.73</v>
      </c>
      <c r="J328" s="147">
        <f t="shared" si="108"/>
        <v>14</v>
      </c>
      <c r="K328" s="155">
        <v>8.4600000000000009</v>
      </c>
      <c r="L328" s="147">
        <f t="shared" si="109"/>
        <v>6</v>
      </c>
      <c r="M328" s="148">
        <f t="shared" si="110"/>
        <v>10</v>
      </c>
      <c r="N328" s="156">
        <v>26.5</v>
      </c>
      <c r="O328" s="190">
        <v>65</v>
      </c>
      <c r="P328" s="191">
        <f t="shared" si="111"/>
        <v>0.40769230769230769</v>
      </c>
      <c r="Q328" s="147">
        <f t="shared" si="112"/>
        <v>3</v>
      </c>
      <c r="R328" s="157">
        <v>25</v>
      </c>
      <c r="S328" s="147">
        <f t="shared" si="113"/>
        <v>3.5</v>
      </c>
      <c r="T328" s="148">
        <f t="shared" si="114"/>
        <v>6.5</v>
      </c>
      <c r="U328" s="156">
        <v>28.3</v>
      </c>
      <c r="V328" s="147">
        <f t="shared" si="115"/>
        <v>4.75</v>
      </c>
      <c r="W328" s="192">
        <v>3</v>
      </c>
      <c r="X328" s="147">
        <f t="shared" si="116"/>
        <v>3.25</v>
      </c>
      <c r="Y328" s="158">
        <v>4</v>
      </c>
      <c r="Z328" s="147">
        <f t="shared" si="117"/>
        <v>3</v>
      </c>
      <c r="AA328" s="148">
        <f t="shared" si="118"/>
        <v>11</v>
      </c>
      <c r="AB328" s="159">
        <v>52.97</v>
      </c>
      <c r="AC328" s="147">
        <f t="shared" si="119"/>
        <v>7</v>
      </c>
      <c r="AD328" s="151">
        <f t="shared" si="120"/>
        <v>7</v>
      </c>
      <c r="AE328" s="152">
        <f t="shared" si="121"/>
        <v>9.3000000000000007</v>
      </c>
      <c r="AF328" s="153">
        <f t="shared" si="122"/>
        <v>9.3000000000000007</v>
      </c>
      <c r="AG328" s="233">
        <f t="shared" si="123"/>
        <v>357</v>
      </c>
      <c r="AH328" s="108">
        <f>VLOOKUP(B328,'Notes Ecrit'!$A$2:$B$572,2)</f>
        <v>7.5</v>
      </c>
      <c r="AI328" s="234">
        <f t="shared" si="124"/>
        <v>397</v>
      </c>
      <c r="AJ328" s="125">
        <f t="shared" si="125"/>
        <v>8.4</v>
      </c>
    </row>
    <row r="329" spans="1:41" ht="16.5" customHeight="1" thickBot="1">
      <c r="A329" s="218" t="s">
        <v>186</v>
      </c>
      <c r="B329" s="223">
        <v>21811305</v>
      </c>
      <c r="C329" s="223" t="s">
        <v>666</v>
      </c>
      <c r="D329" s="223" t="s">
        <v>667</v>
      </c>
      <c r="E329" s="154">
        <v>14</v>
      </c>
      <c r="F329" s="146">
        <f t="shared" si="105"/>
        <v>16.5</v>
      </c>
      <c r="G329" s="147">
        <f t="shared" si="106"/>
        <v>14</v>
      </c>
      <c r="H329" s="148">
        <f t="shared" si="107"/>
        <v>14</v>
      </c>
      <c r="I329" s="211">
        <v>4.8</v>
      </c>
      <c r="J329" s="147">
        <f t="shared" si="108"/>
        <v>1</v>
      </c>
      <c r="K329" s="155">
        <v>8.52</v>
      </c>
      <c r="L329" s="147">
        <f t="shared" si="109"/>
        <v>5</v>
      </c>
      <c r="M329" s="148">
        <f t="shared" si="110"/>
        <v>3</v>
      </c>
      <c r="N329" s="156">
        <v>29</v>
      </c>
      <c r="O329" s="190">
        <v>41</v>
      </c>
      <c r="P329" s="191">
        <f t="shared" si="111"/>
        <v>0.70731707317073167</v>
      </c>
      <c r="Q329" s="147">
        <f t="shared" si="112"/>
        <v>5</v>
      </c>
      <c r="R329" s="157">
        <v>29.9</v>
      </c>
      <c r="S329" s="147">
        <f t="shared" si="113"/>
        <v>4.5</v>
      </c>
      <c r="T329" s="148">
        <f t="shared" si="114"/>
        <v>9.5</v>
      </c>
      <c r="U329" s="156">
        <v>30.2</v>
      </c>
      <c r="V329" s="147">
        <f t="shared" si="115"/>
        <v>3.75</v>
      </c>
      <c r="W329" s="192">
        <v>4</v>
      </c>
      <c r="X329" s="147">
        <f t="shared" si="116"/>
        <v>3.25</v>
      </c>
      <c r="Y329" s="158">
        <v>2</v>
      </c>
      <c r="Z329" s="147">
        <f t="shared" si="117"/>
        <v>4</v>
      </c>
      <c r="AA329" s="148">
        <f t="shared" si="118"/>
        <v>11</v>
      </c>
      <c r="AB329" s="159">
        <v>49.68</v>
      </c>
      <c r="AC329" s="147">
        <f t="shared" si="119"/>
        <v>9</v>
      </c>
      <c r="AD329" s="151">
        <f t="shared" si="120"/>
        <v>9</v>
      </c>
      <c r="AE329" s="152">
        <f t="shared" si="121"/>
        <v>9.3000000000000007</v>
      </c>
      <c r="AF329" s="153">
        <f t="shared" si="122"/>
        <v>9.3000000000000007</v>
      </c>
      <c r="AG329" s="233">
        <f t="shared" si="123"/>
        <v>357</v>
      </c>
      <c r="AH329" s="108">
        <f>VLOOKUP(B329,'Notes Ecrit'!$A$2:$B$572,2)</f>
        <v>7.5</v>
      </c>
      <c r="AI329" s="234">
        <f t="shared" si="124"/>
        <v>397</v>
      </c>
      <c r="AJ329" s="125">
        <f t="shared" si="125"/>
        <v>8.4</v>
      </c>
      <c r="AK329" s="111"/>
      <c r="AL329" s="111"/>
      <c r="AM329" s="111"/>
      <c r="AN329" s="111"/>
      <c r="AO329" s="111"/>
    </row>
    <row r="330" spans="1:41" ht="16.5" customHeight="1" thickBot="1">
      <c r="A330" s="218" t="s">
        <v>186</v>
      </c>
      <c r="B330" s="223">
        <v>21805458</v>
      </c>
      <c r="C330" s="223" t="s">
        <v>108</v>
      </c>
      <c r="D330" s="223" t="s">
        <v>669</v>
      </c>
      <c r="E330" s="154">
        <v>13</v>
      </c>
      <c r="F330" s="146">
        <f t="shared" si="105"/>
        <v>16</v>
      </c>
      <c r="G330" s="147">
        <f t="shared" si="106"/>
        <v>13</v>
      </c>
      <c r="H330" s="148">
        <f t="shared" si="107"/>
        <v>13</v>
      </c>
      <c r="I330" s="211">
        <v>3.52</v>
      </c>
      <c r="J330" s="147">
        <f t="shared" si="108"/>
        <v>17</v>
      </c>
      <c r="K330" s="155">
        <v>7.61</v>
      </c>
      <c r="L330" s="147">
        <f t="shared" si="109"/>
        <v>12</v>
      </c>
      <c r="M330" s="148">
        <f t="shared" si="110"/>
        <v>14.5</v>
      </c>
      <c r="N330" s="156">
        <v>29</v>
      </c>
      <c r="O330" s="190">
        <v>48</v>
      </c>
      <c r="P330" s="191">
        <f t="shared" si="111"/>
        <v>0.60416666666666663</v>
      </c>
      <c r="Q330" s="147">
        <f t="shared" si="112"/>
        <v>4.5</v>
      </c>
      <c r="R330" s="157">
        <v>40.700000000000003</v>
      </c>
      <c r="S330" s="147">
        <f t="shared" si="113"/>
        <v>7.5</v>
      </c>
      <c r="T330" s="148">
        <f t="shared" si="114"/>
        <v>12</v>
      </c>
      <c r="U330" s="156">
        <v>27.8</v>
      </c>
      <c r="V330" s="147">
        <f t="shared" si="115"/>
        <v>5</v>
      </c>
      <c r="W330" s="192">
        <v>7</v>
      </c>
      <c r="X330" s="147">
        <f t="shared" si="116"/>
        <v>3.75</v>
      </c>
      <c r="Y330" s="158">
        <v>0</v>
      </c>
      <c r="Z330" s="147">
        <f t="shared" si="117"/>
        <v>5</v>
      </c>
      <c r="AA330" s="148">
        <f t="shared" si="118"/>
        <v>13.75</v>
      </c>
      <c r="AB330" s="159">
        <v>42.2</v>
      </c>
      <c r="AC330" s="147">
        <f t="shared" si="119"/>
        <v>12</v>
      </c>
      <c r="AD330" s="151">
        <f t="shared" si="120"/>
        <v>12</v>
      </c>
      <c r="AE330" s="152">
        <f t="shared" si="121"/>
        <v>13.05</v>
      </c>
      <c r="AF330" s="153">
        <f t="shared" si="122"/>
        <v>13.05</v>
      </c>
      <c r="AG330" s="233">
        <f t="shared" si="123"/>
        <v>37</v>
      </c>
      <c r="AH330" s="108">
        <f>VLOOKUP(B330,'Notes Ecrit'!$A$2:$B$572,2)</f>
        <v>11</v>
      </c>
      <c r="AI330" s="234">
        <f t="shared" si="124"/>
        <v>71</v>
      </c>
      <c r="AJ330" s="125">
        <f t="shared" si="125"/>
        <v>12.025</v>
      </c>
    </row>
    <row r="331" spans="1:41" ht="16.5" customHeight="1" thickBot="1">
      <c r="A331" s="218" t="s">
        <v>1057</v>
      </c>
      <c r="B331" s="223">
        <v>21704072</v>
      </c>
      <c r="C331" s="223" t="s">
        <v>109</v>
      </c>
      <c r="D331" s="223" t="s">
        <v>318</v>
      </c>
      <c r="E331" s="154">
        <v>16</v>
      </c>
      <c r="F331" s="146">
        <f t="shared" si="105"/>
        <v>17.5</v>
      </c>
      <c r="G331" s="147">
        <f t="shared" si="106"/>
        <v>13</v>
      </c>
      <c r="H331" s="148">
        <f t="shared" si="107"/>
        <v>13</v>
      </c>
      <c r="I331" s="211">
        <v>3.2</v>
      </c>
      <c r="J331" s="147">
        <f t="shared" si="108"/>
        <v>17</v>
      </c>
      <c r="K331" s="155">
        <v>6.87</v>
      </c>
      <c r="L331" s="147">
        <f t="shared" si="109"/>
        <v>11</v>
      </c>
      <c r="M331" s="148">
        <f t="shared" si="110"/>
        <v>14</v>
      </c>
      <c r="N331" s="156">
        <v>57</v>
      </c>
      <c r="O331" s="190">
        <v>71</v>
      </c>
      <c r="P331" s="191">
        <f t="shared" si="111"/>
        <v>0.80281690140845074</v>
      </c>
      <c r="Q331" s="147">
        <f t="shared" si="112"/>
        <v>4</v>
      </c>
      <c r="R331" s="157">
        <v>39.1</v>
      </c>
      <c r="S331" s="147">
        <f t="shared" si="113"/>
        <v>3</v>
      </c>
      <c r="T331" s="148">
        <f t="shared" si="114"/>
        <v>7</v>
      </c>
      <c r="U331" s="156">
        <v>29.3</v>
      </c>
      <c r="V331" s="147">
        <f t="shared" si="115"/>
        <v>3.25</v>
      </c>
      <c r="W331" s="192">
        <v>-11</v>
      </c>
      <c r="X331" s="147">
        <f t="shared" si="116"/>
        <v>0.75</v>
      </c>
      <c r="Y331" s="158">
        <v>6</v>
      </c>
      <c r="Z331" s="147">
        <f t="shared" si="117"/>
        <v>2</v>
      </c>
      <c r="AA331" s="148">
        <f t="shared" si="118"/>
        <v>6</v>
      </c>
      <c r="AB331" s="159">
        <v>44.87</v>
      </c>
      <c r="AC331" s="147">
        <f t="shared" si="119"/>
        <v>8</v>
      </c>
      <c r="AD331" s="151">
        <f t="shared" si="120"/>
        <v>8</v>
      </c>
      <c r="AE331" s="152">
        <f t="shared" si="121"/>
        <v>9.6</v>
      </c>
      <c r="AF331" s="153">
        <f t="shared" si="122"/>
        <v>9.6</v>
      </c>
      <c r="AG331" s="233">
        <f t="shared" si="123"/>
        <v>328</v>
      </c>
      <c r="AH331" s="108">
        <f>VLOOKUP(B331,'Notes Ecrit'!$A$2:$B$572,2)</f>
        <v>9</v>
      </c>
      <c r="AI331" s="234">
        <f t="shared" si="124"/>
        <v>208</v>
      </c>
      <c r="AJ331" s="125">
        <f t="shared" si="125"/>
        <v>9.3000000000000007</v>
      </c>
      <c r="AK331" s="122"/>
      <c r="AL331" s="122"/>
      <c r="AM331" s="122"/>
      <c r="AN331" s="122"/>
      <c r="AO331" s="122"/>
    </row>
    <row r="332" spans="1:41" ht="16.5" customHeight="1" thickBot="1">
      <c r="A332" s="218" t="s">
        <v>1057</v>
      </c>
      <c r="B332" s="223">
        <v>21815511</v>
      </c>
      <c r="C332" s="223" t="s">
        <v>670</v>
      </c>
      <c r="D332" s="223" t="s">
        <v>671</v>
      </c>
      <c r="E332" s="154">
        <v>20</v>
      </c>
      <c r="F332" s="146">
        <f t="shared" si="105"/>
        <v>19.5</v>
      </c>
      <c r="G332" s="147">
        <f t="shared" si="106"/>
        <v>17</v>
      </c>
      <c r="H332" s="148">
        <f t="shared" si="107"/>
        <v>17</v>
      </c>
      <c r="I332" s="211">
        <v>3.13</v>
      </c>
      <c r="J332" s="147">
        <f t="shared" si="108"/>
        <v>18</v>
      </c>
      <c r="K332" s="155">
        <v>6.6</v>
      </c>
      <c r="L332" s="147">
        <f t="shared" si="109"/>
        <v>13</v>
      </c>
      <c r="M332" s="148">
        <f t="shared" si="110"/>
        <v>15.5</v>
      </c>
      <c r="N332" s="156">
        <v>56</v>
      </c>
      <c r="O332" s="190">
        <v>69</v>
      </c>
      <c r="P332" s="191">
        <f t="shared" si="111"/>
        <v>0.81159420289855078</v>
      </c>
      <c r="Q332" s="147">
        <f t="shared" si="112"/>
        <v>4</v>
      </c>
      <c r="R332" s="157">
        <v>31.6</v>
      </c>
      <c r="S332" s="147">
        <f t="shared" si="113"/>
        <v>1</v>
      </c>
      <c r="T332" s="148">
        <f t="shared" si="114"/>
        <v>5</v>
      </c>
      <c r="U332" s="156">
        <v>28.4</v>
      </c>
      <c r="V332" s="147">
        <f t="shared" si="115"/>
        <v>3.75</v>
      </c>
      <c r="W332" s="192">
        <v>-9</v>
      </c>
      <c r="X332" s="147">
        <f t="shared" si="116"/>
        <v>1</v>
      </c>
      <c r="Y332" s="158">
        <v>10</v>
      </c>
      <c r="Z332" s="147">
        <f t="shared" si="117"/>
        <v>0</v>
      </c>
      <c r="AA332" s="148">
        <f t="shared" si="118"/>
        <v>4.75</v>
      </c>
      <c r="AB332" s="159">
        <v>43.29</v>
      </c>
      <c r="AC332" s="147">
        <f t="shared" si="119"/>
        <v>8</v>
      </c>
      <c r="AD332" s="151">
        <f t="shared" si="120"/>
        <v>8</v>
      </c>
      <c r="AE332" s="152">
        <f t="shared" si="121"/>
        <v>10.050000000000001</v>
      </c>
      <c r="AF332" s="153">
        <f t="shared" si="122"/>
        <v>10.050000000000001</v>
      </c>
      <c r="AG332" s="233">
        <f t="shared" si="123"/>
        <v>274</v>
      </c>
      <c r="AH332" s="108">
        <f>VLOOKUP(B332,'Notes Ecrit'!$A$2:$B$572,2)</f>
        <v>5</v>
      </c>
      <c r="AI332" s="234">
        <f t="shared" si="124"/>
        <v>617</v>
      </c>
      <c r="AJ332" s="125">
        <f t="shared" si="125"/>
        <v>7.5250000000000004</v>
      </c>
      <c r="AK332" s="126"/>
      <c r="AL332" s="126"/>
      <c r="AM332" s="126"/>
      <c r="AN332" s="126"/>
      <c r="AO332" s="126"/>
    </row>
    <row r="333" spans="1:41" ht="16.5" customHeight="1" thickBot="1">
      <c r="A333" s="218" t="s">
        <v>1057</v>
      </c>
      <c r="B333" s="223">
        <v>21805307</v>
      </c>
      <c r="C333" s="223" t="s">
        <v>672</v>
      </c>
      <c r="D333" s="223" t="s">
        <v>492</v>
      </c>
      <c r="E333" s="154">
        <v>15</v>
      </c>
      <c r="F333" s="146">
        <f t="shared" si="105"/>
        <v>17</v>
      </c>
      <c r="G333" s="147">
        <f t="shared" si="106"/>
        <v>12</v>
      </c>
      <c r="H333" s="148">
        <f t="shared" si="107"/>
        <v>12</v>
      </c>
      <c r="I333" s="211">
        <v>3.58</v>
      </c>
      <c r="J333" s="147">
        <f t="shared" si="108"/>
        <v>11</v>
      </c>
      <c r="K333" s="155">
        <v>7.71</v>
      </c>
      <c r="L333" s="147">
        <f t="shared" si="109"/>
        <v>5</v>
      </c>
      <c r="M333" s="148">
        <f t="shared" si="110"/>
        <v>8</v>
      </c>
      <c r="N333" s="156">
        <v>67</v>
      </c>
      <c r="O333" s="190">
        <v>72</v>
      </c>
      <c r="P333" s="191">
        <f t="shared" si="111"/>
        <v>0.93055555555555558</v>
      </c>
      <c r="Q333" s="147">
        <f t="shared" si="112"/>
        <v>4.5</v>
      </c>
      <c r="R333" s="157">
        <v>37.6</v>
      </c>
      <c r="S333" s="147">
        <f t="shared" si="113"/>
        <v>2.5</v>
      </c>
      <c r="T333" s="148">
        <f t="shared" si="114"/>
        <v>7</v>
      </c>
      <c r="U333" s="156">
        <v>30.8</v>
      </c>
      <c r="V333" s="147">
        <f t="shared" si="115"/>
        <v>2.5</v>
      </c>
      <c r="W333" s="192">
        <v>0</v>
      </c>
      <c r="X333" s="147">
        <f t="shared" si="116"/>
        <v>2.5</v>
      </c>
      <c r="Y333" s="158">
        <v>4</v>
      </c>
      <c r="Z333" s="147">
        <f t="shared" si="117"/>
        <v>3</v>
      </c>
      <c r="AA333" s="148">
        <f t="shared" si="118"/>
        <v>8</v>
      </c>
      <c r="AB333" s="159">
        <v>33.47</v>
      </c>
      <c r="AC333" s="147">
        <f t="shared" si="119"/>
        <v>14</v>
      </c>
      <c r="AD333" s="151">
        <f t="shared" si="120"/>
        <v>14</v>
      </c>
      <c r="AE333" s="152">
        <f t="shared" si="121"/>
        <v>9.8000000000000007</v>
      </c>
      <c r="AF333" s="153">
        <f t="shared" si="122"/>
        <v>9.8000000000000007</v>
      </c>
      <c r="AG333" s="233">
        <f t="shared" si="123"/>
        <v>308</v>
      </c>
      <c r="AH333" s="108">
        <f>VLOOKUP(B333,'Notes Ecrit'!$A$2:$B$572,2)</f>
        <v>14.5</v>
      </c>
      <c r="AI333" s="234">
        <f t="shared" si="124"/>
        <v>2</v>
      </c>
      <c r="AJ333" s="125">
        <f t="shared" si="125"/>
        <v>12.15</v>
      </c>
      <c r="AK333" s="111"/>
      <c r="AL333" s="111"/>
      <c r="AM333" s="111"/>
      <c r="AN333" s="111"/>
      <c r="AO333" s="111"/>
    </row>
    <row r="334" spans="1:41" ht="16.5" customHeight="1" thickBot="1">
      <c r="A334" s="218" t="s">
        <v>1057</v>
      </c>
      <c r="B334" s="223">
        <v>21809016</v>
      </c>
      <c r="C334" s="223" t="s">
        <v>673</v>
      </c>
      <c r="D334" s="223" t="s">
        <v>279</v>
      </c>
      <c r="E334" s="154">
        <v>21</v>
      </c>
      <c r="F334" s="146">
        <f t="shared" si="105"/>
        <v>20</v>
      </c>
      <c r="G334" s="147">
        <f t="shared" si="106"/>
        <v>18</v>
      </c>
      <c r="H334" s="148">
        <f t="shared" si="107"/>
        <v>18</v>
      </c>
      <c r="I334" s="211">
        <v>3.39</v>
      </c>
      <c r="J334" s="147">
        <f t="shared" si="108"/>
        <v>14</v>
      </c>
      <c r="K334" s="155">
        <v>7.01</v>
      </c>
      <c r="L334" s="147">
        <f t="shared" si="109"/>
        <v>10</v>
      </c>
      <c r="M334" s="148">
        <f t="shared" si="110"/>
        <v>12</v>
      </c>
      <c r="N334" s="156">
        <v>48</v>
      </c>
      <c r="O334" s="190">
        <v>60</v>
      </c>
      <c r="P334" s="191">
        <f t="shared" si="111"/>
        <v>0.8</v>
      </c>
      <c r="Q334" s="147">
        <f t="shared" si="112"/>
        <v>4</v>
      </c>
      <c r="R334" s="157">
        <v>42.1</v>
      </c>
      <c r="S334" s="147">
        <f t="shared" si="113"/>
        <v>3.5</v>
      </c>
      <c r="T334" s="148">
        <f t="shared" si="114"/>
        <v>7.5</v>
      </c>
      <c r="U334" s="156">
        <v>27.4</v>
      </c>
      <c r="V334" s="147">
        <f t="shared" si="115"/>
        <v>4.25</v>
      </c>
      <c r="W334" s="192">
        <v>3</v>
      </c>
      <c r="X334" s="147">
        <f t="shared" si="116"/>
        <v>3.25</v>
      </c>
      <c r="Y334" s="158">
        <v>2</v>
      </c>
      <c r="Z334" s="147">
        <f t="shared" si="117"/>
        <v>4</v>
      </c>
      <c r="AA334" s="148">
        <f t="shared" si="118"/>
        <v>11.5</v>
      </c>
      <c r="AB334" s="159">
        <v>33.299999999999997</v>
      </c>
      <c r="AC334" s="147">
        <f t="shared" si="119"/>
        <v>14</v>
      </c>
      <c r="AD334" s="151">
        <f t="shared" si="120"/>
        <v>14</v>
      </c>
      <c r="AE334" s="152">
        <f t="shared" si="121"/>
        <v>12.6</v>
      </c>
      <c r="AF334" s="153">
        <f t="shared" si="122"/>
        <v>12.6</v>
      </c>
      <c r="AG334" s="233">
        <f t="shared" si="123"/>
        <v>50</v>
      </c>
      <c r="AH334" s="108">
        <f>VLOOKUP(B334,'Notes Ecrit'!$A$2:$B$572,2)</f>
        <v>12.5</v>
      </c>
      <c r="AI334" s="234">
        <f t="shared" si="124"/>
        <v>23</v>
      </c>
      <c r="AJ334" s="125">
        <f t="shared" si="125"/>
        <v>12.55</v>
      </c>
    </row>
    <row r="335" spans="1:41" s="120" customFormat="1" ht="16.5" customHeight="1" thickBot="1">
      <c r="A335" s="250" t="s">
        <v>1057</v>
      </c>
      <c r="B335" s="138">
        <v>21803814</v>
      </c>
      <c r="C335" s="138" t="s">
        <v>674</v>
      </c>
      <c r="D335" s="305" t="s">
        <v>36</v>
      </c>
      <c r="E335" s="173" t="s">
        <v>1064</v>
      </c>
      <c r="F335" s="146" t="str">
        <f t="shared" si="105"/>
        <v>ABI</v>
      </c>
      <c r="G335" s="147" t="str">
        <f t="shared" si="106"/>
        <v>ABI</v>
      </c>
      <c r="H335" s="148" t="str">
        <f t="shared" si="107"/>
        <v>ABI</v>
      </c>
      <c r="I335" s="214" t="s">
        <v>1064</v>
      </c>
      <c r="J335" s="147" t="str">
        <f t="shared" si="108"/>
        <v>ABI</v>
      </c>
      <c r="K335" s="174" t="s">
        <v>1064</v>
      </c>
      <c r="L335" s="147" t="str">
        <f t="shared" si="109"/>
        <v>ABI</v>
      </c>
      <c r="M335" s="148" t="str">
        <f t="shared" si="110"/>
        <v>ABI</v>
      </c>
      <c r="N335" s="175" t="s">
        <v>1064</v>
      </c>
      <c r="O335" s="198"/>
      <c r="P335" s="191">
        <f t="shared" si="111"/>
        <v>0</v>
      </c>
      <c r="Q335" s="147" t="str">
        <f t="shared" si="112"/>
        <v>ABI</v>
      </c>
      <c r="R335" s="182" t="s">
        <v>1064</v>
      </c>
      <c r="S335" s="147" t="str">
        <f t="shared" si="113"/>
        <v>ABI</v>
      </c>
      <c r="T335" s="148" t="str">
        <f t="shared" si="114"/>
        <v>ABI</v>
      </c>
      <c r="U335" s="175" t="s">
        <v>1064</v>
      </c>
      <c r="V335" s="147" t="str">
        <f t="shared" si="115"/>
        <v>ABI</v>
      </c>
      <c r="W335" s="199" t="s">
        <v>1064</v>
      </c>
      <c r="X335" s="147" t="str">
        <f t="shared" si="116"/>
        <v>ABI</v>
      </c>
      <c r="Y335" s="176" t="s">
        <v>1064</v>
      </c>
      <c r="Z335" s="147" t="str">
        <f t="shared" si="117"/>
        <v>ABI</v>
      </c>
      <c r="AA335" s="148" t="str">
        <f t="shared" si="118"/>
        <v>ABI</v>
      </c>
      <c r="AB335" s="174" t="s">
        <v>1064</v>
      </c>
      <c r="AC335" s="147" t="str">
        <f t="shared" si="119"/>
        <v>ABI</v>
      </c>
      <c r="AD335" s="151" t="str">
        <f t="shared" si="120"/>
        <v>ABI</v>
      </c>
      <c r="AE335" s="152" t="str">
        <f t="shared" si="121"/>
        <v>DEF</v>
      </c>
      <c r="AF335" s="153">
        <f t="shared" si="122"/>
        <v>0</v>
      </c>
      <c r="AG335" s="233">
        <f t="shared" si="123"/>
        <v>520</v>
      </c>
      <c r="AH335" s="108">
        <f>VLOOKUP(B335,'Notes Ecrit'!$A$2:$B$572,2)</f>
        <v>9</v>
      </c>
      <c r="AI335" s="234">
        <f t="shared" si="124"/>
        <v>208</v>
      </c>
      <c r="AJ335" s="125" t="e">
        <f t="shared" si="125"/>
        <v>#VALUE!</v>
      </c>
      <c r="AK335" s="118"/>
      <c r="AL335" s="118"/>
      <c r="AM335" s="118"/>
      <c r="AN335" s="118"/>
      <c r="AO335" s="118"/>
    </row>
    <row r="336" spans="1:41" ht="16.5" customHeight="1" thickBot="1">
      <c r="A336" s="218" t="s">
        <v>186</v>
      </c>
      <c r="B336" s="223">
        <v>21800196</v>
      </c>
      <c r="C336" s="223" t="s">
        <v>110</v>
      </c>
      <c r="D336" s="223" t="s">
        <v>675</v>
      </c>
      <c r="E336" s="154">
        <v>18</v>
      </c>
      <c r="F336" s="146">
        <f t="shared" si="105"/>
        <v>18.5</v>
      </c>
      <c r="G336" s="147">
        <f t="shared" si="106"/>
        <v>18</v>
      </c>
      <c r="H336" s="148">
        <f t="shared" si="107"/>
        <v>18</v>
      </c>
      <c r="I336" s="211">
        <v>3.42</v>
      </c>
      <c r="J336" s="147">
        <f t="shared" si="108"/>
        <v>19</v>
      </c>
      <c r="K336" s="155">
        <v>7.31</v>
      </c>
      <c r="L336" s="147">
        <f t="shared" si="109"/>
        <v>14</v>
      </c>
      <c r="M336" s="148">
        <f t="shared" si="110"/>
        <v>16.5</v>
      </c>
      <c r="N336" s="156">
        <v>34</v>
      </c>
      <c r="O336" s="190">
        <v>49</v>
      </c>
      <c r="P336" s="191">
        <f t="shared" si="111"/>
        <v>0.69387755102040816</v>
      </c>
      <c r="Q336" s="147">
        <f t="shared" si="112"/>
        <v>4.5</v>
      </c>
      <c r="R336" s="157">
        <v>35.1</v>
      </c>
      <c r="S336" s="147">
        <f t="shared" si="113"/>
        <v>6</v>
      </c>
      <c r="T336" s="148">
        <f t="shared" si="114"/>
        <v>10.5</v>
      </c>
      <c r="U336" s="156">
        <v>26.9</v>
      </c>
      <c r="V336" s="147">
        <f t="shared" si="115"/>
        <v>5.5</v>
      </c>
      <c r="W336" s="192">
        <v>-13</v>
      </c>
      <c r="X336" s="147">
        <f t="shared" si="116"/>
        <v>0.75</v>
      </c>
      <c r="Y336" s="158">
        <v>3</v>
      </c>
      <c r="Z336" s="147">
        <f t="shared" si="117"/>
        <v>3.5</v>
      </c>
      <c r="AA336" s="148">
        <f t="shared" si="118"/>
        <v>9.75</v>
      </c>
      <c r="AB336" s="159">
        <v>31.6</v>
      </c>
      <c r="AC336" s="147">
        <f t="shared" si="119"/>
        <v>19</v>
      </c>
      <c r="AD336" s="151">
        <f t="shared" si="120"/>
        <v>19</v>
      </c>
      <c r="AE336" s="152">
        <f t="shared" si="121"/>
        <v>14.75</v>
      </c>
      <c r="AF336" s="153">
        <f t="shared" si="122"/>
        <v>14.75</v>
      </c>
      <c r="AG336" s="233">
        <f t="shared" si="123"/>
        <v>5</v>
      </c>
      <c r="AH336" s="108">
        <f>VLOOKUP(B336,'Notes Ecrit'!$A$2:$B$572,2)</f>
        <v>6.5</v>
      </c>
      <c r="AI336" s="234">
        <f t="shared" si="124"/>
        <v>497</v>
      </c>
      <c r="AJ336" s="125">
        <f t="shared" si="125"/>
        <v>10.625</v>
      </c>
      <c r="AK336" s="111"/>
      <c r="AL336" s="111"/>
      <c r="AM336" s="111"/>
      <c r="AN336" s="111"/>
      <c r="AO336" s="111"/>
    </row>
    <row r="337" spans="1:41" ht="16.5" customHeight="1" thickBot="1">
      <c r="A337" s="218" t="s">
        <v>1057</v>
      </c>
      <c r="B337" s="223">
        <v>21812597</v>
      </c>
      <c r="C337" s="223" t="s">
        <v>676</v>
      </c>
      <c r="D337" s="223" t="s">
        <v>677</v>
      </c>
      <c r="E337" s="154">
        <v>12</v>
      </c>
      <c r="F337" s="146">
        <f t="shared" si="105"/>
        <v>15.5</v>
      </c>
      <c r="G337" s="147">
        <f t="shared" si="106"/>
        <v>9</v>
      </c>
      <c r="H337" s="148">
        <f t="shared" si="107"/>
        <v>9</v>
      </c>
      <c r="I337" s="211">
        <v>3.33</v>
      </c>
      <c r="J337" s="147">
        <f t="shared" si="108"/>
        <v>15</v>
      </c>
      <c r="K337" s="155">
        <v>7.37</v>
      </c>
      <c r="L337" s="147">
        <f t="shared" si="109"/>
        <v>7</v>
      </c>
      <c r="M337" s="148">
        <f t="shared" si="110"/>
        <v>11</v>
      </c>
      <c r="N337" s="156">
        <v>30</v>
      </c>
      <c r="O337" s="190">
        <v>64</v>
      </c>
      <c r="P337" s="191">
        <f t="shared" si="111"/>
        <v>0.46875</v>
      </c>
      <c r="Q337" s="147">
        <f t="shared" si="112"/>
        <v>2</v>
      </c>
      <c r="R337" s="157">
        <v>34.4</v>
      </c>
      <c r="S337" s="147">
        <f t="shared" si="113"/>
        <v>1.5</v>
      </c>
      <c r="T337" s="148">
        <f t="shared" si="114"/>
        <v>3.5</v>
      </c>
      <c r="U337" s="156">
        <v>28</v>
      </c>
      <c r="V337" s="147">
        <f t="shared" si="115"/>
        <v>3.75</v>
      </c>
      <c r="W337" s="192">
        <v>-13</v>
      </c>
      <c r="X337" s="147">
        <f t="shared" si="116"/>
        <v>0.75</v>
      </c>
      <c r="Y337" s="158">
        <v>2</v>
      </c>
      <c r="Z337" s="147">
        <f t="shared" si="117"/>
        <v>4</v>
      </c>
      <c r="AA337" s="148">
        <f t="shared" si="118"/>
        <v>8.5</v>
      </c>
      <c r="AB337" s="159">
        <v>60.77</v>
      </c>
      <c r="AC337" s="147">
        <f t="shared" si="119"/>
        <v>1</v>
      </c>
      <c r="AD337" s="151">
        <f t="shared" si="120"/>
        <v>1</v>
      </c>
      <c r="AE337" s="152">
        <f t="shared" si="121"/>
        <v>6.6</v>
      </c>
      <c r="AF337" s="153">
        <f t="shared" si="122"/>
        <v>6.6</v>
      </c>
      <c r="AG337" s="233">
        <f t="shared" si="123"/>
        <v>487</v>
      </c>
      <c r="AH337" s="108">
        <f>VLOOKUP(B337,'Notes Ecrit'!$A$2:$B$572,2)</f>
        <v>6</v>
      </c>
      <c r="AI337" s="234">
        <f t="shared" si="124"/>
        <v>539</v>
      </c>
      <c r="AJ337" s="125">
        <f t="shared" si="125"/>
        <v>6.3</v>
      </c>
    </row>
    <row r="338" spans="1:41" ht="16.5" customHeight="1" thickBot="1">
      <c r="A338" s="218" t="s">
        <v>186</v>
      </c>
      <c r="B338" s="223">
        <v>21805838</v>
      </c>
      <c r="C338" s="223" t="s">
        <v>678</v>
      </c>
      <c r="D338" s="223" t="s">
        <v>679</v>
      </c>
      <c r="E338" s="154">
        <v>11</v>
      </c>
      <c r="F338" s="146">
        <f t="shared" si="105"/>
        <v>15</v>
      </c>
      <c r="G338" s="147">
        <f t="shared" si="106"/>
        <v>11</v>
      </c>
      <c r="H338" s="148">
        <f t="shared" si="107"/>
        <v>11</v>
      </c>
      <c r="I338" s="211">
        <v>3.61</v>
      </c>
      <c r="J338" s="147">
        <f t="shared" si="108"/>
        <v>16</v>
      </c>
      <c r="K338" s="155">
        <v>7.87</v>
      </c>
      <c r="L338" s="147">
        <f t="shared" si="109"/>
        <v>10</v>
      </c>
      <c r="M338" s="148">
        <f t="shared" si="110"/>
        <v>13</v>
      </c>
      <c r="N338" s="156">
        <v>28</v>
      </c>
      <c r="O338" s="190">
        <v>53</v>
      </c>
      <c r="P338" s="191">
        <f t="shared" si="111"/>
        <v>0.52830188679245282</v>
      </c>
      <c r="Q338" s="147">
        <f t="shared" si="112"/>
        <v>4</v>
      </c>
      <c r="R338" s="157">
        <v>29.6</v>
      </c>
      <c r="S338" s="147">
        <f t="shared" si="113"/>
        <v>4.5</v>
      </c>
      <c r="T338" s="148">
        <f t="shared" si="114"/>
        <v>8.5</v>
      </c>
      <c r="U338" s="156">
        <v>30.8</v>
      </c>
      <c r="V338" s="147">
        <f t="shared" si="115"/>
        <v>3.5</v>
      </c>
      <c r="W338" s="192">
        <v>6</v>
      </c>
      <c r="X338" s="147">
        <f t="shared" si="116"/>
        <v>3.5</v>
      </c>
      <c r="Y338" s="158">
        <v>5</v>
      </c>
      <c r="Z338" s="147">
        <f t="shared" si="117"/>
        <v>2.5</v>
      </c>
      <c r="AA338" s="148">
        <f t="shared" si="118"/>
        <v>9.5</v>
      </c>
      <c r="AB338" s="159">
        <v>47.1</v>
      </c>
      <c r="AC338" s="147">
        <f t="shared" si="119"/>
        <v>10</v>
      </c>
      <c r="AD338" s="151">
        <f t="shared" si="120"/>
        <v>10</v>
      </c>
      <c r="AE338" s="152">
        <f t="shared" si="121"/>
        <v>10.4</v>
      </c>
      <c r="AF338" s="153">
        <f t="shared" si="122"/>
        <v>10.4</v>
      </c>
      <c r="AG338" s="233">
        <f t="shared" si="123"/>
        <v>243</v>
      </c>
      <c r="AH338" s="108">
        <f>VLOOKUP(B338,'Notes Ecrit'!$A$2:$B$572,2)</f>
        <v>5.5</v>
      </c>
      <c r="AI338" s="234">
        <f t="shared" si="124"/>
        <v>586</v>
      </c>
      <c r="AJ338" s="125">
        <f t="shared" si="125"/>
        <v>7.95</v>
      </c>
      <c r="AK338" s="111"/>
      <c r="AL338" s="111"/>
      <c r="AM338" s="111"/>
      <c r="AN338" s="111"/>
      <c r="AO338" s="111"/>
    </row>
    <row r="339" spans="1:41" s="126" customFormat="1" ht="15.75" thickBot="1">
      <c r="A339" s="258" t="s">
        <v>1057</v>
      </c>
      <c r="B339" s="142">
        <v>21715641</v>
      </c>
      <c r="C339" s="142" t="s">
        <v>41</v>
      </c>
      <c r="D339" s="305" t="s">
        <v>681</v>
      </c>
      <c r="E339" s="237" t="s">
        <v>1061</v>
      </c>
      <c r="F339" s="146" t="str">
        <f t="shared" si="105"/>
        <v>VAL</v>
      </c>
      <c r="G339" s="147" t="str">
        <f t="shared" si="106"/>
        <v>VAL</v>
      </c>
      <c r="H339" s="148" t="str">
        <f t="shared" si="107"/>
        <v>VALIDÉ</v>
      </c>
      <c r="I339" s="213" t="s">
        <v>1061</v>
      </c>
      <c r="J339" s="147" t="str">
        <f t="shared" si="108"/>
        <v>VAL</v>
      </c>
      <c r="K339" s="170" t="s">
        <v>1061</v>
      </c>
      <c r="L339" s="147" t="str">
        <f t="shared" si="109"/>
        <v>VAL</v>
      </c>
      <c r="M339" s="148" t="str">
        <f t="shared" si="110"/>
        <v>VALIDÉ</v>
      </c>
      <c r="N339" s="171" t="s">
        <v>1061</v>
      </c>
      <c r="O339" s="240"/>
      <c r="P339" s="191">
        <f t="shared" si="111"/>
        <v>0</v>
      </c>
      <c r="Q339" s="147" t="str">
        <f t="shared" si="112"/>
        <v>VAL</v>
      </c>
      <c r="R339" s="171" t="s">
        <v>1061</v>
      </c>
      <c r="S339" s="147" t="str">
        <f t="shared" si="113"/>
        <v>VAL</v>
      </c>
      <c r="T339" s="148" t="str">
        <f t="shared" si="114"/>
        <v>VALIDÉ</v>
      </c>
      <c r="U339" s="171" t="s">
        <v>1061</v>
      </c>
      <c r="V339" s="147" t="str">
        <f t="shared" si="115"/>
        <v>VAL</v>
      </c>
      <c r="W339" s="197" t="s">
        <v>1061</v>
      </c>
      <c r="X339" s="147" t="str">
        <f t="shared" si="116"/>
        <v>VAL</v>
      </c>
      <c r="Y339" s="172" t="s">
        <v>1061</v>
      </c>
      <c r="Z339" s="147" t="str">
        <f t="shared" si="117"/>
        <v>VAL</v>
      </c>
      <c r="AA339" s="148" t="str">
        <f t="shared" si="118"/>
        <v>VALIDÉ</v>
      </c>
      <c r="AB339" s="170" t="s">
        <v>1061</v>
      </c>
      <c r="AC339" s="147" t="str">
        <f t="shared" si="119"/>
        <v>VAL</v>
      </c>
      <c r="AD339" s="151" t="str">
        <f t="shared" si="120"/>
        <v>VALIDÉ</v>
      </c>
      <c r="AE339" s="152" t="str">
        <f t="shared" si="121"/>
        <v>VALIDÉ</v>
      </c>
      <c r="AF339" s="153">
        <f t="shared" si="122"/>
        <v>0</v>
      </c>
      <c r="AG339" s="233">
        <f t="shared" si="123"/>
        <v>520</v>
      </c>
      <c r="AH339" s="108">
        <f>VLOOKUP(B339,'Notes Ecrit'!$A$2:$B$572,2)</f>
        <v>7</v>
      </c>
      <c r="AI339" s="234">
        <f t="shared" si="124"/>
        <v>440</v>
      </c>
      <c r="AJ339" s="125" t="e">
        <f t="shared" si="125"/>
        <v>#VALUE!</v>
      </c>
    </row>
    <row r="340" spans="1:41" s="118" customFormat="1" ht="16.5" customHeight="1" thickBot="1">
      <c r="A340" s="251" t="s">
        <v>1057</v>
      </c>
      <c r="B340" s="127">
        <v>21810326</v>
      </c>
      <c r="C340" s="127" t="s">
        <v>41</v>
      </c>
      <c r="D340" s="127" t="s">
        <v>682</v>
      </c>
      <c r="E340" s="179" t="s">
        <v>1064</v>
      </c>
      <c r="F340" s="146" t="str">
        <f t="shared" si="105"/>
        <v>ABI</v>
      </c>
      <c r="G340" s="147" t="str">
        <f t="shared" si="106"/>
        <v>ABI</v>
      </c>
      <c r="H340" s="148" t="str">
        <f t="shared" si="107"/>
        <v>ABI</v>
      </c>
      <c r="I340" s="210" t="s">
        <v>1064</v>
      </c>
      <c r="J340" s="147" t="str">
        <f t="shared" si="108"/>
        <v>ABI</v>
      </c>
      <c r="K340" s="149" t="s">
        <v>1064</v>
      </c>
      <c r="L340" s="147" t="str">
        <f t="shared" si="109"/>
        <v>ABI</v>
      </c>
      <c r="M340" s="148" t="str">
        <f t="shared" si="110"/>
        <v>ABI</v>
      </c>
      <c r="N340" s="150" t="s">
        <v>1064</v>
      </c>
      <c r="O340" s="261"/>
      <c r="P340" s="191">
        <f t="shared" si="111"/>
        <v>0</v>
      </c>
      <c r="Q340" s="147" t="str">
        <f t="shared" si="112"/>
        <v>ABI</v>
      </c>
      <c r="R340" s="150" t="s">
        <v>1064</v>
      </c>
      <c r="S340" s="147" t="str">
        <f t="shared" si="113"/>
        <v>ABI</v>
      </c>
      <c r="T340" s="148" t="str">
        <f t="shared" si="114"/>
        <v>ABI</v>
      </c>
      <c r="U340" s="150" t="s">
        <v>1064</v>
      </c>
      <c r="V340" s="147" t="str">
        <f t="shared" si="115"/>
        <v>ABI</v>
      </c>
      <c r="W340" s="189" t="s">
        <v>1064</v>
      </c>
      <c r="X340" s="147" t="str">
        <f t="shared" si="116"/>
        <v>ABI</v>
      </c>
      <c r="Y340" s="166" t="s">
        <v>1064</v>
      </c>
      <c r="Z340" s="147" t="str">
        <f t="shared" si="117"/>
        <v>ABI</v>
      </c>
      <c r="AA340" s="148" t="str">
        <f t="shared" si="118"/>
        <v>ABI</v>
      </c>
      <c r="AB340" s="149" t="s">
        <v>1064</v>
      </c>
      <c r="AC340" s="147" t="str">
        <f t="shared" si="119"/>
        <v>ABI</v>
      </c>
      <c r="AD340" s="151" t="str">
        <f t="shared" si="120"/>
        <v>ABI</v>
      </c>
      <c r="AE340" s="152" t="str">
        <f t="shared" si="121"/>
        <v>DEF</v>
      </c>
      <c r="AF340" s="153">
        <f t="shared" si="122"/>
        <v>0</v>
      </c>
      <c r="AG340" s="233">
        <f t="shared" si="123"/>
        <v>520</v>
      </c>
      <c r="AH340" s="108">
        <f>VLOOKUP(B340,'Notes Ecrit'!$A$2:$B$572,2)</f>
        <v>9</v>
      </c>
      <c r="AI340" s="234">
        <f t="shared" si="124"/>
        <v>208</v>
      </c>
      <c r="AJ340" s="125" t="e">
        <f t="shared" si="125"/>
        <v>#VALUE!</v>
      </c>
      <c r="AK340"/>
      <c r="AL340"/>
      <c r="AM340"/>
      <c r="AN340"/>
      <c r="AO340"/>
    </row>
    <row r="341" spans="1:41" s="126" customFormat="1" ht="16.5" customHeight="1" thickBot="1">
      <c r="A341" s="251" t="s">
        <v>1057</v>
      </c>
      <c r="B341" s="127">
        <v>21815017</v>
      </c>
      <c r="C341" s="127" t="s">
        <v>41</v>
      </c>
      <c r="D341" s="127" t="s">
        <v>680</v>
      </c>
      <c r="E341" s="145" t="s">
        <v>1064</v>
      </c>
      <c r="F341" s="146" t="str">
        <f t="shared" si="105"/>
        <v>ABI</v>
      </c>
      <c r="G341" s="147" t="str">
        <f t="shared" si="106"/>
        <v>ABI</v>
      </c>
      <c r="H341" s="148" t="str">
        <f t="shared" si="107"/>
        <v>ABI</v>
      </c>
      <c r="I341" s="210" t="s">
        <v>1064</v>
      </c>
      <c r="J341" s="147" t="str">
        <f t="shared" si="108"/>
        <v>ABI</v>
      </c>
      <c r="K341" s="149" t="s">
        <v>1064</v>
      </c>
      <c r="L341" s="147" t="str">
        <f t="shared" si="109"/>
        <v>ABI</v>
      </c>
      <c r="M341" s="148" t="str">
        <f t="shared" si="110"/>
        <v>ABI</v>
      </c>
      <c r="N341" s="150" t="s">
        <v>1064</v>
      </c>
      <c r="O341" s="248"/>
      <c r="P341" s="191">
        <f t="shared" si="111"/>
        <v>0</v>
      </c>
      <c r="Q341" s="147" t="str">
        <f t="shared" si="112"/>
        <v>ABI</v>
      </c>
      <c r="R341" s="150" t="s">
        <v>1064</v>
      </c>
      <c r="S341" s="147" t="str">
        <f t="shared" si="113"/>
        <v>ABI</v>
      </c>
      <c r="T341" s="148" t="str">
        <f t="shared" si="114"/>
        <v>ABI</v>
      </c>
      <c r="U341" s="150" t="s">
        <v>1064</v>
      </c>
      <c r="V341" s="147" t="str">
        <f t="shared" si="115"/>
        <v>ABI</v>
      </c>
      <c r="W341" s="189" t="s">
        <v>1064</v>
      </c>
      <c r="X341" s="147" t="str">
        <f t="shared" si="116"/>
        <v>ABI</v>
      </c>
      <c r="Y341" s="166" t="s">
        <v>1064</v>
      </c>
      <c r="Z341" s="147" t="str">
        <f t="shared" si="117"/>
        <v>ABI</v>
      </c>
      <c r="AA341" s="148" t="str">
        <f t="shared" si="118"/>
        <v>ABI</v>
      </c>
      <c r="AB341" s="149" t="s">
        <v>1064</v>
      </c>
      <c r="AC341" s="147" t="str">
        <f t="shared" si="119"/>
        <v>ABI</v>
      </c>
      <c r="AD341" s="151" t="str">
        <f t="shared" si="120"/>
        <v>ABI</v>
      </c>
      <c r="AE341" s="152" t="str">
        <f t="shared" si="121"/>
        <v>DEF</v>
      </c>
      <c r="AF341" s="153">
        <f t="shared" si="122"/>
        <v>0</v>
      </c>
      <c r="AG341" s="233">
        <f t="shared" si="123"/>
        <v>520</v>
      </c>
      <c r="AH341" s="108">
        <f>VLOOKUP(B341,'Notes Ecrit'!$A$2:$B$572,2)</f>
        <v>6</v>
      </c>
      <c r="AI341" s="234">
        <f t="shared" si="124"/>
        <v>539</v>
      </c>
      <c r="AJ341" s="125" t="e">
        <f t="shared" si="125"/>
        <v>#VALUE!</v>
      </c>
      <c r="AK341" s="111"/>
      <c r="AL341" s="111"/>
      <c r="AM341" s="111"/>
      <c r="AN341" s="111"/>
      <c r="AO341" s="111"/>
    </row>
    <row r="342" spans="1:41" ht="16.5" customHeight="1" thickBot="1">
      <c r="A342" s="218" t="s">
        <v>1057</v>
      </c>
      <c r="B342" s="224">
        <v>21803777</v>
      </c>
      <c r="C342" s="224" t="s">
        <v>683</v>
      </c>
      <c r="D342" s="224" t="s">
        <v>34</v>
      </c>
      <c r="E342" s="154">
        <v>11</v>
      </c>
      <c r="F342" s="146">
        <f t="shared" si="105"/>
        <v>15</v>
      </c>
      <c r="G342" s="147">
        <f t="shared" si="106"/>
        <v>8</v>
      </c>
      <c r="H342" s="148">
        <f t="shared" si="107"/>
        <v>8</v>
      </c>
      <c r="I342" s="211">
        <v>3.64</v>
      </c>
      <c r="J342" s="147">
        <f t="shared" si="108"/>
        <v>10</v>
      </c>
      <c r="K342" s="155">
        <v>6.82</v>
      </c>
      <c r="L342" s="147">
        <f t="shared" si="109"/>
        <v>11</v>
      </c>
      <c r="M342" s="148">
        <f t="shared" si="110"/>
        <v>10.5</v>
      </c>
      <c r="N342" s="156">
        <v>40</v>
      </c>
      <c r="O342" s="190">
        <v>64</v>
      </c>
      <c r="P342" s="191">
        <f t="shared" si="111"/>
        <v>0.625</v>
      </c>
      <c r="Q342" s="147">
        <f t="shared" si="112"/>
        <v>3</v>
      </c>
      <c r="R342" s="157">
        <v>44</v>
      </c>
      <c r="S342" s="147">
        <f t="shared" si="113"/>
        <v>4</v>
      </c>
      <c r="T342" s="148">
        <f t="shared" si="114"/>
        <v>7</v>
      </c>
      <c r="U342" s="156">
        <v>29</v>
      </c>
      <c r="V342" s="147">
        <f t="shared" si="115"/>
        <v>3.25</v>
      </c>
      <c r="W342" s="192">
        <v>-8</v>
      </c>
      <c r="X342" s="147">
        <f t="shared" si="116"/>
        <v>1</v>
      </c>
      <c r="Y342" s="158">
        <v>6</v>
      </c>
      <c r="Z342" s="147">
        <f t="shared" si="117"/>
        <v>2</v>
      </c>
      <c r="AA342" s="148">
        <f t="shared" si="118"/>
        <v>6.25</v>
      </c>
      <c r="AB342" s="159">
        <v>31.06</v>
      </c>
      <c r="AC342" s="147">
        <f t="shared" si="119"/>
        <v>16</v>
      </c>
      <c r="AD342" s="151">
        <f t="shared" si="120"/>
        <v>16</v>
      </c>
      <c r="AE342" s="152">
        <f t="shared" si="121"/>
        <v>9.5500000000000007</v>
      </c>
      <c r="AF342" s="153">
        <f t="shared" si="122"/>
        <v>9.5500000000000007</v>
      </c>
      <c r="AG342" s="233">
        <f t="shared" si="123"/>
        <v>336</v>
      </c>
      <c r="AH342" s="108">
        <f>VLOOKUP(B342,'Notes Ecrit'!$A$2:$B$572,2)</f>
        <v>5.5</v>
      </c>
      <c r="AI342" s="234">
        <f t="shared" si="124"/>
        <v>586</v>
      </c>
      <c r="AJ342" s="125">
        <f t="shared" si="125"/>
        <v>7.5250000000000004</v>
      </c>
      <c r="AK342" s="111"/>
      <c r="AL342" s="111"/>
      <c r="AM342" s="111"/>
      <c r="AN342" s="111"/>
      <c r="AO342" s="111"/>
    </row>
    <row r="343" spans="1:41" ht="16.5" customHeight="1" thickBot="1">
      <c r="A343" s="218" t="s">
        <v>1057</v>
      </c>
      <c r="B343" s="224">
        <v>21811396</v>
      </c>
      <c r="C343" s="224" t="s">
        <v>684</v>
      </c>
      <c r="D343" s="305" t="s">
        <v>318</v>
      </c>
      <c r="E343" s="179">
        <v>0</v>
      </c>
      <c r="F343" s="146">
        <f t="shared" si="105"/>
        <v>0</v>
      </c>
      <c r="G343" s="147">
        <f t="shared" si="106"/>
        <v>0</v>
      </c>
      <c r="H343" s="148">
        <f t="shared" si="107"/>
        <v>0</v>
      </c>
      <c r="I343" s="210">
        <v>0</v>
      </c>
      <c r="J343" s="147">
        <f t="shared" si="108"/>
        <v>0</v>
      </c>
      <c r="K343" s="149">
        <v>0</v>
      </c>
      <c r="L343" s="147">
        <f t="shared" si="109"/>
        <v>0</v>
      </c>
      <c r="M343" s="148">
        <f t="shared" si="110"/>
        <v>0</v>
      </c>
      <c r="N343" s="156">
        <v>65</v>
      </c>
      <c r="O343" s="190">
        <v>97</v>
      </c>
      <c r="P343" s="191">
        <f t="shared" si="111"/>
        <v>0.67010309278350511</v>
      </c>
      <c r="Q343" s="147">
        <f t="shared" si="112"/>
        <v>3</v>
      </c>
      <c r="R343" s="157">
        <v>34.700000000000003</v>
      </c>
      <c r="S343" s="147">
        <f t="shared" si="113"/>
        <v>1.5</v>
      </c>
      <c r="T343" s="148">
        <f t="shared" si="114"/>
        <v>4.5</v>
      </c>
      <c r="U343" s="156">
        <v>31.8</v>
      </c>
      <c r="V343" s="147">
        <f t="shared" si="115"/>
        <v>2</v>
      </c>
      <c r="W343" s="192">
        <v>-10</v>
      </c>
      <c r="X343" s="147">
        <f t="shared" si="116"/>
        <v>1</v>
      </c>
      <c r="Y343" s="158">
        <v>5</v>
      </c>
      <c r="Z343" s="147">
        <f t="shared" si="117"/>
        <v>2.5</v>
      </c>
      <c r="AA343" s="148">
        <f t="shared" si="118"/>
        <v>5.5</v>
      </c>
      <c r="AB343" s="159">
        <v>37.43</v>
      </c>
      <c r="AC343" s="147">
        <f t="shared" si="119"/>
        <v>12</v>
      </c>
      <c r="AD343" s="151">
        <f t="shared" si="120"/>
        <v>12</v>
      </c>
      <c r="AE343" s="152">
        <f t="shared" si="121"/>
        <v>4.4000000000000004</v>
      </c>
      <c r="AF343" s="153">
        <f t="shared" si="122"/>
        <v>4.4000000000000004</v>
      </c>
      <c r="AG343" s="233">
        <f t="shared" si="123"/>
        <v>516</v>
      </c>
      <c r="AH343" s="108">
        <f>VLOOKUP(B343,'Notes Ecrit'!$A$2:$B$572,2)</f>
        <v>8.5</v>
      </c>
      <c r="AI343" s="234">
        <f t="shared" si="124"/>
        <v>278</v>
      </c>
      <c r="AJ343" s="125">
        <f t="shared" si="125"/>
        <v>6.45</v>
      </c>
      <c r="AK343" s="111"/>
      <c r="AL343" s="111"/>
      <c r="AM343" s="111"/>
      <c r="AN343" s="111"/>
      <c r="AO343" s="111"/>
    </row>
    <row r="344" spans="1:41" ht="16.5" customHeight="1" thickBot="1">
      <c r="A344" s="218" t="s">
        <v>1057</v>
      </c>
      <c r="B344" s="224">
        <v>21811664</v>
      </c>
      <c r="C344" s="224" t="s">
        <v>685</v>
      </c>
      <c r="D344" s="224" t="s">
        <v>221</v>
      </c>
      <c r="E344" s="154">
        <v>14</v>
      </c>
      <c r="F344" s="146">
        <f t="shared" si="105"/>
        <v>16.5</v>
      </c>
      <c r="G344" s="147">
        <f t="shared" si="106"/>
        <v>11</v>
      </c>
      <c r="H344" s="148">
        <f t="shared" si="107"/>
        <v>11</v>
      </c>
      <c r="I344" s="211">
        <v>3.59</v>
      </c>
      <c r="J344" s="147">
        <f t="shared" si="108"/>
        <v>11</v>
      </c>
      <c r="K344" s="155">
        <v>6.77</v>
      </c>
      <c r="L344" s="147">
        <f t="shared" si="109"/>
        <v>11</v>
      </c>
      <c r="M344" s="148">
        <f t="shared" si="110"/>
        <v>11</v>
      </c>
      <c r="N344" s="156">
        <v>52</v>
      </c>
      <c r="O344" s="190">
        <v>65</v>
      </c>
      <c r="P344" s="191">
        <f t="shared" si="111"/>
        <v>0.8</v>
      </c>
      <c r="Q344" s="147">
        <f t="shared" si="112"/>
        <v>4</v>
      </c>
      <c r="R344" s="157">
        <v>46.4</v>
      </c>
      <c r="S344" s="147">
        <f t="shared" si="113"/>
        <v>4.5</v>
      </c>
      <c r="T344" s="148">
        <f t="shared" si="114"/>
        <v>8.5</v>
      </c>
      <c r="U344" s="156">
        <v>27.4</v>
      </c>
      <c r="V344" s="147">
        <f t="shared" si="115"/>
        <v>4.25</v>
      </c>
      <c r="W344" s="192">
        <v>-14</v>
      </c>
      <c r="X344" s="147">
        <f t="shared" si="116"/>
        <v>0.5</v>
      </c>
      <c r="Y344" s="158">
        <v>9</v>
      </c>
      <c r="Z344" s="147">
        <f t="shared" si="117"/>
        <v>0.5</v>
      </c>
      <c r="AA344" s="148">
        <f t="shared" si="118"/>
        <v>5.25</v>
      </c>
      <c r="AB344" s="159">
        <v>32.94</v>
      </c>
      <c r="AC344" s="147">
        <f t="shared" si="119"/>
        <v>15</v>
      </c>
      <c r="AD344" s="151">
        <f t="shared" si="120"/>
        <v>15</v>
      </c>
      <c r="AE344" s="152">
        <f t="shared" si="121"/>
        <v>10.15</v>
      </c>
      <c r="AF344" s="153">
        <f t="shared" si="122"/>
        <v>10.15</v>
      </c>
      <c r="AG344" s="233">
        <f t="shared" si="123"/>
        <v>270</v>
      </c>
      <c r="AH344" s="108">
        <f>VLOOKUP(B344,'Notes Ecrit'!$A$2:$B$572,2)</f>
        <v>7</v>
      </c>
      <c r="AI344" s="234">
        <f t="shared" si="124"/>
        <v>440</v>
      </c>
      <c r="AJ344" s="125">
        <f t="shared" si="125"/>
        <v>8.5749999999999993</v>
      </c>
      <c r="AK344" s="112"/>
      <c r="AL344" s="112"/>
      <c r="AM344" s="112"/>
      <c r="AN344" s="112"/>
      <c r="AO344" s="112"/>
    </row>
    <row r="345" spans="1:41" ht="16.5" customHeight="1" thickBot="1">
      <c r="A345" s="218" t="s">
        <v>1057</v>
      </c>
      <c r="B345" s="224">
        <v>21711171</v>
      </c>
      <c r="C345" s="224" t="s">
        <v>686</v>
      </c>
      <c r="D345" s="224" t="s">
        <v>226</v>
      </c>
      <c r="E345" s="154">
        <v>18</v>
      </c>
      <c r="F345" s="146">
        <f t="shared" si="105"/>
        <v>18.5</v>
      </c>
      <c r="G345" s="147">
        <f t="shared" si="106"/>
        <v>15</v>
      </c>
      <c r="H345" s="148">
        <f t="shared" si="107"/>
        <v>15</v>
      </c>
      <c r="I345" s="211">
        <v>3.45</v>
      </c>
      <c r="J345" s="147">
        <f t="shared" si="108"/>
        <v>13</v>
      </c>
      <c r="K345" s="155">
        <v>6.57</v>
      </c>
      <c r="L345" s="147">
        <f t="shared" si="109"/>
        <v>13</v>
      </c>
      <c r="M345" s="148">
        <f t="shared" si="110"/>
        <v>13</v>
      </c>
      <c r="N345" s="156">
        <v>70</v>
      </c>
      <c r="O345" s="190">
        <v>74</v>
      </c>
      <c r="P345" s="191">
        <f t="shared" si="111"/>
        <v>0.94594594594594594</v>
      </c>
      <c r="Q345" s="147">
        <f t="shared" si="112"/>
        <v>4.5</v>
      </c>
      <c r="R345" s="157">
        <v>43.3</v>
      </c>
      <c r="S345" s="147">
        <f t="shared" si="113"/>
        <v>4</v>
      </c>
      <c r="T345" s="148">
        <f t="shared" si="114"/>
        <v>8.5</v>
      </c>
      <c r="U345" s="156">
        <v>27.5</v>
      </c>
      <c r="V345" s="147">
        <f t="shared" si="115"/>
        <v>4</v>
      </c>
      <c r="W345" s="192">
        <v>-5</v>
      </c>
      <c r="X345" s="147">
        <f t="shared" si="116"/>
        <v>1.5</v>
      </c>
      <c r="Y345" s="158">
        <v>1</v>
      </c>
      <c r="Z345" s="147">
        <f t="shared" si="117"/>
        <v>4.5</v>
      </c>
      <c r="AA345" s="148">
        <f t="shared" si="118"/>
        <v>10</v>
      </c>
      <c r="AB345" s="159">
        <v>31.14</v>
      </c>
      <c r="AC345" s="147">
        <f t="shared" si="119"/>
        <v>16</v>
      </c>
      <c r="AD345" s="151">
        <f t="shared" si="120"/>
        <v>16</v>
      </c>
      <c r="AE345" s="152">
        <f t="shared" si="121"/>
        <v>12.5</v>
      </c>
      <c r="AF345" s="153">
        <f t="shared" si="122"/>
        <v>12.5</v>
      </c>
      <c r="AG345" s="233">
        <f t="shared" si="123"/>
        <v>60</v>
      </c>
      <c r="AH345" s="108">
        <f>VLOOKUP(B345,'Notes Ecrit'!$A$2:$B$572,2)</f>
        <v>9</v>
      </c>
      <c r="AI345" s="234">
        <f t="shared" si="124"/>
        <v>208</v>
      </c>
      <c r="AJ345" s="125">
        <f t="shared" si="125"/>
        <v>10.75</v>
      </c>
    </row>
    <row r="346" spans="1:41" ht="16.5" customHeight="1" thickBot="1">
      <c r="A346" s="218" t="s">
        <v>1057</v>
      </c>
      <c r="B346" s="224">
        <v>60800149</v>
      </c>
      <c r="C346" s="224" t="s">
        <v>42</v>
      </c>
      <c r="D346" s="224" t="s">
        <v>687</v>
      </c>
      <c r="E346" s="154">
        <v>15</v>
      </c>
      <c r="F346" s="146">
        <f t="shared" si="105"/>
        <v>17</v>
      </c>
      <c r="G346" s="147">
        <f t="shared" si="106"/>
        <v>12</v>
      </c>
      <c r="H346" s="148">
        <f t="shared" si="107"/>
        <v>12</v>
      </c>
      <c r="I346" s="211">
        <v>3.66</v>
      </c>
      <c r="J346" s="147">
        <f t="shared" si="108"/>
        <v>9</v>
      </c>
      <c r="K346" s="155">
        <v>6.81</v>
      </c>
      <c r="L346" s="147">
        <f t="shared" si="109"/>
        <v>11</v>
      </c>
      <c r="M346" s="148">
        <f t="shared" si="110"/>
        <v>10</v>
      </c>
      <c r="N346" s="156">
        <v>52</v>
      </c>
      <c r="O346" s="190">
        <v>63</v>
      </c>
      <c r="P346" s="191">
        <f t="shared" si="111"/>
        <v>0.82539682539682535</v>
      </c>
      <c r="Q346" s="147">
        <f t="shared" si="112"/>
        <v>4</v>
      </c>
      <c r="R346" s="184">
        <v>45.6</v>
      </c>
      <c r="S346" s="147">
        <f t="shared" si="113"/>
        <v>4.5</v>
      </c>
      <c r="T346" s="148">
        <f t="shared" si="114"/>
        <v>8.5</v>
      </c>
      <c r="U346" s="156">
        <v>26.1</v>
      </c>
      <c r="V346" s="147">
        <f t="shared" si="115"/>
        <v>4.75</v>
      </c>
      <c r="W346" s="192">
        <v>0</v>
      </c>
      <c r="X346" s="147">
        <f t="shared" si="116"/>
        <v>2.5</v>
      </c>
      <c r="Y346" s="158">
        <v>7</v>
      </c>
      <c r="Z346" s="147">
        <f t="shared" si="117"/>
        <v>1.5</v>
      </c>
      <c r="AA346" s="148">
        <f t="shared" si="118"/>
        <v>8.75</v>
      </c>
      <c r="AB346" s="159">
        <v>37.18</v>
      </c>
      <c r="AC346" s="147">
        <f t="shared" si="119"/>
        <v>12</v>
      </c>
      <c r="AD346" s="151">
        <f t="shared" si="120"/>
        <v>12</v>
      </c>
      <c r="AE346" s="152">
        <f t="shared" si="121"/>
        <v>10.25</v>
      </c>
      <c r="AF346" s="153">
        <f t="shared" si="122"/>
        <v>10.25</v>
      </c>
      <c r="AG346" s="233">
        <f t="shared" si="123"/>
        <v>256</v>
      </c>
      <c r="AH346" s="108">
        <f>VLOOKUP(B346,'Notes Ecrit'!$A$2:$B$572,2)</f>
        <v>10</v>
      </c>
      <c r="AI346" s="234">
        <f t="shared" si="124"/>
        <v>125</v>
      </c>
      <c r="AJ346" s="125">
        <f t="shared" si="125"/>
        <v>10.125</v>
      </c>
    </row>
    <row r="347" spans="1:41" ht="16.5" customHeight="1" thickBot="1">
      <c r="A347" s="218" t="s">
        <v>1057</v>
      </c>
      <c r="B347" s="224">
        <v>21612682</v>
      </c>
      <c r="C347" s="224" t="s">
        <v>688</v>
      </c>
      <c r="D347" s="224" t="s">
        <v>682</v>
      </c>
      <c r="E347" s="154">
        <v>10</v>
      </c>
      <c r="F347" s="146">
        <f t="shared" si="105"/>
        <v>14.5</v>
      </c>
      <c r="G347" s="147">
        <f t="shared" si="106"/>
        <v>7</v>
      </c>
      <c r="H347" s="148">
        <f t="shared" si="107"/>
        <v>7</v>
      </c>
      <c r="I347" s="211">
        <v>4.0599999999999996</v>
      </c>
      <c r="J347" s="147">
        <f t="shared" si="108"/>
        <v>3</v>
      </c>
      <c r="K347" s="155">
        <v>7.56</v>
      </c>
      <c r="L347" s="147">
        <f t="shared" si="109"/>
        <v>6</v>
      </c>
      <c r="M347" s="148">
        <f t="shared" si="110"/>
        <v>4.5</v>
      </c>
      <c r="N347" s="156">
        <v>79</v>
      </c>
      <c r="O347" s="190">
        <v>93</v>
      </c>
      <c r="P347" s="191">
        <f t="shared" si="111"/>
        <v>0.84946236559139787</v>
      </c>
      <c r="Q347" s="147">
        <f t="shared" si="112"/>
        <v>4</v>
      </c>
      <c r="R347" s="157">
        <v>31.6</v>
      </c>
      <c r="S347" s="147">
        <f t="shared" si="113"/>
        <v>1</v>
      </c>
      <c r="T347" s="148">
        <f t="shared" si="114"/>
        <v>5</v>
      </c>
      <c r="U347" s="156">
        <v>31.9</v>
      </c>
      <c r="V347" s="147">
        <f t="shared" si="115"/>
        <v>2</v>
      </c>
      <c r="W347" s="192">
        <v>2</v>
      </c>
      <c r="X347" s="147">
        <f t="shared" si="116"/>
        <v>3</v>
      </c>
      <c r="Y347" s="158">
        <v>9</v>
      </c>
      <c r="Z347" s="147">
        <f t="shared" si="117"/>
        <v>0.5</v>
      </c>
      <c r="AA347" s="148">
        <f t="shared" si="118"/>
        <v>5.5</v>
      </c>
      <c r="AB347" s="159">
        <v>61.52</v>
      </c>
      <c r="AC347" s="147">
        <f t="shared" si="119"/>
        <v>1</v>
      </c>
      <c r="AD347" s="151">
        <f t="shared" si="120"/>
        <v>1</v>
      </c>
      <c r="AE347" s="152">
        <f t="shared" si="121"/>
        <v>4.5999999999999996</v>
      </c>
      <c r="AF347" s="153">
        <f t="shared" si="122"/>
        <v>4.5999999999999996</v>
      </c>
      <c r="AG347" s="233">
        <f t="shared" si="123"/>
        <v>513</v>
      </c>
      <c r="AH347" s="108">
        <f>VLOOKUP(B347,'Notes Ecrit'!$A$2:$B$572,2)</f>
        <v>9</v>
      </c>
      <c r="AI347" s="234">
        <f t="shared" si="124"/>
        <v>208</v>
      </c>
      <c r="AJ347" s="125">
        <f t="shared" si="125"/>
        <v>6.8</v>
      </c>
      <c r="AK347" s="111"/>
      <c r="AL347" s="111"/>
      <c r="AM347" s="111"/>
      <c r="AN347" s="111"/>
      <c r="AO347" s="111"/>
    </row>
    <row r="348" spans="1:41" ht="16.5" customHeight="1" thickBot="1">
      <c r="A348" s="218" t="s">
        <v>186</v>
      </c>
      <c r="B348" s="224">
        <v>21810572</v>
      </c>
      <c r="C348" s="224" t="s">
        <v>111</v>
      </c>
      <c r="D348" s="224" t="s">
        <v>689</v>
      </c>
      <c r="E348" s="154">
        <v>12</v>
      </c>
      <c r="F348" s="146">
        <f t="shared" si="105"/>
        <v>15.5</v>
      </c>
      <c r="G348" s="147">
        <f t="shared" si="106"/>
        <v>12</v>
      </c>
      <c r="H348" s="148">
        <f t="shared" si="107"/>
        <v>12</v>
      </c>
      <c r="I348" s="211">
        <v>3.99</v>
      </c>
      <c r="J348" s="147">
        <f t="shared" si="108"/>
        <v>9</v>
      </c>
      <c r="K348" s="155">
        <v>7.87</v>
      </c>
      <c r="L348" s="147">
        <f t="shared" si="109"/>
        <v>10</v>
      </c>
      <c r="M348" s="148">
        <f t="shared" si="110"/>
        <v>9.5</v>
      </c>
      <c r="N348" s="156">
        <v>34</v>
      </c>
      <c r="O348" s="190">
        <v>61</v>
      </c>
      <c r="P348" s="191">
        <f t="shared" si="111"/>
        <v>0.55737704918032782</v>
      </c>
      <c r="Q348" s="147">
        <f t="shared" si="112"/>
        <v>4</v>
      </c>
      <c r="R348" s="157">
        <v>36.700000000000003</v>
      </c>
      <c r="S348" s="147">
        <f t="shared" si="113"/>
        <v>6.5</v>
      </c>
      <c r="T348" s="148">
        <f t="shared" si="114"/>
        <v>10.5</v>
      </c>
      <c r="U348" s="156">
        <v>30.4</v>
      </c>
      <c r="V348" s="147">
        <f t="shared" si="115"/>
        <v>3.75</v>
      </c>
      <c r="W348" s="194">
        <v>3</v>
      </c>
      <c r="X348" s="147">
        <f t="shared" si="116"/>
        <v>3.25</v>
      </c>
      <c r="Y348" s="158">
        <v>7</v>
      </c>
      <c r="Z348" s="147">
        <f t="shared" si="117"/>
        <v>1.5</v>
      </c>
      <c r="AA348" s="148">
        <f t="shared" si="118"/>
        <v>8.5</v>
      </c>
      <c r="AB348" s="159">
        <v>46.47</v>
      </c>
      <c r="AC348" s="147">
        <f t="shared" si="119"/>
        <v>10</v>
      </c>
      <c r="AD348" s="151">
        <f t="shared" si="120"/>
        <v>10</v>
      </c>
      <c r="AE348" s="152">
        <f t="shared" si="121"/>
        <v>10.1</v>
      </c>
      <c r="AF348" s="153">
        <f t="shared" si="122"/>
        <v>10.1</v>
      </c>
      <c r="AG348" s="233">
        <f t="shared" si="123"/>
        <v>271</v>
      </c>
      <c r="AH348" s="108">
        <f>VLOOKUP(B348,'Notes Ecrit'!$A$2:$B$572,2)</f>
        <v>10</v>
      </c>
      <c r="AI348" s="234">
        <f t="shared" si="124"/>
        <v>125</v>
      </c>
      <c r="AJ348" s="125">
        <f t="shared" si="125"/>
        <v>10.050000000000001</v>
      </c>
    </row>
    <row r="349" spans="1:41" ht="16.5" customHeight="1" thickBot="1">
      <c r="A349" s="218" t="s">
        <v>1057</v>
      </c>
      <c r="B349" s="224">
        <v>21816749</v>
      </c>
      <c r="C349" s="224" t="s">
        <v>690</v>
      </c>
      <c r="D349" s="224" t="s">
        <v>691</v>
      </c>
      <c r="E349" s="154">
        <v>20</v>
      </c>
      <c r="F349" s="146">
        <f t="shared" si="105"/>
        <v>19.5</v>
      </c>
      <c r="G349" s="147">
        <f t="shared" si="106"/>
        <v>17</v>
      </c>
      <c r="H349" s="148">
        <f t="shared" si="107"/>
        <v>17</v>
      </c>
      <c r="I349" s="211">
        <v>2.98</v>
      </c>
      <c r="J349" s="147">
        <f t="shared" si="108"/>
        <v>20</v>
      </c>
      <c r="K349" s="155">
        <v>6.4</v>
      </c>
      <c r="L349" s="147">
        <f t="shared" si="109"/>
        <v>14</v>
      </c>
      <c r="M349" s="148">
        <f t="shared" si="110"/>
        <v>17</v>
      </c>
      <c r="N349" s="156">
        <v>40</v>
      </c>
      <c r="O349" s="190">
        <v>59</v>
      </c>
      <c r="P349" s="191">
        <f t="shared" si="111"/>
        <v>0.67796610169491522</v>
      </c>
      <c r="Q349" s="147">
        <f t="shared" si="112"/>
        <v>3</v>
      </c>
      <c r="R349" s="156">
        <v>42.8</v>
      </c>
      <c r="S349" s="147">
        <f t="shared" si="113"/>
        <v>3.5</v>
      </c>
      <c r="T349" s="148">
        <f t="shared" si="114"/>
        <v>6.5</v>
      </c>
      <c r="U349" s="156">
        <v>33</v>
      </c>
      <c r="V349" s="147">
        <f t="shared" si="115"/>
        <v>1.25</v>
      </c>
      <c r="W349" s="256">
        <v>-18</v>
      </c>
      <c r="X349" s="147">
        <f t="shared" si="116"/>
        <v>0.25</v>
      </c>
      <c r="Y349" s="158">
        <v>2</v>
      </c>
      <c r="Z349" s="147">
        <f t="shared" si="117"/>
        <v>4</v>
      </c>
      <c r="AA349" s="148">
        <f t="shared" si="118"/>
        <v>5.5</v>
      </c>
      <c r="AB349" s="159">
        <v>41.41</v>
      </c>
      <c r="AC349" s="147">
        <f t="shared" si="119"/>
        <v>9</v>
      </c>
      <c r="AD349" s="151">
        <f t="shared" si="120"/>
        <v>9</v>
      </c>
      <c r="AE349" s="152">
        <f t="shared" si="121"/>
        <v>11</v>
      </c>
      <c r="AF349" s="153">
        <f t="shared" si="122"/>
        <v>11</v>
      </c>
      <c r="AG349" s="233">
        <f t="shared" si="123"/>
        <v>196</v>
      </c>
      <c r="AH349" s="108">
        <f>VLOOKUP(B349,'Notes Ecrit'!$A$2:$B$572,2)</f>
        <v>6.5</v>
      </c>
      <c r="AI349" s="234">
        <f t="shared" si="124"/>
        <v>497</v>
      </c>
      <c r="AJ349" s="125">
        <f t="shared" si="125"/>
        <v>8.75</v>
      </c>
    </row>
    <row r="350" spans="1:41" s="126" customFormat="1" ht="15.75" thickBot="1">
      <c r="A350" s="251" t="s">
        <v>1057</v>
      </c>
      <c r="B350" s="127">
        <v>21608109</v>
      </c>
      <c r="C350" s="127" t="s">
        <v>692</v>
      </c>
      <c r="D350" s="127" t="s">
        <v>693</v>
      </c>
      <c r="E350" s="145" t="s">
        <v>1064</v>
      </c>
      <c r="F350" s="146" t="str">
        <f t="shared" si="105"/>
        <v>ABI</v>
      </c>
      <c r="G350" s="147" t="str">
        <f t="shared" si="106"/>
        <v>ABI</v>
      </c>
      <c r="H350" s="148" t="str">
        <f t="shared" si="107"/>
        <v>ABI</v>
      </c>
      <c r="I350" s="210" t="s">
        <v>1064</v>
      </c>
      <c r="J350" s="147" t="str">
        <f t="shared" si="108"/>
        <v>ABI</v>
      </c>
      <c r="K350" s="149" t="s">
        <v>1064</v>
      </c>
      <c r="L350" s="147" t="str">
        <f t="shared" si="109"/>
        <v>ABI</v>
      </c>
      <c r="M350" s="148" t="str">
        <f t="shared" si="110"/>
        <v>ABI</v>
      </c>
      <c r="N350" s="150" t="s">
        <v>1064</v>
      </c>
      <c r="O350" s="187"/>
      <c r="P350" s="191">
        <f t="shared" si="111"/>
        <v>0</v>
      </c>
      <c r="Q350" s="147" t="str">
        <f t="shared" si="112"/>
        <v>ABI</v>
      </c>
      <c r="R350" s="150" t="s">
        <v>1064</v>
      </c>
      <c r="S350" s="147" t="str">
        <f t="shared" si="113"/>
        <v>ABI</v>
      </c>
      <c r="T350" s="148" t="str">
        <f t="shared" si="114"/>
        <v>ABI</v>
      </c>
      <c r="U350" s="150" t="s">
        <v>1064</v>
      </c>
      <c r="V350" s="147" t="str">
        <f t="shared" si="115"/>
        <v>ABI</v>
      </c>
      <c r="W350" s="189" t="s">
        <v>1064</v>
      </c>
      <c r="X350" s="147" t="str">
        <f t="shared" si="116"/>
        <v>ABI</v>
      </c>
      <c r="Y350" s="166" t="s">
        <v>1064</v>
      </c>
      <c r="Z350" s="147" t="str">
        <f t="shared" si="117"/>
        <v>ABI</v>
      </c>
      <c r="AA350" s="148" t="str">
        <f t="shared" si="118"/>
        <v>ABI</v>
      </c>
      <c r="AB350" s="149" t="s">
        <v>1064</v>
      </c>
      <c r="AC350" s="147" t="str">
        <f t="shared" si="119"/>
        <v>ABI</v>
      </c>
      <c r="AD350" s="151" t="str">
        <f t="shared" si="120"/>
        <v>ABI</v>
      </c>
      <c r="AE350" s="152" t="str">
        <f t="shared" si="121"/>
        <v>DEF</v>
      </c>
      <c r="AF350" s="153">
        <f t="shared" si="122"/>
        <v>0</v>
      </c>
      <c r="AG350" s="233">
        <f t="shared" si="123"/>
        <v>520</v>
      </c>
      <c r="AH350" s="108">
        <f>VLOOKUP(B350,'Notes Ecrit'!$A$2:$B$572,2)</f>
        <v>4.5</v>
      </c>
      <c r="AI350" s="234">
        <f t="shared" si="124"/>
        <v>641</v>
      </c>
      <c r="AJ350" s="125" t="e">
        <f t="shared" si="125"/>
        <v>#VALUE!</v>
      </c>
      <c r="AK350" s="120"/>
      <c r="AL350" s="120"/>
      <c r="AM350" s="120"/>
      <c r="AN350" s="120"/>
      <c r="AO350" s="120"/>
    </row>
    <row r="351" spans="1:41" ht="16.5" customHeight="1" thickBot="1">
      <c r="A351" s="218" t="s">
        <v>1057</v>
      </c>
      <c r="B351" s="224">
        <v>21804302</v>
      </c>
      <c r="C351" s="224" t="s">
        <v>694</v>
      </c>
      <c r="D351" s="224" t="s">
        <v>695</v>
      </c>
      <c r="E351" s="154">
        <v>15</v>
      </c>
      <c r="F351" s="146">
        <f t="shared" si="105"/>
        <v>17</v>
      </c>
      <c r="G351" s="147">
        <f t="shared" si="106"/>
        <v>12</v>
      </c>
      <c r="H351" s="148">
        <f t="shared" si="107"/>
        <v>12</v>
      </c>
      <c r="I351" s="211">
        <v>3.37</v>
      </c>
      <c r="J351" s="147">
        <f t="shared" si="108"/>
        <v>14</v>
      </c>
      <c r="K351" s="155">
        <v>6.37</v>
      </c>
      <c r="L351" s="147">
        <f t="shared" si="109"/>
        <v>14</v>
      </c>
      <c r="M351" s="148">
        <f t="shared" si="110"/>
        <v>14</v>
      </c>
      <c r="N351" s="156">
        <v>42</v>
      </c>
      <c r="O351" s="190">
        <v>56</v>
      </c>
      <c r="P351" s="191">
        <f t="shared" si="111"/>
        <v>0.75</v>
      </c>
      <c r="Q351" s="147">
        <f t="shared" si="112"/>
        <v>3.5</v>
      </c>
      <c r="R351" s="157">
        <v>36.700000000000003</v>
      </c>
      <c r="S351" s="147">
        <f t="shared" si="113"/>
        <v>2</v>
      </c>
      <c r="T351" s="148">
        <f t="shared" si="114"/>
        <v>5.5</v>
      </c>
      <c r="U351" s="156">
        <v>25.9</v>
      </c>
      <c r="V351" s="147">
        <f t="shared" si="115"/>
        <v>5</v>
      </c>
      <c r="W351" s="192">
        <v>-6</v>
      </c>
      <c r="X351" s="147">
        <f t="shared" si="116"/>
        <v>1.25</v>
      </c>
      <c r="Y351" s="158">
        <v>8</v>
      </c>
      <c r="Z351" s="147">
        <f t="shared" si="117"/>
        <v>1</v>
      </c>
      <c r="AA351" s="148">
        <f t="shared" si="118"/>
        <v>7.25</v>
      </c>
      <c r="AB351" s="159">
        <v>52.53</v>
      </c>
      <c r="AC351" s="147">
        <f t="shared" si="119"/>
        <v>4</v>
      </c>
      <c r="AD351" s="151">
        <f t="shared" si="120"/>
        <v>4</v>
      </c>
      <c r="AE351" s="152">
        <f t="shared" si="121"/>
        <v>8.5500000000000007</v>
      </c>
      <c r="AF351" s="153">
        <f t="shared" si="122"/>
        <v>8.5500000000000007</v>
      </c>
      <c r="AG351" s="233">
        <f t="shared" si="123"/>
        <v>409</v>
      </c>
      <c r="AH351" s="108">
        <f>VLOOKUP(B351,'Notes Ecrit'!$A$2:$B$572,2)</f>
        <v>7</v>
      </c>
      <c r="AI351" s="234">
        <f t="shared" si="124"/>
        <v>440</v>
      </c>
      <c r="AJ351" s="125">
        <f t="shared" si="125"/>
        <v>7.7750000000000004</v>
      </c>
    </row>
    <row r="352" spans="1:41" ht="16.5" customHeight="1" thickBot="1">
      <c r="A352" s="218" t="s">
        <v>1057</v>
      </c>
      <c r="B352" s="224">
        <v>21811508</v>
      </c>
      <c r="C352" s="224" t="s">
        <v>696</v>
      </c>
      <c r="D352" s="224" t="s">
        <v>33</v>
      </c>
      <c r="E352" s="154">
        <v>18</v>
      </c>
      <c r="F352" s="146">
        <f t="shared" si="105"/>
        <v>18.5</v>
      </c>
      <c r="G352" s="147">
        <f t="shared" si="106"/>
        <v>15</v>
      </c>
      <c r="H352" s="148">
        <f t="shared" si="107"/>
        <v>15</v>
      </c>
      <c r="I352" s="211">
        <v>3.13</v>
      </c>
      <c r="J352" s="147">
        <f t="shared" si="108"/>
        <v>18</v>
      </c>
      <c r="K352" s="155">
        <v>6.08</v>
      </c>
      <c r="L352" s="147">
        <f t="shared" si="109"/>
        <v>16</v>
      </c>
      <c r="M352" s="148">
        <f t="shared" si="110"/>
        <v>17</v>
      </c>
      <c r="N352" s="156">
        <v>52</v>
      </c>
      <c r="O352" s="190">
        <v>67</v>
      </c>
      <c r="P352" s="191">
        <f t="shared" si="111"/>
        <v>0.77611940298507465</v>
      </c>
      <c r="Q352" s="147">
        <f t="shared" si="112"/>
        <v>3.5</v>
      </c>
      <c r="R352" s="157">
        <v>64.3</v>
      </c>
      <c r="S352" s="147">
        <f t="shared" si="113"/>
        <v>9</v>
      </c>
      <c r="T352" s="148">
        <f t="shared" si="114"/>
        <v>12.5</v>
      </c>
      <c r="U352" s="156">
        <v>24.5</v>
      </c>
      <c r="V352" s="147">
        <f t="shared" si="115"/>
        <v>5.5</v>
      </c>
      <c r="W352" s="202">
        <v>-16</v>
      </c>
      <c r="X352" s="147">
        <f t="shared" si="116"/>
        <v>0.5</v>
      </c>
      <c r="Y352" s="158">
        <v>9</v>
      </c>
      <c r="Z352" s="147">
        <f t="shared" si="117"/>
        <v>0.5</v>
      </c>
      <c r="AA352" s="148">
        <f t="shared" si="118"/>
        <v>6.5</v>
      </c>
      <c r="AB352" s="159">
        <v>44.19</v>
      </c>
      <c r="AC352" s="147">
        <f t="shared" si="119"/>
        <v>8</v>
      </c>
      <c r="AD352" s="151">
        <f t="shared" si="120"/>
        <v>8</v>
      </c>
      <c r="AE352" s="152">
        <f t="shared" si="121"/>
        <v>11.8</v>
      </c>
      <c r="AF352" s="153">
        <f t="shared" si="122"/>
        <v>11.8</v>
      </c>
      <c r="AG352" s="233">
        <f t="shared" si="123"/>
        <v>115</v>
      </c>
      <c r="AH352" s="108">
        <f>VLOOKUP(B352,'Notes Ecrit'!$A$2:$B$572,2)</f>
        <v>11</v>
      </c>
      <c r="AI352" s="234">
        <f t="shared" si="124"/>
        <v>71</v>
      </c>
      <c r="AJ352" s="125">
        <f t="shared" si="125"/>
        <v>11.4</v>
      </c>
      <c r="AK352" s="126"/>
      <c r="AL352" s="126"/>
      <c r="AM352" s="126"/>
      <c r="AN352" s="126"/>
      <c r="AO352" s="126"/>
    </row>
    <row r="353" spans="1:41" s="122" customFormat="1" ht="16.5" customHeight="1" thickBot="1">
      <c r="A353" s="121" t="s">
        <v>186</v>
      </c>
      <c r="B353" s="129">
        <v>21811038</v>
      </c>
      <c r="C353" s="129" t="s">
        <v>697</v>
      </c>
      <c r="D353" s="129" t="s">
        <v>698</v>
      </c>
      <c r="E353" s="167">
        <v>10</v>
      </c>
      <c r="F353" s="146">
        <f t="shared" si="105"/>
        <v>14.5</v>
      </c>
      <c r="G353" s="147">
        <f t="shared" si="106"/>
        <v>10</v>
      </c>
      <c r="H353" s="148">
        <f t="shared" si="107"/>
        <v>10</v>
      </c>
      <c r="I353" s="212">
        <v>3.39</v>
      </c>
      <c r="J353" s="147">
        <f t="shared" si="108"/>
        <v>19</v>
      </c>
      <c r="K353" s="161">
        <v>6.94</v>
      </c>
      <c r="L353" s="147">
        <f t="shared" si="109"/>
        <v>16</v>
      </c>
      <c r="M353" s="148">
        <f t="shared" si="110"/>
        <v>17.5</v>
      </c>
      <c r="N353" s="162" t="s">
        <v>1060</v>
      </c>
      <c r="O353" s="193">
        <v>49</v>
      </c>
      <c r="P353" s="191">
        <f t="shared" si="111"/>
        <v>0</v>
      </c>
      <c r="Q353" s="147">
        <f t="shared" si="112"/>
        <v>0</v>
      </c>
      <c r="R353" s="163">
        <v>36.799999999999997</v>
      </c>
      <c r="S353" s="147">
        <f t="shared" si="113"/>
        <v>6.5</v>
      </c>
      <c r="T353" s="148">
        <f t="shared" si="114"/>
        <v>6.5</v>
      </c>
      <c r="U353" s="162">
        <v>28.1</v>
      </c>
      <c r="V353" s="147">
        <f t="shared" si="115"/>
        <v>4.75</v>
      </c>
      <c r="W353" s="195">
        <v>8</v>
      </c>
      <c r="X353" s="147">
        <f t="shared" si="116"/>
        <v>4</v>
      </c>
      <c r="Y353" s="168">
        <v>2</v>
      </c>
      <c r="Z353" s="147">
        <f t="shared" si="117"/>
        <v>4</v>
      </c>
      <c r="AA353" s="148">
        <f t="shared" si="118"/>
        <v>12.75</v>
      </c>
      <c r="AB353" s="161">
        <v>49</v>
      </c>
      <c r="AC353" s="147">
        <f t="shared" si="119"/>
        <v>9</v>
      </c>
      <c r="AD353" s="151">
        <f t="shared" si="120"/>
        <v>9</v>
      </c>
      <c r="AE353" s="152">
        <f t="shared" si="121"/>
        <v>11.15</v>
      </c>
      <c r="AF353" s="153">
        <f t="shared" si="122"/>
        <v>11.15</v>
      </c>
      <c r="AG353" s="233">
        <f t="shared" si="123"/>
        <v>180</v>
      </c>
      <c r="AH353" s="108">
        <f>VLOOKUP(B353,'Notes Ecrit'!$A$2:$B$572,2)</f>
        <v>10</v>
      </c>
      <c r="AI353" s="234">
        <f t="shared" si="124"/>
        <v>125</v>
      </c>
      <c r="AJ353" s="125">
        <f t="shared" si="125"/>
        <v>10.574999999999999</v>
      </c>
      <c r="AK353" s="126"/>
      <c r="AL353" s="126"/>
      <c r="AM353" s="126"/>
      <c r="AN353" s="126"/>
      <c r="AO353" s="126"/>
    </row>
    <row r="354" spans="1:41" ht="16.5" customHeight="1" thickBot="1">
      <c r="A354" s="218" t="s">
        <v>1057</v>
      </c>
      <c r="B354" s="224">
        <v>21802955</v>
      </c>
      <c r="C354" s="224" t="s">
        <v>699</v>
      </c>
      <c r="D354" s="224" t="s">
        <v>700</v>
      </c>
      <c r="E354" s="154">
        <v>20</v>
      </c>
      <c r="F354" s="146">
        <f t="shared" si="105"/>
        <v>19.5</v>
      </c>
      <c r="G354" s="147">
        <f t="shared" si="106"/>
        <v>17</v>
      </c>
      <c r="H354" s="148">
        <f t="shared" si="107"/>
        <v>17</v>
      </c>
      <c r="I354" s="211">
        <v>3.25</v>
      </c>
      <c r="J354" s="147">
        <f t="shared" si="108"/>
        <v>16</v>
      </c>
      <c r="K354" s="155">
        <v>6.21</v>
      </c>
      <c r="L354" s="147">
        <f t="shared" si="109"/>
        <v>15</v>
      </c>
      <c r="M354" s="148">
        <f t="shared" si="110"/>
        <v>15.5</v>
      </c>
      <c r="N354" s="156">
        <v>70</v>
      </c>
      <c r="O354" s="190">
        <v>65</v>
      </c>
      <c r="P354" s="191">
        <f t="shared" si="111"/>
        <v>1.0769230769230769</v>
      </c>
      <c r="Q354" s="147">
        <f t="shared" si="112"/>
        <v>5</v>
      </c>
      <c r="R354" s="157">
        <v>57.5</v>
      </c>
      <c r="S354" s="147">
        <f t="shared" si="113"/>
        <v>7.5</v>
      </c>
      <c r="T354" s="148">
        <f t="shared" si="114"/>
        <v>12.5</v>
      </c>
      <c r="U354" s="156">
        <v>26.5</v>
      </c>
      <c r="V354" s="147">
        <f t="shared" si="115"/>
        <v>4.5</v>
      </c>
      <c r="W354" s="194">
        <v>0</v>
      </c>
      <c r="X354" s="147">
        <f t="shared" si="116"/>
        <v>2.5</v>
      </c>
      <c r="Y354" s="158">
        <v>4</v>
      </c>
      <c r="Z354" s="147">
        <f t="shared" si="117"/>
        <v>3</v>
      </c>
      <c r="AA354" s="148">
        <f t="shared" si="118"/>
        <v>10</v>
      </c>
      <c r="AB354" s="159">
        <v>34.58</v>
      </c>
      <c r="AC354" s="147">
        <f t="shared" si="119"/>
        <v>13</v>
      </c>
      <c r="AD354" s="151">
        <f t="shared" si="120"/>
        <v>13</v>
      </c>
      <c r="AE354" s="152">
        <f t="shared" si="121"/>
        <v>13.6</v>
      </c>
      <c r="AF354" s="153">
        <f t="shared" si="122"/>
        <v>13.6</v>
      </c>
      <c r="AG354" s="233">
        <f t="shared" si="123"/>
        <v>17</v>
      </c>
      <c r="AH354" s="108">
        <f>VLOOKUP(B354,'Notes Ecrit'!$A$2:$B$572,2)</f>
        <v>7.5</v>
      </c>
      <c r="AI354" s="234">
        <f t="shared" si="124"/>
        <v>397</v>
      </c>
      <c r="AJ354" s="125">
        <f t="shared" si="125"/>
        <v>10.55</v>
      </c>
    </row>
    <row r="355" spans="1:41" ht="16.5" customHeight="1" thickBot="1">
      <c r="A355" s="258" t="s">
        <v>1057</v>
      </c>
      <c r="B355" s="142">
        <v>21703372</v>
      </c>
      <c r="C355" s="142" t="s">
        <v>112</v>
      </c>
      <c r="D355" s="142" t="s">
        <v>308</v>
      </c>
      <c r="E355" s="169" t="s">
        <v>1061</v>
      </c>
      <c r="F355" s="146" t="str">
        <f t="shared" si="105"/>
        <v>VAL</v>
      </c>
      <c r="G355" s="147" t="str">
        <f t="shared" si="106"/>
        <v>VAL</v>
      </c>
      <c r="H355" s="148" t="str">
        <f t="shared" si="107"/>
        <v>VALIDÉ</v>
      </c>
      <c r="I355" s="213" t="s">
        <v>1061</v>
      </c>
      <c r="J355" s="147" t="str">
        <f t="shared" si="108"/>
        <v>VAL</v>
      </c>
      <c r="K355" s="170" t="s">
        <v>1061</v>
      </c>
      <c r="L355" s="147" t="str">
        <f t="shared" si="109"/>
        <v>VAL</v>
      </c>
      <c r="M355" s="148" t="str">
        <f t="shared" si="110"/>
        <v>VALIDÉ</v>
      </c>
      <c r="N355" s="171" t="s">
        <v>1061</v>
      </c>
      <c r="O355" s="196"/>
      <c r="P355" s="191">
        <f t="shared" si="111"/>
        <v>0</v>
      </c>
      <c r="Q355" s="147" t="str">
        <f t="shared" si="112"/>
        <v>VAL</v>
      </c>
      <c r="R355" s="255" t="s">
        <v>1061</v>
      </c>
      <c r="S355" s="147" t="str">
        <f t="shared" si="113"/>
        <v>VAL</v>
      </c>
      <c r="T355" s="148" t="str">
        <f t="shared" si="114"/>
        <v>VALIDÉ</v>
      </c>
      <c r="U355" s="171" t="s">
        <v>1061</v>
      </c>
      <c r="V355" s="147" t="str">
        <f t="shared" si="115"/>
        <v>VAL</v>
      </c>
      <c r="W355" s="197" t="s">
        <v>1061</v>
      </c>
      <c r="X355" s="147" t="str">
        <f t="shared" si="116"/>
        <v>VAL</v>
      </c>
      <c r="Y355" s="172" t="s">
        <v>1061</v>
      </c>
      <c r="Z355" s="147" t="str">
        <f t="shared" si="117"/>
        <v>VAL</v>
      </c>
      <c r="AA355" s="148" t="str">
        <f t="shared" si="118"/>
        <v>VALIDÉ</v>
      </c>
      <c r="AB355" s="170" t="s">
        <v>1061</v>
      </c>
      <c r="AC355" s="147" t="str">
        <f t="shared" si="119"/>
        <v>VAL</v>
      </c>
      <c r="AD355" s="151" t="str">
        <f t="shared" si="120"/>
        <v>VALIDÉ</v>
      </c>
      <c r="AE355" s="152" t="str">
        <f t="shared" si="121"/>
        <v>VALIDÉ</v>
      </c>
      <c r="AF355" s="153">
        <f t="shared" si="122"/>
        <v>0</v>
      </c>
      <c r="AG355" s="233">
        <f t="shared" si="123"/>
        <v>520</v>
      </c>
      <c r="AH355" s="108">
        <f>VLOOKUP(B355,'Notes Ecrit'!$A$2:$B$572,2)</f>
        <v>7</v>
      </c>
      <c r="AI355" s="234">
        <f t="shared" si="124"/>
        <v>440</v>
      </c>
      <c r="AJ355" s="125" t="e">
        <f t="shared" si="125"/>
        <v>#VALUE!</v>
      </c>
      <c r="AK355" s="126"/>
      <c r="AL355" s="126"/>
      <c r="AM355" s="126"/>
      <c r="AN355" s="126"/>
      <c r="AO355" s="126"/>
    </row>
    <row r="356" spans="1:41" s="122" customFormat="1" ht="16.5" customHeight="1" thickBot="1">
      <c r="A356" s="39" t="s">
        <v>186</v>
      </c>
      <c r="B356" s="224">
        <v>21802389</v>
      </c>
      <c r="C356" s="224" t="s">
        <v>112</v>
      </c>
      <c r="D356" s="224" t="s">
        <v>228</v>
      </c>
      <c r="E356" s="154">
        <v>14</v>
      </c>
      <c r="F356" s="146">
        <f t="shared" si="105"/>
        <v>16.5</v>
      </c>
      <c r="G356" s="147">
        <f t="shared" si="106"/>
        <v>14</v>
      </c>
      <c r="H356" s="148">
        <f t="shared" si="107"/>
        <v>14</v>
      </c>
      <c r="I356" s="211">
        <v>3.79</v>
      </c>
      <c r="J356" s="147">
        <f t="shared" si="108"/>
        <v>13</v>
      </c>
      <c r="K356" s="155">
        <v>7.15</v>
      </c>
      <c r="L356" s="147">
        <f t="shared" si="109"/>
        <v>15</v>
      </c>
      <c r="M356" s="148">
        <f t="shared" si="110"/>
        <v>14</v>
      </c>
      <c r="N356" s="156">
        <v>35</v>
      </c>
      <c r="O356" s="190">
        <v>53</v>
      </c>
      <c r="P356" s="191">
        <f t="shared" si="111"/>
        <v>0.660377358490566</v>
      </c>
      <c r="Q356" s="147">
        <f t="shared" si="112"/>
        <v>4.5</v>
      </c>
      <c r="R356" s="157">
        <v>36</v>
      </c>
      <c r="S356" s="147">
        <f t="shared" si="113"/>
        <v>6.5</v>
      </c>
      <c r="T356" s="148">
        <f t="shared" si="114"/>
        <v>11</v>
      </c>
      <c r="U356" s="156">
        <v>27.3</v>
      </c>
      <c r="V356" s="147">
        <f t="shared" si="115"/>
        <v>5.25</v>
      </c>
      <c r="W356" s="192">
        <v>3</v>
      </c>
      <c r="X356" s="147">
        <f t="shared" si="116"/>
        <v>3.25</v>
      </c>
      <c r="Y356" s="158">
        <v>0</v>
      </c>
      <c r="Z356" s="147">
        <f t="shared" si="117"/>
        <v>5</v>
      </c>
      <c r="AA356" s="148">
        <f t="shared" si="118"/>
        <v>13.5</v>
      </c>
      <c r="AB356" s="159">
        <v>52.91</v>
      </c>
      <c r="AC356" s="147">
        <f t="shared" si="119"/>
        <v>7</v>
      </c>
      <c r="AD356" s="151">
        <f t="shared" si="120"/>
        <v>7</v>
      </c>
      <c r="AE356" s="152">
        <f t="shared" si="121"/>
        <v>11.9</v>
      </c>
      <c r="AF356" s="153">
        <f t="shared" si="122"/>
        <v>11.9</v>
      </c>
      <c r="AG356" s="233">
        <f t="shared" si="123"/>
        <v>108</v>
      </c>
      <c r="AH356" s="108">
        <f>VLOOKUP(B356,'Notes Ecrit'!$A$2:$B$572,2)</f>
        <v>8.5</v>
      </c>
      <c r="AI356" s="234">
        <f t="shared" si="124"/>
        <v>278</v>
      </c>
      <c r="AJ356" s="125">
        <f t="shared" si="125"/>
        <v>10.199999999999999</v>
      </c>
      <c r="AK356"/>
      <c r="AL356"/>
      <c r="AM356"/>
      <c r="AN356"/>
      <c r="AO356"/>
    </row>
    <row r="357" spans="1:41" ht="16.5" customHeight="1" thickBot="1">
      <c r="A357" s="218" t="s">
        <v>1057</v>
      </c>
      <c r="B357" s="224">
        <v>21804355</v>
      </c>
      <c r="C357" s="224" t="s">
        <v>701</v>
      </c>
      <c r="D357" s="224" t="s">
        <v>702</v>
      </c>
      <c r="E357" s="154">
        <v>13</v>
      </c>
      <c r="F357" s="146">
        <f t="shared" si="105"/>
        <v>16</v>
      </c>
      <c r="G357" s="147">
        <f t="shared" si="106"/>
        <v>10</v>
      </c>
      <c r="H357" s="148">
        <f t="shared" si="107"/>
        <v>10</v>
      </c>
      <c r="I357" s="211">
        <v>3.56</v>
      </c>
      <c r="J357" s="147">
        <f t="shared" si="108"/>
        <v>11</v>
      </c>
      <c r="K357" s="155">
        <v>6.65</v>
      </c>
      <c r="L357" s="147">
        <f t="shared" si="109"/>
        <v>12</v>
      </c>
      <c r="M357" s="148">
        <f t="shared" si="110"/>
        <v>11.5</v>
      </c>
      <c r="N357" s="156">
        <v>67</v>
      </c>
      <c r="O357" s="190">
        <v>77</v>
      </c>
      <c r="P357" s="191">
        <f t="shared" si="111"/>
        <v>0.87012987012987009</v>
      </c>
      <c r="Q357" s="147">
        <f t="shared" si="112"/>
        <v>4</v>
      </c>
      <c r="R357" s="157">
        <v>46.5</v>
      </c>
      <c r="S357" s="147">
        <f t="shared" si="113"/>
        <v>4.5</v>
      </c>
      <c r="T357" s="148">
        <f t="shared" si="114"/>
        <v>8.5</v>
      </c>
      <c r="U357" s="156">
        <v>28.2</v>
      </c>
      <c r="V357" s="147">
        <f t="shared" si="115"/>
        <v>3.75</v>
      </c>
      <c r="W357" s="192">
        <v>1</v>
      </c>
      <c r="X357" s="147">
        <f t="shared" si="116"/>
        <v>2.75</v>
      </c>
      <c r="Y357" s="158">
        <v>10</v>
      </c>
      <c r="Z357" s="147">
        <f t="shared" si="117"/>
        <v>0</v>
      </c>
      <c r="AA357" s="148">
        <f t="shared" si="118"/>
        <v>6.5</v>
      </c>
      <c r="AB357" s="159">
        <v>40.06</v>
      </c>
      <c r="AC357" s="147">
        <f t="shared" si="119"/>
        <v>10</v>
      </c>
      <c r="AD357" s="151">
        <f t="shared" si="120"/>
        <v>10</v>
      </c>
      <c r="AE357" s="152">
        <f t="shared" si="121"/>
        <v>9.3000000000000007</v>
      </c>
      <c r="AF357" s="153">
        <f t="shared" si="122"/>
        <v>9.3000000000000007</v>
      </c>
      <c r="AG357" s="233">
        <f t="shared" si="123"/>
        <v>357</v>
      </c>
      <c r="AH357" s="108">
        <f>VLOOKUP(B357,'Notes Ecrit'!$A$2:$B$572,2)</f>
        <v>9.5</v>
      </c>
      <c r="AI357" s="234">
        <f t="shared" si="124"/>
        <v>173</v>
      </c>
      <c r="AJ357" s="125">
        <f t="shared" si="125"/>
        <v>9.4</v>
      </c>
      <c r="AK357" s="111"/>
      <c r="AL357" s="111"/>
      <c r="AM357" s="111"/>
      <c r="AN357" s="111"/>
      <c r="AO357" s="111"/>
    </row>
    <row r="358" spans="1:41" ht="16.5" customHeight="1" thickBot="1">
      <c r="A358" s="218" t="s">
        <v>186</v>
      </c>
      <c r="B358" s="224">
        <v>21805180</v>
      </c>
      <c r="C358" s="224" t="s">
        <v>43</v>
      </c>
      <c r="D358" s="224" t="s">
        <v>621</v>
      </c>
      <c r="E358" s="154">
        <v>13</v>
      </c>
      <c r="F358" s="146">
        <f t="shared" si="105"/>
        <v>16</v>
      </c>
      <c r="G358" s="147">
        <f t="shared" si="106"/>
        <v>13</v>
      </c>
      <c r="H358" s="148">
        <f t="shared" si="107"/>
        <v>13</v>
      </c>
      <c r="I358" s="211">
        <v>4.42</v>
      </c>
      <c r="J358" s="147">
        <f t="shared" si="108"/>
        <v>2</v>
      </c>
      <c r="K358" s="155">
        <v>8.08</v>
      </c>
      <c r="L358" s="147">
        <f t="shared" si="109"/>
        <v>8</v>
      </c>
      <c r="M358" s="148">
        <f t="shared" si="110"/>
        <v>5</v>
      </c>
      <c r="N358" s="156">
        <v>30</v>
      </c>
      <c r="O358" s="190">
        <v>52</v>
      </c>
      <c r="P358" s="191">
        <f t="shared" si="111"/>
        <v>0.57692307692307687</v>
      </c>
      <c r="Q358" s="147">
        <f t="shared" si="112"/>
        <v>4</v>
      </c>
      <c r="R358" s="157">
        <v>30.9</v>
      </c>
      <c r="S358" s="147">
        <f t="shared" si="113"/>
        <v>5</v>
      </c>
      <c r="T358" s="148">
        <f t="shared" si="114"/>
        <v>9</v>
      </c>
      <c r="U358" s="156">
        <v>27.1</v>
      </c>
      <c r="V358" s="147">
        <f t="shared" si="115"/>
        <v>5.25</v>
      </c>
      <c r="W358" s="192">
        <v>5</v>
      </c>
      <c r="X358" s="147">
        <f t="shared" si="116"/>
        <v>3.5</v>
      </c>
      <c r="Y358" s="158">
        <v>4</v>
      </c>
      <c r="Z358" s="147">
        <f t="shared" si="117"/>
        <v>3</v>
      </c>
      <c r="AA358" s="148">
        <f t="shared" si="118"/>
        <v>11.75</v>
      </c>
      <c r="AB358" s="159">
        <v>44.16</v>
      </c>
      <c r="AC358" s="147">
        <f t="shared" si="119"/>
        <v>11</v>
      </c>
      <c r="AD358" s="151">
        <f t="shared" si="120"/>
        <v>11</v>
      </c>
      <c r="AE358" s="152">
        <f t="shared" si="121"/>
        <v>9.9499999999999993</v>
      </c>
      <c r="AF358" s="153">
        <f t="shared" si="122"/>
        <v>9.9499999999999993</v>
      </c>
      <c r="AG358" s="233">
        <f t="shared" si="123"/>
        <v>282</v>
      </c>
      <c r="AH358" s="108">
        <f>VLOOKUP(B358,'Notes Ecrit'!$A$2:$B$572,2)</f>
        <v>10.5</v>
      </c>
      <c r="AI358" s="234">
        <f t="shared" si="124"/>
        <v>94</v>
      </c>
      <c r="AJ358" s="125">
        <f t="shared" si="125"/>
        <v>10.225</v>
      </c>
    </row>
    <row r="359" spans="1:41" ht="16.5" customHeight="1" thickBot="1">
      <c r="A359" s="218" t="s">
        <v>1057</v>
      </c>
      <c r="B359" s="224">
        <v>21810399</v>
      </c>
      <c r="C359" s="224" t="s">
        <v>703</v>
      </c>
      <c r="D359" s="224" t="s">
        <v>365</v>
      </c>
      <c r="E359" s="154">
        <v>15</v>
      </c>
      <c r="F359" s="146">
        <f t="shared" si="105"/>
        <v>17</v>
      </c>
      <c r="G359" s="147">
        <f t="shared" si="106"/>
        <v>12</v>
      </c>
      <c r="H359" s="148">
        <f t="shared" si="107"/>
        <v>12</v>
      </c>
      <c r="I359" s="211">
        <v>3.43</v>
      </c>
      <c r="J359" s="147">
        <f t="shared" si="108"/>
        <v>13</v>
      </c>
      <c r="K359" s="155">
        <v>6.61</v>
      </c>
      <c r="L359" s="147">
        <f t="shared" si="109"/>
        <v>13</v>
      </c>
      <c r="M359" s="148">
        <f t="shared" si="110"/>
        <v>13</v>
      </c>
      <c r="N359" s="156">
        <v>75.5</v>
      </c>
      <c r="O359" s="190">
        <v>75</v>
      </c>
      <c r="P359" s="191">
        <f t="shared" si="111"/>
        <v>1.0066666666666666</v>
      </c>
      <c r="Q359" s="147">
        <f t="shared" si="112"/>
        <v>5</v>
      </c>
      <c r="R359" s="157">
        <v>46.1</v>
      </c>
      <c r="S359" s="147">
        <f t="shared" si="113"/>
        <v>4.5</v>
      </c>
      <c r="T359" s="148">
        <f t="shared" si="114"/>
        <v>9.5</v>
      </c>
      <c r="U359" s="156">
        <v>26.9</v>
      </c>
      <c r="V359" s="147">
        <f t="shared" si="115"/>
        <v>4.5</v>
      </c>
      <c r="W359" s="192">
        <v>-12</v>
      </c>
      <c r="X359" s="147">
        <f t="shared" si="116"/>
        <v>0.75</v>
      </c>
      <c r="Y359" s="158">
        <v>7</v>
      </c>
      <c r="Z359" s="147">
        <f t="shared" si="117"/>
        <v>1.5</v>
      </c>
      <c r="AA359" s="148">
        <f t="shared" si="118"/>
        <v>6.75</v>
      </c>
      <c r="AB359" s="159">
        <v>40.06</v>
      </c>
      <c r="AC359" s="147">
        <f t="shared" si="119"/>
        <v>10</v>
      </c>
      <c r="AD359" s="151">
        <f t="shared" si="120"/>
        <v>10</v>
      </c>
      <c r="AE359" s="152">
        <f t="shared" si="121"/>
        <v>10.25</v>
      </c>
      <c r="AF359" s="153">
        <f t="shared" si="122"/>
        <v>10.25</v>
      </c>
      <c r="AG359" s="233">
        <f t="shared" si="123"/>
        <v>256</v>
      </c>
      <c r="AH359" s="108">
        <f>VLOOKUP(B359,'Notes Ecrit'!$A$2:$B$572,2)</f>
        <v>8</v>
      </c>
      <c r="AI359" s="234">
        <f t="shared" si="124"/>
        <v>339</v>
      </c>
      <c r="AJ359" s="125">
        <f t="shared" si="125"/>
        <v>9.125</v>
      </c>
      <c r="AK359" s="126"/>
      <c r="AL359" s="126"/>
      <c r="AM359" s="126"/>
      <c r="AN359" s="126"/>
      <c r="AO359" s="126"/>
    </row>
    <row r="360" spans="1:41" ht="16.5" customHeight="1" thickBot="1">
      <c r="A360" s="218" t="s">
        <v>186</v>
      </c>
      <c r="B360" s="224">
        <v>21805852</v>
      </c>
      <c r="C360" s="224" t="s">
        <v>704</v>
      </c>
      <c r="D360" s="224" t="s">
        <v>705</v>
      </c>
      <c r="E360" s="154">
        <v>14</v>
      </c>
      <c r="F360" s="146">
        <f t="shared" si="105"/>
        <v>16.5</v>
      </c>
      <c r="G360" s="147">
        <f t="shared" si="106"/>
        <v>14</v>
      </c>
      <c r="H360" s="148">
        <f t="shared" si="107"/>
        <v>14</v>
      </c>
      <c r="I360" s="211">
        <v>4.09</v>
      </c>
      <c r="J360" s="147">
        <f t="shared" si="108"/>
        <v>8</v>
      </c>
      <c r="K360" s="155">
        <v>7.58</v>
      </c>
      <c r="L360" s="147">
        <f t="shared" si="109"/>
        <v>12</v>
      </c>
      <c r="M360" s="148">
        <f t="shared" si="110"/>
        <v>10</v>
      </c>
      <c r="N360" s="156">
        <v>35</v>
      </c>
      <c r="O360" s="190">
        <v>51</v>
      </c>
      <c r="P360" s="191">
        <f t="shared" si="111"/>
        <v>0.68627450980392157</v>
      </c>
      <c r="Q360" s="147">
        <f t="shared" si="112"/>
        <v>4.5</v>
      </c>
      <c r="R360" s="157">
        <v>29.1</v>
      </c>
      <c r="S360" s="147">
        <f t="shared" si="113"/>
        <v>4.5</v>
      </c>
      <c r="T360" s="148">
        <f t="shared" si="114"/>
        <v>9</v>
      </c>
      <c r="U360" s="156">
        <v>27.8</v>
      </c>
      <c r="V360" s="147">
        <f t="shared" si="115"/>
        <v>5</v>
      </c>
      <c r="W360" s="192">
        <v>-5</v>
      </c>
      <c r="X360" s="147">
        <f t="shared" si="116"/>
        <v>1.5</v>
      </c>
      <c r="Y360" s="158">
        <v>2</v>
      </c>
      <c r="Z360" s="147">
        <f t="shared" si="117"/>
        <v>4</v>
      </c>
      <c r="AA360" s="148">
        <f t="shared" si="118"/>
        <v>10.5</v>
      </c>
      <c r="AB360" s="159">
        <v>40.39</v>
      </c>
      <c r="AC360" s="147">
        <f t="shared" si="119"/>
        <v>13</v>
      </c>
      <c r="AD360" s="151">
        <f t="shared" si="120"/>
        <v>13</v>
      </c>
      <c r="AE360" s="152">
        <f t="shared" si="121"/>
        <v>11.3</v>
      </c>
      <c r="AF360" s="153">
        <f t="shared" si="122"/>
        <v>11.3</v>
      </c>
      <c r="AG360" s="233">
        <f t="shared" si="123"/>
        <v>168</v>
      </c>
      <c r="AH360" s="108">
        <f>VLOOKUP(B360,'Notes Ecrit'!$A$2:$B$572,2)</f>
        <v>13.5</v>
      </c>
      <c r="AI360" s="234">
        <f t="shared" si="124"/>
        <v>5</v>
      </c>
      <c r="AJ360" s="125">
        <f t="shared" si="125"/>
        <v>12.4</v>
      </c>
    </row>
    <row r="361" spans="1:41" ht="16.5" customHeight="1" thickBot="1">
      <c r="A361" s="218" t="s">
        <v>1057</v>
      </c>
      <c r="B361" s="224">
        <v>21801154</v>
      </c>
      <c r="C361" s="224" t="s">
        <v>706</v>
      </c>
      <c r="D361" s="224" t="s">
        <v>33</v>
      </c>
      <c r="E361" s="154">
        <v>14</v>
      </c>
      <c r="F361" s="146">
        <f t="shared" si="105"/>
        <v>16.5</v>
      </c>
      <c r="G361" s="147">
        <f t="shared" si="106"/>
        <v>11</v>
      </c>
      <c r="H361" s="148">
        <f t="shared" si="107"/>
        <v>11</v>
      </c>
      <c r="I361" s="211">
        <v>3.72</v>
      </c>
      <c r="J361" s="147">
        <f t="shared" si="108"/>
        <v>8</v>
      </c>
      <c r="K361" s="155">
        <v>7.01</v>
      </c>
      <c r="L361" s="147">
        <f t="shared" si="109"/>
        <v>10</v>
      </c>
      <c r="M361" s="148">
        <f t="shared" si="110"/>
        <v>9</v>
      </c>
      <c r="N361" s="156">
        <v>67</v>
      </c>
      <c r="O361" s="190">
        <v>69</v>
      </c>
      <c r="P361" s="191">
        <f t="shared" si="111"/>
        <v>0.97101449275362317</v>
      </c>
      <c r="Q361" s="147">
        <f t="shared" si="112"/>
        <v>4.5</v>
      </c>
      <c r="R361" s="157">
        <v>41.4</v>
      </c>
      <c r="S361" s="147">
        <f t="shared" si="113"/>
        <v>3.5</v>
      </c>
      <c r="T361" s="148">
        <f t="shared" si="114"/>
        <v>8</v>
      </c>
      <c r="U361" s="156">
        <v>28.4</v>
      </c>
      <c r="V361" s="147">
        <f t="shared" si="115"/>
        <v>3.75</v>
      </c>
      <c r="W361" s="192">
        <v>0</v>
      </c>
      <c r="X361" s="147">
        <f t="shared" si="116"/>
        <v>2.5</v>
      </c>
      <c r="Y361" s="158">
        <v>7</v>
      </c>
      <c r="Z361" s="147">
        <f t="shared" si="117"/>
        <v>1.5</v>
      </c>
      <c r="AA361" s="148">
        <f t="shared" si="118"/>
        <v>7.75</v>
      </c>
      <c r="AB361" s="159">
        <v>36.520000000000003</v>
      </c>
      <c r="AC361" s="147">
        <f t="shared" si="119"/>
        <v>12</v>
      </c>
      <c r="AD361" s="151">
        <f t="shared" si="120"/>
        <v>12</v>
      </c>
      <c r="AE361" s="152">
        <f t="shared" si="121"/>
        <v>9.5500000000000007</v>
      </c>
      <c r="AF361" s="153">
        <f t="shared" si="122"/>
        <v>9.5500000000000007</v>
      </c>
      <c r="AG361" s="233">
        <f t="shared" si="123"/>
        <v>336</v>
      </c>
      <c r="AH361" s="108">
        <f>VLOOKUP(B361,'Notes Ecrit'!$A$2:$B$572,2)</f>
        <v>9.5</v>
      </c>
      <c r="AI361" s="234">
        <f t="shared" si="124"/>
        <v>173</v>
      </c>
      <c r="AJ361" s="125">
        <f t="shared" si="125"/>
        <v>9.5250000000000004</v>
      </c>
    </row>
    <row r="362" spans="1:41" ht="16.5" customHeight="1" thickBot="1">
      <c r="A362" s="218" t="s">
        <v>186</v>
      </c>
      <c r="B362" s="224">
        <v>21808570</v>
      </c>
      <c r="C362" s="224" t="s">
        <v>113</v>
      </c>
      <c r="D362" s="224" t="s">
        <v>707</v>
      </c>
      <c r="E362" s="154">
        <v>12</v>
      </c>
      <c r="F362" s="146">
        <f t="shared" si="105"/>
        <v>15.5</v>
      </c>
      <c r="G362" s="147">
        <f t="shared" si="106"/>
        <v>12</v>
      </c>
      <c r="H362" s="148">
        <f t="shared" si="107"/>
        <v>12</v>
      </c>
      <c r="I362" s="211">
        <v>4.22</v>
      </c>
      <c r="J362" s="147">
        <f t="shared" si="108"/>
        <v>5</v>
      </c>
      <c r="K362" s="155">
        <v>7.77</v>
      </c>
      <c r="L362" s="147">
        <f t="shared" si="109"/>
        <v>11</v>
      </c>
      <c r="M362" s="148">
        <f t="shared" si="110"/>
        <v>8</v>
      </c>
      <c r="N362" s="156">
        <v>35</v>
      </c>
      <c r="O362" s="190">
        <v>53</v>
      </c>
      <c r="P362" s="191">
        <f t="shared" si="111"/>
        <v>0.660377358490566</v>
      </c>
      <c r="Q362" s="147">
        <f t="shared" si="112"/>
        <v>4.5</v>
      </c>
      <c r="R362" s="157">
        <v>31.9</v>
      </c>
      <c r="S362" s="147">
        <f t="shared" si="113"/>
        <v>5</v>
      </c>
      <c r="T362" s="148">
        <f t="shared" si="114"/>
        <v>9.5</v>
      </c>
      <c r="U362" s="156">
        <v>30</v>
      </c>
      <c r="V362" s="147">
        <f t="shared" si="115"/>
        <v>3.75</v>
      </c>
      <c r="W362" s="192">
        <v>-5</v>
      </c>
      <c r="X362" s="147">
        <f t="shared" si="116"/>
        <v>1.5</v>
      </c>
      <c r="Y362" s="158">
        <v>4</v>
      </c>
      <c r="Z362" s="147">
        <f t="shared" si="117"/>
        <v>3</v>
      </c>
      <c r="AA362" s="148">
        <f t="shared" si="118"/>
        <v>8.25</v>
      </c>
      <c r="AB362" s="159">
        <v>56.35</v>
      </c>
      <c r="AC362" s="147">
        <f t="shared" si="119"/>
        <v>6</v>
      </c>
      <c r="AD362" s="151">
        <f t="shared" si="120"/>
        <v>6</v>
      </c>
      <c r="AE362" s="152">
        <f t="shared" si="121"/>
        <v>8.75</v>
      </c>
      <c r="AF362" s="153">
        <f t="shared" si="122"/>
        <v>8.75</v>
      </c>
      <c r="AG362" s="233">
        <f t="shared" si="123"/>
        <v>396</v>
      </c>
      <c r="AH362" s="108">
        <f>VLOOKUP(B362,'Notes Ecrit'!$A$2:$B$572,2)</f>
        <v>7.5</v>
      </c>
      <c r="AI362" s="234">
        <f t="shared" si="124"/>
        <v>397</v>
      </c>
      <c r="AJ362" s="125">
        <f t="shared" si="125"/>
        <v>8.125</v>
      </c>
    </row>
    <row r="363" spans="1:41" ht="16.5" customHeight="1" thickBot="1">
      <c r="A363" s="218" t="s">
        <v>1057</v>
      </c>
      <c r="B363" s="224">
        <v>21802928</v>
      </c>
      <c r="C363" s="224" t="s">
        <v>708</v>
      </c>
      <c r="D363" s="224" t="s">
        <v>30</v>
      </c>
      <c r="E363" s="154">
        <v>16</v>
      </c>
      <c r="F363" s="146">
        <f t="shared" si="105"/>
        <v>17.5</v>
      </c>
      <c r="G363" s="147">
        <f t="shared" si="106"/>
        <v>13</v>
      </c>
      <c r="H363" s="148">
        <f t="shared" si="107"/>
        <v>13</v>
      </c>
      <c r="I363" s="211">
        <v>3.66</v>
      </c>
      <c r="J363" s="147">
        <f t="shared" si="108"/>
        <v>9</v>
      </c>
      <c r="K363" s="155">
        <v>6.88</v>
      </c>
      <c r="L363" s="147">
        <f t="shared" si="109"/>
        <v>11</v>
      </c>
      <c r="M363" s="148">
        <f t="shared" si="110"/>
        <v>10</v>
      </c>
      <c r="N363" s="156">
        <v>52</v>
      </c>
      <c r="O363" s="190">
        <v>63</v>
      </c>
      <c r="P363" s="191">
        <f t="shared" si="111"/>
        <v>0.82539682539682535</v>
      </c>
      <c r="Q363" s="147">
        <f t="shared" si="112"/>
        <v>4</v>
      </c>
      <c r="R363" s="157">
        <v>41.5</v>
      </c>
      <c r="S363" s="147">
        <f t="shared" si="113"/>
        <v>3.5</v>
      </c>
      <c r="T363" s="148">
        <f t="shared" si="114"/>
        <v>7.5</v>
      </c>
      <c r="U363" s="156">
        <v>27</v>
      </c>
      <c r="V363" s="147">
        <f t="shared" si="115"/>
        <v>4.25</v>
      </c>
      <c r="W363" s="192">
        <v>-13</v>
      </c>
      <c r="X363" s="147">
        <f t="shared" si="116"/>
        <v>0.75</v>
      </c>
      <c r="Y363" s="158">
        <v>10</v>
      </c>
      <c r="Z363" s="147">
        <f t="shared" si="117"/>
        <v>0</v>
      </c>
      <c r="AA363" s="148">
        <f t="shared" si="118"/>
        <v>5</v>
      </c>
      <c r="AB363" s="159">
        <v>34.159999999999997</v>
      </c>
      <c r="AC363" s="147">
        <f t="shared" si="119"/>
        <v>14</v>
      </c>
      <c r="AD363" s="151">
        <f t="shared" si="120"/>
        <v>14</v>
      </c>
      <c r="AE363" s="152">
        <f t="shared" si="121"/>
        <v>9.9</v>
      </c>
      <c r="AF363" s="153">
        <f t="shared" si="122"/>
        <v>9.9</v>
      </c>
      <c r="AG363" s="233">
        <f t="shared" si="123"/>
        <v>291</v>
      </c>
      <c r="AH363" s="108">
        <f>VLOOKUP(B363,'Notes Ecrit'!$A$2:$B$572,2)</f>
        <v>9.5</v>
      </c>
      <c r="AI363" s="234">
        <f t="shared" si="124"/>
        <v>173</v>
      </c>
      <c r="AJ363" s="125">
        <f t="shared" si="125"/>
        <v>9.6999999999999993</v>
      </c>
    </row>
    <row r="364" spans="1:41" ht="16.5" customHeight="1" thickBot="1">
      <c r="A364" s="218" t="s">
        <v>1057</v>
      </c>
      <c r="B364" s="224">
        <v>21804898</v>
      </c>
      <c r="C364" s="224" t="s">
        <v>709</v>
      </c>
      <c r="D364" s="224" t="s">
        <v>710</v>
      </c>
      <c r="E364" s="154">
        <v>12</v>
      </c>
      <c r="F364" s="146">
        <f t="shared" si="105"/>
        <v>15.5</v>
      </c>
      <c r="G364" s="147">
        <f t="shared" si="106"/>
        <v>9</v>
      </c>
      <c r="H364" s="148">
        <f t="shared" si="107"/>
        <v>9</v>
      </c>
      <c r="I364" s="211">
        <v>3.77</v>
      </c>
      <c r="J364" s="147">
        <f t="shared" si="108"/>
        <v>8</v>
      </c>
      <c r="K364" s="155">
        <v>7.1</v>
      </c>
      <c r="L364" s="147">
        <f t="shared" si="109"/>
        <v>9</v>
      </c>
      <c r="M364" s="148">
        <f t="shared" si="110"/>
        <v>8.5</v>
      </c>
      <c r="N364" s="156">
        <v>53</v>
      </c>
      <c r="O364" s="190">
        <v>92</v>
      </c>
      <c r="P364" s="191">
        <f t="shared" si="111"/>
        <v>0.57608695652173914</v>
      </c>
      <c r="Q364" s="147">
        <f t="shared" si="112"/>
        <v>2.5</v>
      </c>
      <c r="R364" s="157">
        <v>32.5</v>
      </c>
      <c r="S364" s="147">
        <f t="shared" si="113"/>
        <v>1</v>
      </c>
      <c r="T364" s="148">
        <f t="shared" si="114"/>
        <v>3.5</v>
      </c>
      <c r="U364" s="156">
        <v>28.6</v>
      </c>
      <c r="V364" s="147">
        <f t="shared" si="115"/>
        <v>3.5</v>
      </c>
      <c r="W364" s="192">
        <v>-4</v>
      </c>
      <c r="X364" s="147">
        <f t="shared" si="116"/>
        <v>1.5</v>
      </c>
      <c r="Y364" s="158">
        <v>5</v>
      </c>
      <c r="Z364" s="147">
        <f t="shared" si="117"/>
        <v>2.5</v>
      </c>
      <c r="AA364" s="148">
        <f t="shared" si="118"/>
        <v>7.5</v>
      </c>
      <c r="AB364" s="159">
        <v>41.06</v>
      </c>
      <c r="AC364" s="147">
        <f t="shared" si="119"/>
        <v>10</v>
      </c>
      <c r="AD364" s="151">
        <f t="shared" si="120"/>
        <v>10</v>
      </c>
      <c r="AE364" s="152">
        <f t="shared" si="121"/>
        <v>7.7</v>
      </c>
      <c r="AF364" s="153">
        <f t="shared" si="122"/>
        <v>7.7</v>
      </c>
      <c r="AG364" s="233">
        <f t="shared" si="123"/>
        <v>459</v>
      </c>
      <c r="AH364" s="108">
        <f>VLOOKUP(B364,'Notes Ecrit'!$A$2:$B$572,2)</f>
        <v>11.5</v>
      </c>
      <c r="AI364" s="234">
        <f t="shared" si="124"/>
        <v>54</v>
      </c>
      <c r="AJ364" s="125">
        <f t="shared" si="125"/>
        <v>9.6</v>
      </c>
    </row>
    <row r="365" spans="1:41" ht="16.5" customHeight="1" thickBot="1">
      <c r="A365" s="218" t="s">
        <v>1057</v>
      </c>
      <c r="B365" s="224">
        <v>21804600</v>
      </c>
      <c r="C365" s="224" t="s">
        <v>711</v>
      </c>
      <c r="D365" s="224" t="s">
        <v>712</v>
      </c>
      <c r="E365" s="154">
        <v>18</v>
      </c>
      <c r="F365" s="146">
        <f t="shared" si="105"/>
        <v>18.5</v>
      </c>
      <c r="G365" s="147">
        <f t="shared" si="106"/>
        <v>15</v>
      </c>
      <c r="H365" s="148">
        <f t="shared" si="107"/>
        <v>15</v>
      </c>
      <c r="I365" s="211">
        <v>3.69</v>
      </c>
      <c r="J365" s="147">
        <f t="shared" si="108"/>
        <v>9</v>
      </c>
      <c r="K365" s="155">
        <v>6.78</v>
      </c>
      <c r="L365" s="147">
        <f t="shared" si="109"/>
        <v>11</v>
      </c>
      <c r="M365" s="148">
        <f t="shared" si="110"/>
        <v>10</v>
      </c>
      <c r="N365" s="156">
        <v>58</v>
      </c>
      <c r="O365" s="190">
        <v>65</v>
      </c>
      <c r="P365" s="191">
        <f t="shared" si="111"/>
        <v>0.89230769230769236</v>
      </c>
      <c r="Q365" s="147">
        <f t="shared" si="112"/>
        <v>4</v>
      </c>
      <c r="R365" s="157">
        <v>41.7</v>
      </c>
      <c r="S365" s="147">
        <f t="shared" si="113"/>
        <v>3.5</v>
      </c>
      <c r="T365" s="148">
        <f t="shared" si="114"/>
        <v>7.5</v>
      </c>
      <c r="U365" s="156">
        <v>26.5</v>
      </c>
      <c r="V365" s="147">
        <f t="shared" si="115"/>
        <v>4.5</v>
      </c>
      <c r="W365" s="192">
        <v>-8</v>
      </c>
      <c r="X365" s="147">
        <f t="shared" si="116"/>
        <v>1</v>
      </c>
      <c r="Y365" s="158">
        <v>7</v>
      </c>
      <c r="Z365" s="147">
        <f t="shared" si="117"/>
        <v>1.5</v>
      </c>
      <c r="AA365" s="148">
        <f t="shared" si="118"/>
        <v>7</v>
      </c>
      <c r="AB365" s="159">
        <v>43.37</v>
      </c>
      <c r="AC365" s="147">
        <f t="shared" si="119"/>
        <v>8</v>
      </c>
      <c r="AD365" s="151">
        <f t="shared" si="120"/>
        <v>8</v>
      </c>
      <c r="AE365" s="152">
        <f t="shared" si="121"/>
        <v>9.5</v>
      </c>
      <c r="AF365" s="153">
        <f t="shared" si="122"/>
        <v>9.5</v>
      </c>
      <c r="AG365" s="233">
        <f t="shared" si="123"/>
        <v>344</v>
      </c>
      <c r="AH365" s="108">
        <f>VLOOKUP(B365,'Notes Ecrit'!$A$2:$B$572,2)</f>
        <v>8</v>
      </c>
      <c r="AI365" s="234">
        <f t="shared" si="124"/>
        <v>339</v>
      </c>
      <c r="AJ365" s="125">
        <f t="shared" si="125"/>
        <v>8.75</v>
      </c>
    </row>
    <row r="366" spans="1:41" ht="16.5" customHeight="1" thickBot="1">
      <c r="A366" s="218" t="s">
        <v>1057</v>
      </c>
      <c r="B366" s="224">
        <v>21806451</v>
      </c>
      <c r="C366" s="224" t="s">
        <v>711</v>
      </c>
      <c r="D366" s="224" t="s">
        <v>226</v>
      </c>
      <c r="E366" s="154">
        <v>14</v>
      </c>
      <c r="F366" s="146">
        <f t="shared" si="105"/>
        <v>16.5</v>
      </c>
      <c r="G366" s="147">
        <f t="shared" si="106"/>
        <v>11</v>
      </c>
      <c r="H366" s="148">
        <f t="shared" si="107"/>
        <v>11</v>
      </c>
      <c r="I366" s="211">
        <v>3.46</v>
      </c>
      <c r="J366" s="147">
        <f t="shared" si="108"/>
        <v>13</v>
      </c>
      <c r="K366" s="155">
        <v>6.68</v>
      </c>
      <c r="L366" s="147">
        <f t="shared" si="109"/>
        <v>12</v>
      </c>
      <c r="M366" s="148">
        <f t="shared" si="110"/>
        <v>12.5</v>
      </c>
      <c r="N366" s="156">
        <v>75.5</v>
      </c>
      <c r="O366" s="190">
        <v>64</v>
      </c>
      <c r="P366" s="191">
        <f t="shared" si="111"/>
        <v>1.1796875</v>
      </c>
      <c r="Q366" s="147">
        <f t="shared" si="112"/>
        <v>5.5</v>
      </c>
      <c r="R366" s="157">
        <v>51</v>
      </c>
      <c r="S366" s="147">
        <f t="shared" si="113"/>
        <v>6</v>
      </c>
      <c r="T366" s="148">
        <f t="shared" si="114"/>
        <v>11.5</v>
      </c>
      <c r="U366" s="156">
        <v>26.5</v>
      </c>
      <c r="V366" s="147">
        <f t="shared" si="115"/>
        <v>4.5</v>
      </c>
      <c r="W366" s="192">
        <v>-7</v>
      </c>
      <c r="X366" s="147">
        <f t="shared" si="116"/>
        <v>1.25</v>
      </c>
      <c r="Y366" s="158">
        <v>10</v>
      </c>
      <c r="Z366" s="147">
        <f t="shared" si="117"/>
        <v>0</v>
      </c>
      <c r="AA366" s="148">
        <f t="shared" si="118"/>
        <v>5.75</v>
      </c>
      <c r="AB366" s="159">
        <v>45.86</v>
      </c>
      <c r="AC366" s="147">
        <f t="shared" si="119"/>
        <v>7</v>
      </c>
      <c r="AD366" s="151">
        <f t="shared" si="120"/>
        <v>7</v>
      </c>
      <c r="AE366" s="152">
        <f t="shared" si="121"/>
        <v>9.5500000000000007</v>
      </c>
      <c r="AF366" s="153">
        <f t="shared" si="122"/>
        <v>9.5500000000000007</v>
      </c>
      <c r="AG366" s="233">
        <f t="shared" si="123"/>
        <v>336</v>
      </c>
      <c r="AH366" s="108">
        <f>VLOOKUP(B366,'Notes Ecrit'!$A$2:$B$572,2)</f>
        <v>10</v>
      </c>
      <c r="AI366" s="234">
        <f t="shared" si="124"/>
        <v>125</v>
      </c>
      <c r="AJ366" s="125">
        <f t="shared" si="125"/>
        <v>9.7750000000000004</v>
      </c>
      <c r="AK366" s="118"/>
      <c r="AL366" s="118"/>
      <c r="AM366" s="118"/>
      <c r="AN366" s="118"/>
      <c r="AO366" s="118"/>
    </row>
    <row r="367" spans="1:41" ht="16.5" customHeight="1" thickBot="1">
      <c r="A367" s="220" t="s">
        <v>186</v>
      </c>
      <c r="B367" s="224">
        <v>21810591</v>
      </c>
      <c r="C367" s="224" t="s">
        <v>713</v>
      </c>
      <c r="D367" s="224" t="s">
        <v>714</v>
      </c>
      <c r="E367" s="154">
        <v>15</v>
      </c>
      <c r="F367" s="146">
        <f t="shared" si="105"/>
        <v>17</v>
      </c>
      <c r="G367" s="147">
        <f t="shared" si="106"/>
        <v>15</v>
      </c>
      <c r="H367" s="148">
        <f t="shared" si="107"/>
        <v>15</v>
      </c>
      <c r="I367" s="211">
        <v>3.78</v>
      </c>
      <c r="J367" s="147">
        <f t="shared" si="108"/>
        <v>13</v>
      </c>
      <c r="K367" s="155">
        <v>7.18</v>
      </c>
      <c r="L367" s="147">
        <f t="shared" si="109"/>
        <v>15</v>
      </c>
      <c r="M367" s="148">
        <f t="shared" si="110"/>
        <v>14</v>
      </c>
      <c r="N367" s="156">
        <v>28</v>
      </c>
      <c r="O367" s="190">
        <v>54</v>
      </c>
      <c r="P367" s="191">
        <f t="shared" si="111"/>
        <v>0.51851851851851849</v>
      </c>
      <c r="Q367" s="147">
        <f t="shared" si="112"/>
        <v>4</v>
      </c>
      <c r="R367" s="157">
        <v>30.3</v>
      </c>
      <c r="S367" s="147">
        <f t="shared" si="113"/>
        <v>5</v>
      </c>
      <c r="T367" s="148">
        <f t="shared" si="114"/>
        <v>9</v>
      </c>
      <c r="U367" s="156">
        <v>32.5</v>
      </c>
      <c r="V367" s="147">
        <f t="shared" si="115"/>
        <v>2.5</v>
      </c>
      <c r="W367" s="192">
        <v>-2</v>
      </c>
      <c r="X367" s="147">
        <f t="shared" si="116"/>
        <v>2</v>
      </c>
      <c r="Y367" s="158">
        <v>8</v>
      </c>
      <c r="Z367" s="147">
        <f t="shared" si="117"/>
        <v>1</v>
      </c>
      <c r="AA367" s="148">
        <f t="shared" si="118"/>
        <v>5.5</v>
      </c>
      <c r="AB367" s="159">
        <v>59.1</v>
      </c>
      <c r="AC367" s="147">
        <f t="shared" si="119"/>
        <v>5</v>
      </c>
      <c r="AD367" s="151">
        <f t="shared" si="120"/>
        <v>5</v>
      </c>
      <c r="AE367" s="152">
        <f t="shared" si="121"/>
        <v>9.6999999999999993</v>
      </c>
      <c r="AF367" s="153">
        <f t="shared" si="122"/>
        <v>9.6999999999999993</v>
      </c>
      <c r="AG367" s="233">
        <f t="shared" si="123"/>
        <v>317</v>
      </c>
      <c r="AH367" s="108">
        <f>VLOOKUP(B367,'Notes Ecrit'!$A$2:$B$572,2)</f>
        <v>9</v>
      </c>
      <c r="AI367" s="234">
        <f t="shared" si="124"/>
        <v>208</v>
      </c>
      <c r="AJ367" s="125">
        <f t="shared" si="125"/>
        <v>9.35</v>
      </c>
    </row>
    <row r="368" spans="1:41" ht="16.5" customHeight="1" thickBot="1">
      <c r="A368" s="218" t="s">
        <v>1057</v>
      </c>
      <c r="B368" s="224">
        <v>21816623</v>
      </c>
      <c r="C368" s="224" t="s">
        <v>715</v>
      </c>
      <c r="D368" s="224" t="s">
        <v>308</v>
      </c>
      <c r="E368" s="154">
        <v>18</v>
      </c>
      <c r="F368" s="146">
        <f t="shared" si="105"/>
        <v>18.5</v>
      </c>
      <c r="G368" s="147">
        <f t="shared" si="106"/>
        <v>15</v>
      </c>
      <c r="H368" s="148">
        <f t="shared" si="107"/>
        <v>15</v>
      </c>
      <c r="I368" s="211">
        <v>3.37</v>
      </c>
      <c r="J368" s="147">
        <f t="shared" si="108"/>
        <v>14</v>
      </c>
      <c r="K368" s="155">
        <v>6.49</v>
      </c>
      <c r="L368" s="147">
        <f t="shared" si="109"/>
        <v>13</v>
      </c>
      <c r="M368" s="148">
        <f t="shared" si="110"/>
        <v>13.5</v>
      </c>
      <c r="N368" s="156">
        <v>70</v>
      </c>
      <c r="O368" s="190">
        <v>70</v>
      </c>
      <c r="P368" s="191">
        <f t="shared" si="111"/>
        <v>1</v>
      </c>
      <c r="Q368" s="147">
        <f t="shared" si="112"/>
        <v>5</v>
      </c>
      <c r="R368" s="157">
        <v>44.7</v>
      </c>
      <c r="S368" s="147">
        <f t="shared" si="113"/>
        <v>4</v>
      </c>
      <c r="T368" s="148">
        <f t="shared" si="114"/>
        <v>9</v>
      </c>
      <c r="U368" s="156">
        <v>27</v>
      </c>
      <c r="V368" s="147">
        <f t="shared" si="115"/>
        <v>4.25</v>
      </c>
      <c r="W368" s="194">
        <v>-8</v>
      </c>
      <c r="X368" s="147">
        <f t="shared" si="116"/>
        <v>1</v>
      </c>
      <c r="Y368" s="158">
        <v>3</v>
      </c>
      <c r="Z368" s="147">
        <f t="shared" si="117"/>
        <v>3.5</v>
      </c>
      <c r="AA368" s="148">
        <f t="shared" si="118"/>
        <v>8.75</v>
      </c>
      <c r="AB368" s="159">
        <v>35.89</v>
      </c>
      <c r="AC368" s="147">
        <f t="shared" si="119"/>
        <v>13</v>
      </c>
      <c r="AD368" s="151">
        <f t="shared" si="120"/>
        <v>13</v>
      </c>
      <c r="AE368" s="152">
        <f t="shared" si="121"/>
        <v>11.85</v>
      </c>
      <c r="AF368" s="153">
        <f t="shared" si="122"/>
        <v>11.85</v>
      </c>
      <c r="AG368" s="233">
        <f t="shared" si="123"/>
        <v>111</v>
      </c>
      <c r="AH368" s="108">
        <f>VLOOKUP(B368,'Notes Ecrit'!$A$2:$B$572,2)</f>
        <v>9.5</v>
      </c>
      <c r="AI368" s="234">
        <f t="shared" si="124"/>
        <v>173</v>
      </c>
      <c r="AJ368" s="125">
        <f t="shared" si="125"/>
        <v>10.675000000000001</v>
      </c>
    </row>
    <row r="369" spans="1:41" ht="16.5" customHeight="1" thickBot="1">
      <c r="A369" s="218" t="s">
        <v>186</v>
      </c>
      <c r="B369" s="224">
        <v>21800405</v>
      </c>
      <c r="C369" s="224" t="s">
        <v>716</v>
      </c>
      <c r="D369" s="305" t="s">
        <v>717</v>
      </c>
      <c r="E369" s="154">
        <v>11</v>
      </c>
      <c r="F369" s="146">
        <f t="shared" si="105"/>
        <v>15</v>
      </c>
      <c r="G369" s="147">
        <f t="shared" si="106"/>
        <v>11</v>
      </c>
      <c r="H369" s="148">
        <f t="shared" si="107"/>
        <v>11</v>
      </c>
      <c r="I369" s="211">
        <v>4.3499999999999996</v>
      </c>
      <c r="J369" s="147">
        <f t="shared" si="108"/>
        <v>3</v>
      </c>
      <c r="K369" s="155">
        <v>7.91</v>
      </c>
      <c r="L369" s="147">
        <f t="shared" si="109"/>
        <v>10</v>
      </c>
      <c r="M369" s="148">
        <f t="shared" si="110"/>
        <v>6.5</v>
      </c>
      <c r="N369" s="156">
        <v>46</v>
      </c>
      <c r="O369" s="190">
        <v>73</v>
      </c>
      <c r="P369" s="191">
        <f t="shared" si="111"/>
        <v>0.63013698630136983</v>
      </c>
      <c r="Q369" s="147">
        <f t="shared" si="112"/>
        <v>4.5</v>
      </c>
      <c r="R369" s="157">
        <v>31.4</v>
      </c>
      <c r="S369" s="147">
        <f t="shared" si="113"/>
        <v>5</v>
      </c>
      <c r="T369" s="148">
        <f t="shared" si="114"/>
        <v>9.5</v>
      </c>
      <c r="U369" s="156">
        <v>27.5</v>
      </c>
      <c r="V369" s="147">
        <f t="shared" si="115"/>
        <v>5</v>
      </c>
      <c r="W369" s="192">
        <v>-9</v>
      </c>
      <c r="X369" s="147">
        <f t="shared" si="116"/>
        <v>1</v>
      </c>
      <c r="Y369" s="158">
        <v>10</v>
      </c>
      <c r="Z369" s="147">
        <f t="shared" si="117"/>
        <v>0</v>
      </c>
      <c r="AA369" s="148">
        <f t="shared" si="118"/>
        <v>6</v>
      </c>
      <c r="AB369" s="159">
        <v>73.88</v>
      </c>
      <c r="AC369" s="147">
        <f t="shared" si="119"/>
        <v>1</v>
      </c>
      <c r="AD369" s="151">
        <f t="shared" si="120"/>
        <v>1</v>
      </c>
      <c r="AE369" s="152">
        <f t="shared" si="121"/>
        <v>6.8</v>
      </c>
      <c r="AF369" s="153">
        <f t="shared" si="122"/>
        <v>6.8</v>
      </c>
      <c r="AG369" s="233">
        <f t="shared" si="123"/>
        <v>483</v>
      </c>
      <c r="AH369" s="108">
        <f>VLOOKUP(B369,'Notes Ecrit'!$A$2:$B$572,2)</f>
        <v>6</v>
      </c>
      <c r="AI369" s="234">
        <f t="shared" si="124"/>
        <v>539</v>
      </c>
      <c r="AJ369" s="125">
        <f t="shared" si="125"/>
        <v>6.4</v>
      </c>
      <c r="AK369" s="111"/>
      <c r="AL369" s="111"/>
      <c r="AM369" s="111"/>
      <c r="AN369" s="111"/>
      <c r="AO369" s="111"/>
    </row>
    <row r="370" spans="1:41" s="111" customFormat="1" ht="16.5" customHeight="1" thickBot="1">
      <c r="A370" s="218" t="s">
        <v>1057</v>
      </c>
      <c r="B370" s="224">
        <v>21814308</v>
      </c>
      <c r="C370" s="224" t="s">
        <v>718</v>
      </c>
      <c r="D370" s="224" t="s">
        <v>719</v>
      </c>
      <c r="E370" s="154">
        <v>17</v>
      </c>
      <c r="F370" s="146">
        <f t="shared" si="105"/>
        <v>18</v>
      </c>
      <c r="G370" s="147">
        <f t="shared" si="106"/>
        <v>14</v>
      </c>
      <c r="H370" s="148">
        <f t="shared" si="107"/>
        <v>14</v>
      </c>
      <c r="I370" s="211">
        <v>3.38</v>
      </c>
      <c r="J370" s="147">
        <f t="shared" si="108"/>
        <v>14</v>
      </c>
      <c r="K370" s="155">
        <v>6.39</v>
      </c>
      <c r="L370" s="147">
        <f t="shared" si="109"/>
        <v>14</v>
      </c>
      <c r="M370" s="148">
        <f t="shared" si="110"/>
        <v>14</v>
      </c>
      <c r="N370" s="156">
        <v>41</v>
      </c>
      <c r="O370" s="190">
        <v>73</v>
      </c>
      <c r="P370" s="191">
        <f t="shared" si="111"/>
        <v>0.56164383561643838</v>
      </c>
      <c r="Q370" s="147">
        <f t="shared" si="112"/>
        <v>2.5</v>
      </c>
      <c r="R370" s="157">
        <v>39.4</v>
      </c>
      <c r="S370" s="147">
        <f t="shared" si="113"/>
        <v>3</v>
      </c>
      <c r="T370" s="148">
        <f t="shared" si="114"/>
        <v>5.5</v>
      </c>
      <c r="U370" s="156">
        <v>26.2</v>
      </c>
      <c r="V370" s="147">
        <f t="shared" si="115"/>
        <v>4.75</v>
      </c>
      <c r="W370" s="192">
        <v>-27</v>
      </c>
      <c r="X370" s="147">
        <f t="shared" si="116"/>
        <v>0</v>
      </c>
      <c r="Y370" s="158">
        <v>9</v>
      </c>
      <c r="Z370" s="147">
        <f t="shared" si="117"/>
        <v>0.5</v>
      </c>
      <c r="AA370" s="148">
        <f t="shared" si="118"/>
        <v>5.25</v>
      </c>
      <c r="AB370" s="159">
        <v>51.25</v>
      </c>
      <c r="AC370" s="147">
        <f t="shared" si="119"/>
        <v>5</v>
      </c>
      <c r="AD370" s="151">
        <f t="shared" si="120"/>
        <v>5</v>
      </c>
      <c r="AE370" s="152">
        <f t="shared" si="121"/>
        <v>8.75</v>
      </c>
      <c r="AF370" s="153">
        <f t="shared" si="122"/>
        <v>8.75</v>
      </c>
      <c r="AG370" s="233">
        <f t="shared" si="123"/>
        <v>396</v>
      </c>
      <c r="AH370" s="108">
        <f>VLOOKUP(B370,'Notes Ecrit'!$A$2:$B$572,2)</f>
        <v>8</v>
      </c>
      <c r="AI370" s="234">
        <f t="shared" si="124"/>
        <v>339</v>
      </c>
      <c r="AJ370" s="125">
        <f t="shared" si="125"/>
        <v>8.375</v>
      </c>
      <c r="AK370"/>
      <c r="AL370"/>
      <c r="AM370"/>
      <c r="AN370"/>
      <c r="AO370"/>
    </row>
    <row r="371" spans="1:41" ht="16.5" customHeight="1" thickBot="1">
      <c r="A371" s="218" t="s">
        <v>1057</v>
      </c>
      <c r="B371" s="224">
        <v>21820389</v>
      </c>
      <c r="C371" s="224" t="s">
        <v>720</v>
      </c>
      <c r="D371" s="224" t="s">
        <v>721</v>
      </c>
      <c r="E371" s="154">
        <v>15</v>
      </c>
      <c r="F371" s="146">
        <f t="shared" si="105"/>
        <v>17</v>
      </c>
      <c r="G371" s="147">
        <f t="shared" si="106"/>
        <v>12</v>
      </c>
      <c r="H371" s="148">
        <f t="shared" si="107"/>
        <v>12</v>
      </c>
      <c r="I371" s="211">
        <v>3.57</v>
      </c>
      <c r="J371" s="147">
        <f t="shared" si="108"/>
        <v>11</v>
      </c>
      <c r="K371" s="155">
        <v>6.55</v>
      </c>
      <c r="L371" s="147">
        <f t="shared" si="109"/>
        <v>13</v>
      </c>
      <c r="M371" s="148">
        <f t="shared" si="110"/>
        <v>12</v>
      </c>
      <c r="N371" s="156">
        <v>46</v>
      </c>
      <c r="O371" s="190">
        <v>70</v>
      </c>
      <c r="P371" s="191">
        <f t="shared" si="111"/>
        <v>0.65714285714285714</v>
      </c>
      <c r="Q371" s="147">
        <f t="shared" si="112"/>
        <v>3</v>
      </c>
      <c r="R371" s="157">
        <v>51.5</v>
      </c>
      <c r="S371" s="147">
        <f t="shared" si="113"/>
        <v>6</v>
      </c>
      <c r="T371" s="148">
        <f t="shared" si="114"/>
        <v>9</v>
      </c>
      <c r="U371" s="156">
        <v>28.1</v>
      </c>
      <c r="V371" s="147">
        <f t="shared" si="115"/>
        <v>3.75</v>
      </c>
      <c r="W371" s="192">
        <v>-3</v>
      </c>
      <c r="X371" s="147">
        <f t="shared" si="116"/>
        <v>1.75</v>
      </c>
      <c r="Y371" s="158">
        <v>4</v>
      </c>
      <c r="Z371" s="147">
        <f t="shared" si="117"/>
        <v>3</v>
      </c>
      <c r="AA371" s="148">
        <f t="shared" si="118"/>
        <v>8.5</v>
      </c>
      <c r="AB371" s="159">
        <v>49.35</v>
      </c>
      <c r="AC371" s="147">
        <f t="shared" si="119"/>
        <v>6</v>
      </c>
      <c r="AD371" s="151">
        <f t="shared" si="120"/>
        <v>6</v>
      </c>
      <c r="AE371" s="152">
        <f t="shared" si="121"/>
        <v>9.5</v>
      </c>
      <c r="AF371" s="153">
        <f t="shared" si="122"/>
        <v>9.5</v>
      </c>
      <c r="AG371" s="233">
        <f t="shared" si="123"/>
        <v>344</v>
      </c>
      <c r="AH371" s="108">
        <f>VLOOKUP(B371,'Notes Ecrit'!$A$2:$B$572,2)</f>
        <v>7.5</v>
      </c>
      <c r="AI371" s="234">
        <f t="shared" si="124"/>
        <v>397</v>
      </c>
      <c r="AJ371" s="125">
        <f t="shared" si="125"/>
        <v>8.5</v>
      </c>
    </row>
    <row r="372" spans="1:41" ht="16.5" customHeight="1" thickBot="1">
      <c r="A372" s="218" t="s">
        <v>1057</v>
      </c>
      <c r="B372" s="224">
        <v>21800472</v>
      </c>
      <c r="C372" s="224" t="s">
        <v>722</v>
      </c>
      <c r="D372" s="224" t="s">
        <v>538</v>
      </c>
      <c r="E372" s="154">
        <v>16</v>
      </c>
      <c r="F372" s="146">
        <f t="shared" si="105"/>
        <v>17.5</v>
      </c>
      <c r="G372" s="147">
        <f t="shared" si="106"/>
        <v>13</v>
      </c>
      <c r="H372" s="148">
        <f t="shared" si="107"/>
        <v>13</v>
      </c>
      <c r="I372" s="211">
        <v>3.25</v>
      </c>
      <c r="J372" s="147">
        <f t="shared" si="108"/>
        <v>16</v>
      </c>
      <c r="K372" s="155">
        <v>7.05</v>
      </c>
      <c r="L372" s="147">
        <f t="shared" si="109"/>
        <v>9</v>
      </c>
      <c r="M372" s="148">
        <f t="shared" si="110"/>
        <v>12.5</v>
      </c>
      <c r="N372" s="156">
        <v>58</v>
      </c>
      <c r="O372" s="190">
        <v>61</v>
      </c>
      <c r="P372" s="191">
        <f t="shared" si="111"/>
        <v>0.95081967213114749</v>
      </c>
      <c r="Q372" s="147">
        <f t="shared" si="112"/>
        <v>4.5</v>
      </c>
      <c r="R372" s="157">
        <v>39.1</v>
      </c>
      <c r="S372" s="147">
        <f t="shared" si="113"/>
        <v>3</v>
      </c>
      <c r="T372" s="148">
        <f t="shared" si="114"/>
        <v>7.5</v>
      </c>
      <c r="U372" s="156">
        <v>25.8</v>
      </c>
      <c r="V372" s="147">
        <f t="shared" si="115"/>
        <v>5</v>
      </c>
      <c r="W372" s="192">
        <v>0</v>
      </c>
      <c r="X372" s="147">
        <f t="shared" si="116"/>
        <v>2.5</v>
      </c>
      <c r="Y372" s="158">
        <v>8</v>
      </c>
      <c r="Z372" s="147">
        <f t="shared" si="117"/>
        <v>1</v>
      </c>
      <c r="AA372" s="148">
        <f t="shared" si="118"/>
        <v>8.5</v>
      </c>
      <c r="AB372" s="159">
        <v>43.78</v>
      </c>
      <c r="AC372" s="147">
        <f t="shared" si="119"/>
        <v>8</v>
      </c>
      <c r="AD372" s="151">
        <f t="shared" si="120"/>
        <v>8</v>
      </c>
      <c r="AE372" s="152">
        <f t="shared" si="121"/>
        <v>9.9</v>
      </c>
      <c r="AF372" s="153">
        <f t="shared" si="122"/>
        <v>9.9</v>
      </c>
      <c r="AG372" s="233">
        <f t="shared" si="123"/>
        <v>291</v>
      </c>
      <c r="AH372" s="108">
        <f>VLOOKUP(B372,'Notes Ecrit'!$A$2:$B$572,2)</f>
        <v>10.5</v>
      </c>
      <c r="AI372" s="234">
        <f t="shared" si="124"/>
        <v>94</v>
      </c>
      <c r="AJ372" s="125">
        <f t="shared" si="125"/>
        <v>10.199999999999999</v>
      </c>
    </row>
    <row r="373" spans="1:41" ht="16.5" customHeight="1" thickBot="1">
      <c r="A373" s="218" t="s">
        <v>1057</v>
      </c>
      <c r="B373" s="224">
        <v>21801081</v>
      </c>
      <c r="C373" s="224" t="s">
        <v>723</v>
      </c>
      <c r="D373" s="224" t="s">
        <v>724</v>
      </c>
      <c r="E373" s="154">
        <v>14</v>
      </c>
      <c r="F373" s="146">
        <f t="shared" si="105"/>
        <v>16.5</v>
      </c>
      <c r="G373" s="147">
        <f t="shared" si="106"/>
        <v>11</v>
      </c>
      <c r="H373" s="148">
        <f t="shared" si="107"/>
        <v>11</v>
      </c>
      <c r="I373" s="211">
        <v>3.17</v>
      </c>
      <c r="J373" s="147">
        <f t="shared" si="108"/>
        <v>18</v>
      </c>
      <c r="K373" s="155">
        <v>6.79</v>
      </c>
      <c r="L373" s="147">
        <f t="shared" si="109"/>
        <v>11</v>
      </c>
      <c r="M373" s="148">
        <f t="shared" si="110"/>
        <v>14.5</v>
      </c>
      <c r="N373" s="156">
        <v>46</v>
      </c>
      <c r="O373" s="190">
        <v>59</v>
      </c>
      <c r="P373" s="191">
        <f t="shared" si="111"/>
        <v>0.77966101694915257</v>
      </c>
      <c r="Q373" s="147">
        <f t="shared" si="112"/>
        <v>3.5</v>
      </c>
      <c r="R373" s="157">
        <v>41.8</v>
      </c>
      <c r="S373" s="147">
        <f t="shared" si="113"/>
        <v>3.5</v>
      </c>
      <c r="T373" s="148">
        <f t="shared" si="114"/>
        <v>7</v>
      </c>
      <c r="U373" s="156">
        <v>26.5</v>
      </c>
      <c r="V373" s="147">
        <f t="shared" si="115"/>
        <v>4.5</v>
      </c>
      <c r="W373" s="194">
        <v>-4</v>
      </c>
      <c r="X373" s="147">
        <f t="shared" si="116"/>
        <v>1.5</v>
      </c>
      <c r="Y373" s="158">
        <v>6</v>
      </c>
      <c r="Z373" s="147">
        <f t="shared" si="117"/>
        <v>2</v>
      </c>
      <c r="AA373" s="148">
        <f t="shared" si="118"/>
        <v>8</v>
      </c>
      <c r="AB373" s="159">
        <v>42.16</v>
      </c>
      <c r="AC373" s="147">
        <f t="shared" si="119"/>
        <v>9</v>
      </c>
      <c r="AD373" s="151">
        <f t="shared" si="120"/>
        <v>9</v>
      </c>
      <c r="AE373" s="152">
        <f t="shared" si="121"/>
        <v>9.9</v>
      </c>
      <c r="AF373" s="153">
        <f t="shared" si="122"/>
        <v>9.9</v>
      </c>
      <c r="AG373" s="233">
        <f t="shared" si="123"/>
        <v>291</v>
      </c>
      <c r="AH373" s="108">
        <f>VLOOKUP(B373,'Notes Ecrit'!$A$2:$B$572,2)</f>
        <v>7</v>
      </c>
      <c r="AI373" s="234">
        <f t="shared" si="124"/>
        <v>440</v>
      </c>
      <c r="AJ373" s="125">
        <f t="shared" si="125"/>
        <v>8.4499999999999993</v>
      </c>
    </row>
    <row r="374" spans="1:41" s="122" customFormat="1" ht="16.5" customHeight="1" thickBot="1">
      <c r="A374" s="121" t="s">
        <v>1057</v>
      </c>
      <c r="B374" s="129">
        <v>21816340</v>
      </c>
      <c r="C374" s="129" t="s">
        <v>725</v>
      </c>
      <c r="D374" s="129" t="s">
        <v>726</v>
      </c>
      <c r="E374" s="167">
        <v>16</v>
      </c>
      <c r="F374" s="146">
        <f t="shared" si="105"/>
        <v>17.5</v>
      </c>
      <c r="G374" s="147">
        <f t="shared" si="106"/>
        <v>13</v>
      </c>
      <c r="H374" s="148">
        <f t="shared" si="107"/>
        <v>13</v>
      </c>
      <c r="I374" s="212">
        <v>3.39</v>
      </c>
      <c r="J374" s="147">
        <f t="shared" si="108"/>
        <v>14</v>
      </c>
      <c r="K374" s="161">
        <v>7.09</v>
      </c>
      <c r="L374" s="147">
        <f t="shared" si="109"/>
        <v>9</v>
      </c>
      <c r="M374" s="148">
        <f t="shared" si="110"/>
        <v>11.5</v>
      </c>
      <c r="N374" s="162">
        <v>70</v>
      </c>
      <c r="O374" s="193">
        <v>88</v>
      </c>
      <c r="P374" s="191">
        <f t="shared" si="111"/>
        <v>0.79545454545454541</v>
      </c>
      <c r="Q374" s="147">
        <f t="shared" si="112"/>
        <v>3.5</v>
      </c>
      <c r="R374" s="163">
        <v>35.6</v>
      </c>
      <c r="S374" s="147">
        <f t="shared" si="113"/>
        <v>2</v>
      </c>
      <c r="T374" s="148">
        <f t="shared" si="114"/>
        <v>5.5</v>
      </c>
      <c r="U374" s="162">
        <v>0</v>
      </c>
      <c r="V374" s="147">
        <f t="shared" si="115"/>
        <v>0</v>
      </c>
      <c r="W374" s="195">
        <v>3</v>
      </c>
      <c r="X374" s="147">
        <f t="shared" si="116"/>
        <v>3.25</v>
      </c>
      <c r="Y374" s="168">
        <v>9</v>
      </c>
      <c r="Z374" s="147">
        <f t="shared" si="117"/>
        <v>0.5</v>
      </c>
      <c r="AA374" s="148">
        <f t="shared" si="118"/>
        <v>3.75</v>
      </c>
      <c r="AB374" s="161">
        <v>41.78</v>
      </c>
      <c r="AC374" s="147">
        <f t="shared" si="119"/>
        <v>9</v>
      </c>
      <c r="AD374" s="151">
        <f t="shared" si="120"/>
        <v>9</v>
      </c>
      <c r="AE374" s="152">
        <f t="shared" si="121"/>
        <v>8.5500000000000007</v>
      </c>
      <c r="AF374" s="153">
        <f t="shared" si="122"/>
        <v>8.5500000000000007</v>
      </c>
      <c r="AG374" s="233">
        <f t="shared" si="123"/>
        <v>409</v>
      </c>
      <c r="AH374" s="108">
        <f>VLOOKUP(B374,'Notes Ecrit'!$A$2:$B$572,2)</f>
        <v>7.5</v>
      </c>
      <c r="AI374" s="234">
        <f t="shared" si="124"/>
        <v>397</v>
      </c>
      <c r="AJ374" s="125">
        <f t="shared" si="125"/>
        <v>8.0250000000000004</v>
      </c>
      <c r="AK374" s="126"/>
      <c r="AL374" s="126"/>
      <c r="AM374" s="126"/>
      <c r="AN374" s="126"/>
      <c r="AO374" s="126"/>
    </row>
    <row r="375" spans="1:41" ht="16.5" customHeight="1" thickBot="1">
      <c r="A375" s="218" t="s">
        <v>1057</v>
      </c>
      <c r="B375" s="224">
        <v>21700577</v>
      </c>
      <c r="C375" s="224" t="s">
        <v>114</v>
      </c>
      <c r="D375" s="224" t="s">
        <v>727</v>
      </c>
      <c r="E375" s="154">
        <v>18</v>
      </c>
      <c r="F375" s="146">
        <f t="shared" si="105"/>
        <v>18.5</v>
      </c>
      <c r="G375" s="147">
        <f t="shared" si="106"/>
        <v>15</v>
      </c>
      <c r="H375" s="148">
        <f t="shared" si="107"/>
        <v>15</v>
      </c>
      <c r="I375" s="211">
        <v>3.27</v>
      </c>
      <c r="J375" s="147">
        <f t="shared" si="108"/>
        <v>16</v>
      </c>
      <c r="K375" s="155">
        <v>6.85</v>
      </c>
      <c r="L375" s="147">
        <f t="shared" si="109"/>
        <v>11</v>
      </c>
      <c r="M375" s="148">
        <f t="shared" si="110"/>
        <v>13.5</v>
      </c>
      <c r="N375" s="156">
        <v>64</v>
      </c>
      <c r="O375" s="190">
        <v>72</v>
      </c>
      <c r="P375" s="191">
        <f t="shared" si="111"/>
        <v>0.88888888888888884</v>
      </c>
      <c r="Q375" s="147">
        <f t="shared" si="112"/>
        <v>4</v>
      </c>
      <c r="R375" s="157">
        <v>45.2</v>
      </c>
      <c r="S375" s="147">
        <f t="shared" si="113"/>
        <v>4.5</v>
      </c>
      <c r="T375" s="148">
        <f t="shared" si="114"/>
        <v>8.5</v>
      </c>
      <c r="U375" s="156">
        <v>30</v>
      </c>
      <c r="V375" s="147">
        <f t="shared" si="115"/>
        <v>2.75</v>
      </c>
      <c r="W375" s="192">
        <v>-34</v>
      </c>
      <c r="X375" s="147">
        <f t="shared" si="116"/>
        <v>0</v>
      </c>
      <c r="Y375" s="158">
        <v>6</v>
      </c>
      <c r="Z375" s="147">
        <f t="shared" si="117"/>
        <v>2</v>
      </c>
      <c r="AA375" s="148">
        <f t="shared" si="118"/>
        <v>4.75</v>
      </c>
      <c r="AB375" s="159">
        <v>44.91</v>
      </c>
      <c r="AC375" s="147">
        <f t="shared" si="119"/>
        <v>8</v>
      </c>
      <c r="AD375" s="151">
        <f t="shared" si="120"/>
        <v>8</v>
      </c>
      <c r="AE375" s="152">
        <f t="shared" si="121"/>
        <v>9.9499999999999993</v>
      </c>
      <c r="AF375" s="153">
        <f t="shared" si="122"/>
        <v>9.9499999999999993</v>
      </c>
      <c r="AG375" s="233">
        <f t="shared" si="123"/>
        <v>282</v>
      </c>
      <c r="AH375" s="108">
        <f>VLOOKUP(B375,'Notes Ecrit'!$A$2:$B$572,2)</f>
        <v>7.5</v>
      </c>
      <c r="AI375" s="234">
        <f t="shared" si="124"/>
        <v>397</v>
      </c>
      <c r="AJ375" s="125">
        <f t="shared" si="125"/>
        <v>8.7249999999999996</v>
      </c>
    </row>
    <row r="376" spans="1:41" ht="16.5" customHeight="1" thickBot="1">
      <c r="A376" s="218" t="s">
        <v>1057</v>
      </c>
      <c r="B376" s="224">
        <v>21812197</v>
      </c>
      <c r="C376" s="224" t="s">
        <v>728</v>
      </c>
      <c r="D376" s="224" t="s">
        <v>322</v>
      </c>
      <c r="E376" s="154">
        <v>19</v>
      </c>
      <c r="F376" s="146">
        <f t="shared" si="105"/>
        <v>19</v>
      </c>
      <c r="G376" s="147">
        <f t="shared" si="106"/>
        <v>16</v>
      </c>
      <c r="H376" s="148">
        <f t="shared" si="107"/>
        <v>16</v>
      </c>
      <c r="I376" s="211">
        <v>3.15</v>
      </c>
      <c r="J376" s="147">
        <f t="shared" si="108"/>
        <v>18</v>
      </c>
      <c r="K376" s="155">
        <v>6.53</v>
      </c>
      <c r="L376" s="147">
        <f t="shared" si="109"/>
        <v>13</v>
      </c>
      <c r="M376" s="148">
        <f t="shared" si="110"/>
        <v>15.5</v>
      </c>
      <c r="N376" s="156">
        <v>69</v>
      </c>
      <c r="O376" s="190">
        <v>71</v>
      </c>
      <c r="P376" s="191">
        <f t="shared" si="111"/>
        <v>0.971830985915493</v>
      </c>
      <c r="Q376" s="147">
        <f t="shared" si="112"/>
        <v>4.5</v>
      </c>
      <c r="R376" s="157">
        <v>40.5</v>
      </c>
      <c r="S376" s="147">
        <f t="shared" si="113"/>
        <v>3</v>
      </c>
      <c r="T376" s="148">
        <f t="shared" si="114"/>
        <v>7.5</v>
      </c>
      <c r="U376" s="156">
        <v>30</v>
      </c>
      <c r="V376" s="147">
        <f t="shared" si="115"/>
        <v>2.75</v>
      </c>
      <c r="W376" s="192">
        <v>-3</v>
      </c>
      <c r="X376" s="147">
        <f t="shared" si="116"/>
        <v>1.75</v>
      </c>
      <c r="Y376" s="158">
        <v>8</v>
      </c>
      <c r="Z376" s="147">
        <f t="shared" si="117"/>
        <v>1</v>
      </c>
      <c r="AA376" s="148">
        <f t="shared" si="118"/>
        <v>5.5</v>
      </c>
      <c r="AB376" s="159">
        <v>50.72</v>
      </c>
      <c r="AC376" s="147">
        <f t="shared" si="119"/>
        <v>5</v>
      </c>
      <c r="AD376" s="151">
        <f t="shared" si="120"/>
        <v>5</v>
      </c>
      <c r="AE376" s="152">
        <f t="shared" si="121"/>
        <v>9.9</v>
      </c>
      <c r="AF376" s="153">
        <f t="shared" si="122"/>
        <v>9.9</v>
      </c>
      <c r="AG376" s="233">
        <f t="shared" si="123"/>
        <v>291</v>
      </c>
      <c r="AH376" s="108">
        <f>VLOOKUP(B376,'Notes Ecrit'!$A$2:$B$572,2)</f>
        <v>11</v>
      </c>
      <c r="AI376" s="234">
        <f t="shared" si="124"/>
        <v>71</v>
      </c>
      <c r="AJ376" s="125">
        <f t="shared" si="125"/>
        <v>10.45</v>
      </c>
    </row>
    <row r="377" spans="1:41" s="126" customFormat="1" ht="16.5" customHeight="1" thickBot="1">
      <c r="A377" s="251" t="s">
        <v>1057</v>
      </c>
      <c r="B377" s="127">
        <v>21816751</v>
      </c>
      <c r="C377" s="127" t="s">
        <v>729</v>
      </c>
      <c r="D377" s="305" t="s">
        <v>730</v>
      </c>
      <c r="E377" s="145" t="s">
        <v>1064</v>
      </c>
      <c r="F377" s="146" t="str">
        <f t="shared" si="105"/>
        <v>ABI</v>
      </c>
      <c r="G377" s="147" t="str">
        <f t="shared" si="106"/>
        <v>ABI</v>
      </c>
      <c r="H377" s="148" t="str">
        <f t="shared" si="107"/>
        <v>ABI</v>
      </c>
      <c r="I377" s="210" t="s">
        <v>1064</v>
      </c>
      <c r="J377" s="147" t="str">
        <f t="shared" si="108"/>
        <v>ABI</v>
      </c>
      <c r="K377" s="149" t="s">
        <v>1064</v>
      </c>
      <c r="L377" s="147" t="str">
        <f t="shared" si="109"/>
        <v>ABI</v>
      </c>
      <c r="M377" s="148" t="str">
        <f t="shared" si="110"/>
        <v>ABI</v>
      </c>
      <c r="N377" s="150" t="s">
        <v>1064</v>
      </c>
      <c r="O377" s="204"/>
      <c r="P377" s="191">
        <f t="shared" si="111"/>
        <v>0</v>
      </c>
      <c r="Q377" s="147" t="str">
        <f t="shared" si="112"/>
        <v>ABI</v>
      </c>
      <c r="R377" s="150" t="s">
        <v>1064</v>
      </c>
      <c r="S377" s="147" t="str">
        <f t="shared" si="113"/>
        <v>ABI</v>
      </c>
      <c r="T377" s="148" t="str">
        <f t="shared" si="114"/>
        <v>ABI</v>
      </c>
      <c r="U377" s="150" t="s">
        <v>1064</v>
      </c>
      <c r="V377" s="147" t="str">
        <f t="shared" si="115"/>
        <v>ABI</v>
      </c>
      <c r="W377" s="189" t="s">
        <v>1064</v>
      </c>
      <c r="X377" s="147" t="str">
        <f t="shared" si="116"/>
        <v>ABI</v>
      </c>
      <c r="Y377" s="166" t="s">
        <v>1064</v>
      </c>
      <c r="Z377" s="147" t="str">
        <f t="shared" si="117"/>
        <v>ABI</v>
      </c>
      <c r="AA377" s="148" t="str">
        <f t="shared" si="118"/>
        <v>ABI</v>
      </c>
      <c r="AB377" s="149" t="s">
        <v>1064</v>
      </c>
      <c r="AC377" s="147" t="str">
        <f t="shared" si="119"/>
        <v>ABI</v>
      </c>
      <c r="AD377" s="151" t="str">
        <f t="shared" si="120"/>
        <v>ABI</v>
      </c>
      <c r="AE377" s="152" t="str">
        <f t="shared" si="121"/>
        <v>DEF</v>
      </c>
      <c r="AF377" s="153">
        <f t="shared" si="122"/>
        <v>0</v>
      </c>
      <c r="AG377" s="233">
        <f t="shared" si="123"/>
        <v>520</v>
      </c>
      <c r="AH377" s="108">
        <f>VLOOKUP(B377,'Notes Ecrit'!$A$2:$B$572,2)</f>
        <v>6.5</v>
      </c>
      <c r="AI377" s="234">
        <f t="shared" si="124"/>
        <v>497</v>
      </c>
      <c r="AJ377" s="125" t="e">
        <f t="shared" si="125"/>
        <v>#VALUE!</v>
      </c>
      <c r="AK377"/>
      <c r="AL377"/>
      <c r="AM377"/>
      <c r="AN377"/>
      <c r="AO377"/>
    </row>
    <row r="378" spans="1:41" s="122" customFormat="1" ht="16.5" customHeight="1" thickBot="1">
      <c r="A378" s="121" t="s">
        <v>1057</v>
      </c>
      <c r="B378" s="129">
        <v>21812160</v>
      </c>
      <c r="C378" s="129" t="s">
        <v>731</v>
      </c>
      <c r="D378" s="129" t="s">
        <v>314</v>
      </c>
      <c r="E378" s="160" t="s">
        <v>1060</v>
      </c>
      <c r="F378" s="146" t="str">
        <f t="shared" si="105"/>
        <v>DISP</v>
      </c>
      <c r="G378" s="147">
        <f t="shared" si="106"/>
        <v>0</v>
      </c>
      <c r="H378" s="148">
        <f t="shared" si="107"/>
        <v>0</v>
      </c>
      <c r="I378" s="212" t="s">
        <v>1060</v>
      </c>
      <c r="J378" s="147">
        <f t="shared" si="108"/>
        <v>0</v>
      </c>
      <c r="K378" s="161" t="s">
        <v>1060</v>
      </c>
      <c r="L378" s="147">
        <f t="shared" si="109"/>
        <v>0</v>
      </c>
      <c r="M378" s="148">
        <f t="shared" si="110"/>
        <v>0</v>
      </c>
      <c r="N378" s="162" t="s">
        <v>1060</v>
      </c>
      <c r="O378" s="193">
        <v>70</v>
      </c>
      <c r="P378" s="191">
        <f t="shared" si="111"/>
        <v>0</v>
      </c>
      <c r="Q378" s="147">
        <f t="shared" si="112"/>
        <v>0</v>
      </c>
      <c r="R378" s="163" t="s">
        <v>1060</v>
      </c>
      <c r="S378" s="147">
        <f t="shared" si="113"/>
        <v>0</v>
      </c>
      <c r="T378" s="148">
        <f t="shared" si="114"/>
        <v>0</v>
      </c>
      <c r="U378" s="162" t="s">
        <v>1060</v>
      </c>
      <c r="V378" s="147">
        <f t="shared" si="115"/>
        <v>0</v>
      </c>
      <c r="W378" s="162" t="s">
        <v>1060</v>
      </c>
      <c r="X378" s="147">
        <f t="shared" si="116"/>
        <v>0</v>
      </c>
      <c r="Y378" s="162" t="s">
        <v>1060</v>
      </c>
      <c r="Z378" s="147">
        <f t="shared" si="117"/>
        <v>0</v>
      </c>
      <c r="AA378" s="148">
        <f t="shared" si="118"/>
        <v>0</v>
      </c>
      <c r="AB378" s="161" t="s">
        <v>1060</v>
      </c>
      <c r="AC378" s="147">
        <f t="shared" si="119"/>
        <v>0</v>
      </c>
      <c r="AD378" s="151">
        <f t="shared" si="120"/>
        <v>0</v>
      </c>
      <c r="AE378" s="152">
        <f t="shared" si="121"/>
        <v>0</v>
      </c>
      <c r="AF378" s="153">
        <f t="shared" si="122"/>
        <v>0</v>
      </c>
      <c r="AG378" s="233">
        <f t="shared" si="123"/>
        <v>520</v>
      </c>
      <c r="AH378" s="108">
        <f>VLOOKUP(B378,'Notes Ecrit'!$A$2:$B$572,2)</f>
        <v>11.5</v>
      </c>
      <c r="AI378" s="234">
        <f t="shared" si="124"/>
        <v>54</v>
      </c>
      <c r="AJ378" s="125">
        <f t="shared" si="125"/>
        <v>5.75</v>
      </c>
      <c r="AK378" s="118"/>
      <c r="AL378" s="118"/>
      <c r="AM378" s="118"/>
      <c r="AN378" s="118"/>
      <c r="AO378" s="118"/>
    </row>
    <row r="379" spans="1:41" ht="16.5" customHeight="1" thickBot="1">
      <c r="A379" s="218" t="s">
        <v>1057</v>
      </c>
      <c r="B379" s="224">
        <v>21709397</v>
      </c>
      <c r="C379" s="224" t="s">
        <v>115</v>
      </c>
      <c r="D379" s="224" t="s">
        <v>732</v>
      </c>
      <c r="E379" s="154">
        <v>14</v>
      </c>
      <c r="F379" s="146">
        <f t="shared" si="105"/>
        <v>16.5</v>
      </c>
      <c r="G379" s="147">
        <f t="shared" si="106"/>
        <v>11</v>
      </c>
      <c r="H379" s="148">
        <f t="shared" si="107"/>
        <v>11</v>
      </c>
      <c r="I379" s="211">
        <v>3.17</v>
      </c>
      <c r="J379" s="147">
        <f t="shared" si="108"/>
        <v>18</v>
      </c>
      <c r="K379" s="155">
        <v>6.83</v>
      </c>
      <c r="L379" s="147">
        <f t="shared" si="109"/>
        <v>11</v>
      </c>
      <c r="M379" s="148">
        <f t="shared" si="110"/>
        <v>14.5</v>
      </c>
      <c r="N379" s="156">
        <v>51</v>
      </c>
      <c r="O379" s="190">
        <v>67</v>
      </c>
      <c r="P379" s="191">
        <f t="shared" si="111"/>
        <v>0.76119402985074625</v>
      </c>
      <c r="Q379" s="147">
        <f t="shared" si="112"/>
        <v>3.5</v>
      </c>
      <c r="R379" s="157">
        <v>37.5</v>
      </c>
      <c r="S379" s="147">
        <f t="shared" si="113"/>
        <v>2.5</v>
      </c>
      <c r="T379" s="148">
        <f t="shared" si="114"/>
        <v>6</v>
      </c>
      <c r="U379" s="156">
        <v>24.9</v>
      </c>
      <c r="V379" s="147">
        <f t="shared" si="115"/>
        <v>5.5</v>
      </c>
      <c r="W379" s="192">
        <v>0</v>
      </c>
      <c r="X379" s="147">
        <f t="shared" si="116"/>
        <v>2.5</v>
      </c>
      <c r="Y379" s="158">
        <v>2</v>
      </c>
      <c r="Z379" s="147">
        <f t="shared" si="117"/>
        <v>4</v>
      </c>
      <c r="AA379" s="148">
        <f t="shared" si="118"/>
        <v>12</v>
      </c>
      <c r="AB379" s="159">
        <v>44.68</v>
      </c>
      <c r="AC379" s="147">
        <f t="shared" si="119"/>
        <v>8</v>
      </c>
      <c r="AD379" s="151">
        <f t="shared" si="120"/>
        <v>8</v>
      </c>
      <c r="AE379" s="152">
        <f t="shared" si="121"/>
        <v>10.3</v>
      </c>
      <c r="AF379" s="153">
        <f t="shared" si="122"/>
        <v>10.3</v>
      </c>
      <c r="AG379" s="233">
        <f t="shared" si="123"/>
        <v>252</v>
      </c>
      <c r="AH379" s="108">
        <f>VLOOKUP(B379,'Notes Ecrit'!$A$2:$B$572,2)</f>
        <v>7</v>
      </c>
      <c r="AI379" s="234">
        <f t="shared" si="124"/>
        <v>440</v>
      </c>
      <c r="AJ379" s="125">
        <f t="shared" si="125"/>
        <v>8.65</v>
      </c>
      <c r="AK379" s="118"/>
      <c r="AL379" s="118"/>
      <c r="AM379" s="118"/>
      <c r="AN379" s="118"/>
      <c r="AO379" s="118"/>
    </row>
    <row r="380" spans="1:41" s="111" customFormat="1" ht="16.5" customHeight="1" thickBot="1">
      <c r="A380" s="218" t="s">
        <v>1057</v>
      </c>
      <c r="B380" s="224">
        <v>21718423</v>
      </c>
      <c r="C380" s="224" t="s">
        <v>733</v>
      </c>
      <c r="D380" s="224" t="s">
        <v>226</v>
      </c>
      <c r="E380" s="154">
        <v>10</v>
      </c>
      <c r="F380" s="146">
        <f t="shared" si="105"/>
        <v>14.5</v>
      </c>
      <c r="G380" s="147">
        <f t="shared" si="106"/>
        <v>7</v>
      </c>
      <c r="H380" s="148">
        <f t="shared" si="107"/>
        <v>7</v>
      </c>
      <c r="I380" s="211">
        <v>3.65</v>
      </c>
      <c r="J380" s="147">
        <f t="shared" si="108"/>
        <v>10</v>
      </c>
      <c r="K380" s="155">
        <v>7.82</v>
      </c>
      <c r="L380" s="147">
        <f t="shared" si="109"/>
        <v>4</v>
      </c>
      <c r="M380" s="148">
        <f t="shared" si="110"/>
        <v>7</v>
      </c>
      <c r="N380" s="156">
        <v>49</v>
      </c>
      <c r="O380" s="190">
        <v>80</v>
      </c>
      <c r="P380" s="191">
        <f t="shared" si="111"/>
        <v>0.61250000000000004</v>
      </c>
      <c r="Q380" s="147">
        <f t="shared" si="112"/>
        <v>3</v>
      </c>
      <c r="R380" s="157">
        <v>28.5</v>
      </c>
      <c r="S380" s="147">
        <f t="shared" si="113"/>
        <v>0</v>
      </c>
      <c r="T380" s="148">
        <f t="shared" si="114"/>
        <v>3</v>
      </c>
      <c r="U380" s="156">
        <v>27.8</v>
      </c>
      <c r="V380" s="147">
        <f t="shared" si="115"/>
        <v>4</v>
      </c>
      <c r="W380" s="192">
        <v>-22</v>
      </c>
      <c r="X380" s="147">
        <f t="shared" si="116"/>
        <v>0</v>
      </c>
      <c r="Y380" s="158">
        <v>7</v>
      </c>
      <c r="Z380" s="147">
        <f t="shared" si="117"/>
        <v>1.5</v>
      </c>
      <c r="AA380" s="148">
        <f t="shared" si="118"/>
        <v>5.5</v>
      </c>
      <c r="AB380" s="159">
        <v>49.25</v>
      </c>
      <c r="AC380" s="147">
        <f t="shared" si="119"/>
        <v>6</v>
      </c>
      <c r="AD380" s="151">
        <f t="shared" si="120"/>
        <v>6</v>
      </c>
      <c r="AE380" s="152">
        <f t="shared" si="121"/>
        <v>5.7</v>
      </c>
      <c r="AF380" s="153">
        <f t="shared" si="122"/>
        <v>5.7</v>
      </c>
      <c r="AG380" s="233">
        <f t="shared" si="123"/>
        <v>500</v>
      </c>
      <c r="AH380" s="108">
        <f>VLOOKUP(B380,'Notes Ecrit'!$A$2:$B$572,2)</f>
        <v>8.5</v>
      </c>
      <c r="AI380" s="234">
        <f t="shared" si="124"/>
        <v>278</v>
      </c>
      <c r="AJ380" s="125">
        <f t="shared" si="125"/>
        <v>7.1</v>
      </c>
    </row>
    <row r="381" spans="1:41" s="118" customFormat="1" ht="16.5" customHeight="1" thickBot="1">
      <c r="A381" s="258" t="s">
        <v>1057</v>
      </c>
      <c r="B381" s="142">
        <v>21717807</v>
      </c>
      <c r="C381" s="142" t="s">
        <v>116</v>
      </c>
      <c r="D381" s="142" t="s">
        <v>734</v>
      </c>
      <c r="E381" s="169" t="s">
        <v>1061</v>
      </c>
      <c r="F381" s="146" t="str">
        <f t="shared" si="105"/>
        <v>VAL</v>
      </c>
      <c r="G381" s="147" t="str">
        <f t="shared" si="106"/>
        <v>VAL</v>
      </c>
      <c r="H381" s="148" t="str">
        <f t="shared" si="107"/>
        <v>VALIDÉ</v>
      </c>
      <c r="I381" s="213" t="s">
        <v>1061</v>
      </c>
      <c r="J381" s="147" t="str">
        <f t="shared" si="108"/>
        <v>VAL</v>
      </c>
      <c r="K381" s="170" t="s">
        <v>1061</v>
      </c>
      <c r="L381" s="147" t="str">
        <f t="shared" si="109"/>
        <v>VAL</v>
      </c>
      <c r="M381" s="148" t="str">
        <f t="shared" si="110"/>
        <v>VALIDÉ</v>
      </c>
      <c r="N381" s="171" t="s">
        <v>1061</v>
      </c>
      <c r="O381" s="264"/>
      <c r="P381" s="191">
        <f t="shared" si="111"/>
        <v>0</v>
      </c>
      <c r="Q381" s="147" t="str">
        <f t="shared" si="112"/>
        <v>VAL</v>
      </c>
      <c r="R381" s="171" t="s">
        <v>1061</v>
      </c>
      <c r="S381" s="147" t="str">
        <f t="shared" si="113"/>
        <v>VAL</v>
      </c>
      <c r="T381" s="148" t="str">
        <f t="shared" si="114"/>
        <v>VALIDÉ</v>
      </c>
      <c r="U381" s="171" t="s">
        <v>1061</v>
      </c>
      <c r="V381" s="147" t="str">
        <f t="shared" si="115"/>
        <v>VAL</v>
      </c>
      <c r="W381" s="197" t="s">
        <v>1061</v>
      </c>
      <c r="X381" s="147" t="str">
        <f t="shared" si="116"/>
        <v>VAL</v>
      </c>
      <c r="Y381" s="172" t="s">
        <v>1061</v>
      </c>
      <c r="Z381" s="147" t="str">
        <f t="shared" si="117"/>
        <v>VAL</v>
      </c>
      <c r="AA381" s="148" t="str">
        <f t="shared" si="118"/>
        <v>VALIDÉ</v>
      </c>
      <c r="AB381" s="170" t="s">
        <v>1061</v>
      </c>
      <c r="AC381" s="147" t="str">
        <f t="shared" si="119"/>
        <v>VAL</v>
      </c>
      <c r="AD381" s="151" t="str">
        <f t="shared" si="120"/>
        <v>VALIDÉ</v>
      </c>
      <c r="AE381" s="152" t="str">
        <f t="shared" si="121"/>
        <v>VALIDÉ</v>
      </c>
      <c r="AF381" s="153">
        <f t="shared" si="122"/>
        <v>0</v>
      </c>
      <c r="AG381" s="233">
        <f t="shared" si="123"/>
        <v>520</v>
      </c>
      <c r="AH381" s="108">
        <f>VLOOKUP(B381,'Notes Ecrit'!$A$2:$B$572,2)</f>
        <v>7.5</v>
      </c>
      <c r="AI381" s="234">
        <f t="shared" si="124"/>
        <v>397</v>
      </c>
      <c r="AJ381" s="125" t="e">
        <f t="shared" si="125"/>
        <v>#VALUE!</v>
      </c>
      <c r="AK381"/>
      <c r="AL381"/>
      <c r="AM381"/>
      <c r="AN381"/>
      <c r="AO381"/>
    </row>
    <row r="382" spans="1:41" ht="16.5" customHeight="1" thickBot="1">
      <c r="A382" s="218" t="s">
        <v>186</v>
      </c>
      <c r="B382" s="224">
        <v>21311169</v>
      </c>
      <c r="C382" s="224" t="s">
        <v>735</v>
      </c>
      <c r="D382" s="224" t="s">
        <v>736</v>
      </c>
      <c r="E382" s="154">
        <v>13</v>
      </c>
      <c r="F382" s="146">
        <f t="shared" si="105"/>
        <v>16</v>
      </c>
      <c r="G382" s="147">
        <f t="shared" si="106"/>
        <v>13</v>
      </c>
      <c r="H382" s="148">
        <f t="shared" si="107"/>
        <v>13</v>
      </c>
      <c r="I382" s="211">
        <v>3.55</v>
      </c>
      <c r="J382" s="147">
        <f t="shared" si="108"/>
        <v>17</v>
      </c>
      <c r="K382" s="155">
        <v>7.79</v>
      </c>
      <c r="L382" s="147">
        <f t="shared" si="109"/>
        <v>10</v>
      </c>
      <c r="M382" s="148">
        <f t="shared" si="110"/>
        <v>13.5</v>
      </c>
      <c r="N382" s="156">
        <v>35</v>
      </c>
      <c r="O382" s="190">
        <v>53</v>
      </c>
      <c r="P382" s="191">
        <f t="shared" si="111"/>
        <v>0.660377358490566</v>
      </c>
      <c r="Q382" s="147">
        <f t="shared" si="112"/>
        <v>4.5</v>
      </c>
      <c r="R382" s="157">
        <v>27.2</v>
      </c>
      <c r="S382" s="147">
        <f t="shared" si="113"/>
        <v>4</v>
      </c>
      <c r="T382" s="148">
        <f t="shared" si="114"/>
        <v>8.5</v>
      </c>
      <c r="U382" s="156">
        <v>31.3</v>
      </c>
      <c r="V382" s="147">
        <f t="shared" si="115"/>
        <v>3.25</v>
      </c>
      <c r="W382" s="192">
        <v>-15</v>
      </c>
      <c r="X382" s="147">
        <f t="shared" si="116"/>
        <v>0.5</v>
      </c>
      <c r="Y382" s="158">
        <v>8</v>
      </c>
      <c r="Z382" s="147">
        <f t="shared" si="117"/>
        <v>1</v>
      </c>
      <c r="AA382" s="148">
        <f t="shared" si="118"/>
        <v>4.75</v>
      </c>
      <c r="AB382" s="159">
        <v>67.72</v>
      </c>
      <c r="AC382" s="147">
        <f t="shared" si="119"/>
        <v>2</v>
      </c>
      <c r="AD382" s="151">
        <f t="shared" si="120"/>
        <v>2</v>
      </c>
      <c r="AE382" s="152">
        <f t="shared" si="121"/>
        <v>8.35</v>
      </c>
      <c r="AF382" s="153">
        <f t="shared" si="122"/>
        <v>8.35</v>
      </c>
      <c r="AG382" s="233">
        <f t="shared" si="123"/>
        <v>422</v>
      </c>
      <c r="AH382" s="108">
        <f>VLOOKUP(B382,'Notes Ecrit'!$A$2:$B$572,2)</f>
        <v>8.5</v>
      </c>
      <c r="AI382" s="234">
        <f t="shared" si="124"/>
        <v>278</v>
      </c>
      <c r="AJ382" s="125">
        <f t="shared" si="125"/>
        <v>8.4250000000000007</v>
      </c>
      <c r="AK382" s="126"/>
      <c r="AL382" s="126"/>
      <c r="AM382" s="126"/>
      <c r="AN382" s="126"/>
      <c r="AO382" s="126"/>
    </row>
    <row r="383" spans="1:41" ht="16.5" customHeight="1" thickBot="1">
      <c r="A383" s="218" t="s">
        <v>1057</v>
      </c>
      <c r="B383" s="224">
        <v>21803827</v>
      </c>
      <c r="C383" s="224" t="s">
        <v>737</v>
      </c>
      <c r="D383" s="224" t="s">
        <v>738</v>
      </c>
      <c r="E383" s="154">
        <v>16</v>
      </c>
      <c r="F383" s="146">
        <f t="shared" si="105"/>
        <v>17.5</v>
      </c>
      <c r="G383" s="147">
        <f t="shared" si="106"/>
        <v>13</v>
      </c>
      <c r="H383" s="148">
        <f t="shared" si="107"/>
        <v>13</v>
      </c>
      <c r="I383" s="211">
        <v>3.02</v>
      </c>
      <c r="J383" s="147">
        <f t="shared" si="108"/>
        <v>20</v>
      </c>
      <c r="K383" s="155">
        <v>6.49</v>
      </c>
      <c r="L383" s="147">
        <f t="shared" si="109"/>
        <v>13</v>
      </c>
      <c r="M383" s="148">
        <f t="shared" si="110"/>
        <v>16.5</v>
      </c>
      <c r="N383" s="156">
        <v>75.5</v>
      </c>
      <c r="O383" s="190">
        <v>76</v>
      </c>
      <c r="P383" s="191">
        <f t="shared" si="111"/>
        <v>0.99342105263157898</v>
      </c>
      <c r="Q383" s="147">
        <f t="shared" si="112"/>
        <v>4.5</v>
      </c>
      <c r="R383" s="157">
        <v>35</v>
      </c>
      <c r="S383" s="147">
        <f t="shared" si="113"/>
        <v>2</v>
      </c>
      <c r="T383" s="148">
        <f t="shared" si="114"/>
        <v>6.5</v>
      </c>
      <c r="U383" s="156">
        <v>26.8</v>
      </c>
      <c r="V383" s="147">
        <f t="shared" si="115"/>
        <v>4.5</v>
      </c>
      <c r="W383" s="192">
        <v>5</v>
      </c>
      <c r="X383" s="147">
        <f t="shared" si="116"/>
        <v>3.5</v>
      </c>
      <c r="Y383" s="158">
        <v>5</v>
      </c>
      <c r="Z383" s="147">
        <f t="shared" si="117"/>
        <v>2.5</v>
      </c>
      <c r="AA383" s="148">
        <f t="shared" si="118"/>
        <v>10.5</v>
      </c>
      <c r="AB383" s="159">
        <v>32.47</v>
      </c>
      <c r="AC383" s="147">
        <f t="shared" si="119"/>
        <v>15</v>
      </c>
      <c r="AD383" s="151">
        <f t="shared" si="120"/>
        <v>15</v>
      </c>
      <c r="AE383" s="152">
        <f t="shared" si="121"/>
        <v>12.3</v>
      </c>
      <c r="AF383" s="153">
        <f t="shared" si="122"/>
        <v>12.3</v>
      </c>
      <c r="AG383" s="233">
        <f t="shared" si="123"/>
        <v>77</v>
      </c>
      <c r="AH383" s="108">
        <f>VLOOKUP(B383,'Notes Ecrit'!$A$2:$B$572,2)</f>
        <v>7.5</v>
      </c>
      <c r="AI383" s="234">
        <f t="shared" si="124"/>
        <v>397</v>
      </c>
      <c r="AJ383" s="125">
        <f t="shared" si="125"/>
        <v>9.9</v>
      </c>
      <c r="AK383" s="122"/>
      <c r="AL383" s="122"/>
      <c r="AM383" s="122"/>
      <c r="AN383" s="122"/>
      <c r="AO383" s="122"/>
    </row>
    <row r="384" spans="1:41" ht="16.5" customHeight="1" thickBot="1">
      <c r="A384" s="218" t="s">
        <v>1057</v>
      </c>
      <c r="B384" s="224">
        <v>21803218</v>
      </c>
      <c r="C384" s="224" t="s">
        <v>739</v>
      </c>
      <c r="D384" s="224" t="s">
        <v>226</v>
      </c>
      <c r="E384" s="154">
        <v>20</v>
      </c>
      <c r="F384" s="146">
        <f t="shared" si="105"/>
        <v>19.5</v>
      </c>
      <c r="G384" s="147">
        <f t="shared" si="106"/>
        <v>17</v>
      </c>
      <c r="H384" s="148">
        <f t="shared" si="107"/>
        <v>17</v>
      </c>
      <c r="I384" s="211">
        <v>3.09</v>
      </c>
      <c r="J384" s="147">
        <f t="shared" si="108"/>
        <v>19</v>
      </c>
      <c r="K384" s="155">
        <v>6.3</v>
      </c>
      <c r="L384" s="147">
        <f t="shared" si="109"/>
        <v>15</v>
      </c>
      <c r="M384" s="148">
        <f t="shared" si="110"/>
        <v>17</v>
      </c>
      <c r="N384" s="156">
        <v>58</v>
      </c>
      <c r="O384" s="190">
        <v>63</v>
      </c>
      <c r="P384" s="191">
        <f t="shared" si="111"/>
        <v>0.92063492063492058</v>
      </c>
      <c r="Q384" s="147">
        <f t="shared" si="112"/>
        <v>4.5</v>
      </c>
      <c r="R384" s="157">
        <v>37.6</v>
      </c>
      <c r="S384" s="147">
        <f t="shared" si="113"/>
        <v>2.5</v>
      </c>
      <c r="T384" s="148">
        <f t="shared" si="114"/>
        <v>7</v>
      </c>
      <c r="U384" s="156">
        <v>27.2</v>
      </c>
      <c r="V384" s="147">
        <f t="shared" si="115"/>
        <v>4.25</v>
      </c>
      <c r="W384" s="192">
        <v>-3</v>
      </c>
      <c r="X384" s="147">
        <f t="shared" si="116"/>
        <v>1.75</v>
      </c>
      <c r="Y384" s="158">
        <v>10</v>
      </c>
      <c r="Z384" s="147">
        <f t="shared" si="117"/>
        <v>0</v>
      </c>
      <c r="AA384" s="148">
        <f t="shared" si="118"/>
        <v>6</v>
      </c>
      <c r="AB384" s="159">
        <v>60.35</v>
      </c>
      <c r="AC384" s="147">
        <f t="shared" si="119"/>
        <v>1</v>
      </c>
      <c r="AD384" s="151">
        <f t="shared" si="120"/>
        <v>1</v>
      </c>
      <c r="AE384" s="152">
        <f t="shared" si="121"/>
        <v>9.6</v>
      </c>
      <c r="AF384" s="153">
        <f t="shared" si="122"/>
        <v>9.6</v>
      </c>
      <c r="AG384" s="233">
        <f t="shared" si="123"/>
        <v>328</v>
      </c>
      <c r="AH384" s="108">
        <f>VLOOKUP(B384,'Notes Ecrit'!$A$2:$B$572,2)</f>
        <v>4.5</v>
      </c>
      <c r="AI384" s="234">
        <f t="shared" si="124"/>
        <v>641</v>
      </c>
      <c r="AJ384" s="125">
        <f t="shared" si="125"/>
        <v>7.05</v>
      </c>
    </row>
    <row r="385" spans="1:41" ht="16.5" customHeight="1" thickBot="1">
      <c r="A385" s="218" t="s">
        <v>1057</v>
      </c>
      <c r="B385" s="224">
        <v>21805639</v>
      </c>
      <c r="C385" s="224" t="s">
        <v>740</v>
      </c>
      <c r="D385" s="224" t="s">
        <v>331</v>
      </c>
      <c r="E385" s="154">
        <v>17</v>
      </c>
      <c r="F385" s="146">
        <f t="shared" si="105"/>
        <v>18</v>
      </c>
      <c r="G385" s="147">
        <f t="shared" si="106"/>
        <v>14</v>
      </c>
      <c r="H385" s="148">
        <f t="shared" si="107"/>
        <v>14</v>
      </c>
      <c r="I385" s="211">
        <v>3.28</v>
      </c>
      <c r="J385" s="147">
        <f t="shared" si="108"/>
        <v>16</v>
      </c>
      <c r="K385" s="155">
        <v>6.87</v>
      </c>
      <c r="L385" s="147">
        <f t="shared" si="109"/>
        <v>11</v>
      </c>
      <c r="M385" s="148">
        <f t="shared" si="110"/>
        <v>13.5</v>
      </c>
      <c r="N385" s="156">
        <v>87</v>
      </c>
      <c r="O385" s="190">
        <v>77</v>
      </c>
      <c r="P385" s="191">
        <f t="shared" si="111"/>
        <v>1.1298701298701299</v>
      </c>
      <c r="Q385" s="147">
        <f t="shared" si="112"/>
        <v>5.5</v>
      </c>
      <c r="R385" s="157">
        <v>33.799999999999997</v>
      </c>
      <c r="S385" s="147">
        <f t="shared" si="113"/>
        <v>1.5</v>
      </c>
      <c r="T385" s="148">
        <f t="shared" si="114"/>
        <v>7</v>
      </c>
      <c r="U385" s="156">
        <v>28.1</v>
      </c>
      <c r="V385" s="147">
        <f t="shared" si="115"/>
        <v>3.75</v>
      </c>
      <c r="W385" s="192">
        <v>1</v>
      </c>
      <c r="X385" s="147">
        <f t="shared" si="116"/>
        <v>2.75</v>
      </c>
      <c r="Y385" s="158">
        <v>8</v>
      </c>
      <c r="Z385" s="147">
        <f t="shared" si="117"/>
        <v>1</v>
      </c>
      <c r="AA385" s="148">
        <f t="shared" si="118"/>
        <v>7.5</v>
      </c>
      <c r="AB385" s="159">
        <v>38.14</v>
      </c>
      <c r="AC385" s="147">
        <f t="shared" si="119"/>
        <v>11</v>
      </c>
      <c r="AD385" s="151">
        <f t="shared" si="120"/>
        <v>11</v>
      </c>
      <c r="AE385" s="152">
        <f t="shared" si="121"/>
        <v>10.6</v>
      </c>
      <c r="AF385" s="153">
        <f t="shared" si="122"/>
        <v>10.6</v>
      </c>
      <c r="AG385" s="233">
        <f t="shared" si="123"/>
        <v>222</v>
      </c>
      <c r="AH385" s="108">
        <f>VLOOKUP(B385,'Notes Ecrit'!$A$2:$B$572,2)</f>
        <v>13</v>
      </c>
      <c r="AI385" s="234">
        <f t="shared" si="124"/>
        <v>17</v>
      </c>
      <c r="AJ385" s="125">
        <f t="shared" si="125"/>
        <v>11.8</v>
      </c>
    </row>
    <row r="386" spans="1:41" ht="16.5" customHeight="1" thickBot="1">
      <c r="A386" s="218" t="s">
        <v>1057</v>
      </c>
      <c r="B386" s="224">
        <v>21800649</v>
      </c>
      <c r="C386" s="224" t="s">
        <v>741</v>
      </c>
      <c r="D386" s="224" t="s">
        <v>388</v>
      </c>
      <c r="E386" s="154">
        <v>17</v>
      </c>
      <c r="F386" s="146">
        <f t="shared" si="105"/>
        <v>18</v>
      </c>
      <c r="G386" s="147">
        <f t="shared" si="106"/>
        <v>14</v>
      </c>
      <c r="H386" s="148">
        <f t="shared" si="107"/>
        <v>14</v>
      </c>
      <c r="I386" s="211">
        <v>3.06</v>
      </c>
      <c r="J386" s="147">
        <f t="shared" si="108"/>
        <v>19</v>
      </c>
      <c r="K386" s="155">
        <v>6.58</v>
      </c>
      <c r="L386" s="147">
        <f t="shared" si="109"/>
        <v>13</v>
      </c>
      <c r="M386" s="148">
        <f t="shared" si="110"/>
        <v>16</v>
      </c>
      <c r="N386" s="156">
        <v>58</v>
      </c>
      <c r="O386" s="190">
        <v>61</v>
      </c>
      <c r="P386" s="191">
        <f t="shared" si="111"/>
        <v>0.95081967213114749</v>
      </c>
      <c r="Q386" s="147">
        <f t="shared" si="112"/>
        <v>4.5</v>
      </c>
      <c r="R386" s="157">
        <v>43.8</v>
      </c>
      <c r="S386" s="147">
        <f t="shared" si="113"/>
        <v>4</v>
      </c>
      <c r="T386" s="148">
        <f t="shared" si="114"/>
        <v>8.5</v>
      </c>
      <c r="U386" s="156">
        <v>26.2</v>
      </c>
      <c r="V386" s="147">
        <f t="shared" si="115"/>
        <v>4.75</v>
      </c>
      <c r="W386" s="192">
        <v>1</v>
      </c>
      <c r="X386" s="147">
        <f t="shared" si="116"/>
        <v>2.75</v>
      </c>
      <c r="Y386" s="158">
        <v>6</v>
      </c>
      <c r="Z386" s="147">
        <f t="shared" si="117"/>
        <v>2</v>
      </c>
      <c r="AA386" s="148">
        <f t="shared" si="118"/>
        <v>9.5</v>
      </c>
      <c r="AB386" s="159">
        <v>31.84</v>
      </c>
      <c r="AC386" s="147">
        <f t="shared" si="119"/>
        <v>15</v>
      </c>
      <c r="AD386" s="151">
        <f t="shared" si="120"/>
        <v>15</v>
      </c>
      <c r="AE386" s="152">
        <f t="shared" si="121"/>
        <v>12.6</v>
      </c>
      <c r="AF386" s="153">
        <f t="shared" si="122"/>
        <v>12.6</v>
      </c>
      <c r="AG386" s="233">
        <f t="shared" si="123"/>
        <v>50</v>
      </c>
      <c r="AH386" s="108">
        <f>VLOOKUP(B386,'Notes Ecrit'!$A$2:$B$572,2)</f>
        <v>11</v>
      </c>
      <c r="AI386" s="234">
        <f t="shared" si="124"/>
        <v>71</v>
      </c>
      <c r="AJ386" s="125">
        <f t="shared" si="125"/>
        <v>11.8</v>
      </c>
    </row>
    <row r="387" spans="1:41" ht="16.5" customHeight="1" thickBot="1">
      <c r="A387" s="218" t="s">
        <v>1057</v>
      </c>
      <c r="B387" s="224">
        <v>21804084</v>
      </c>
      <c r="C387" s="224" t="s">
        <v>742</v>
      </c>
      <c r="D387" s="224" t="s">
        <v>318</v>
      </c>
      <c r="E387" s="154">
        <v>19</v>
      </c>
      <c r="F387" s="146">
        <f t="shared" ref="F387:F450" si="126">IF(E387="ABI","ABI",IF(E387="DISP","DISP",IF(E387="VAL","VAL",(VLOOKUP(E387,tpstest,2)))))</f>
        <v>19</v>
      </c>
      <c r="G387" s="147">
        <f t="shared" ref="G387:G450" si="127">IF(F387="ABI","ABI",IF(F387="DISP",0,IF(F387="VAL","VAL",(IF(A387="F",VLOOKUP(F387,endurfille,2),VLOOKUP(F387,endurgarçon,2))))))</f>
        <v>16</v>
      </c>
      <c r="H387" s="148">
        <f t="shared" ref="H387:H450" si="128">IF(G387="VAL","VALIDÉ",G387)</f>
        <v>16</v>
      </c>
      <c r="I387" s="211">
        <v>2.89</v>
      </c>
      <c r="J387" s="147">
        <f t="shared" ref="J387:J450" si="129">IF(I387="ABI","ABI",IF(I387="DISP",0,IF(I387="VAL","VAL",(IF(A387="F",VLOOKUP(I387,VIT20MF,2),VLOOKUP(I387,Vit20MG,2))))))</f>
        <v>20</v>
      </c>
      <c r="K387" s="155">
        <v>6.2</v>
      </c>
      <c r="L387" s="147">
        <f t="shared" ref="L387:L450" si="130">IF(K387="ABI","ABI",IF(K387="DISP",0,IF(K387="VAL","VAL",(IF(A387="F",VLOOKUP(K387,vit50mf,2),VLOOKUP(K387,vit50mg,2))))))</f>
        <v>15</v>
      </c>
      <c r="M387" s="148">
        <f t="shared" ref="M387:M450" si="131">IF(OR(J387="ABI",L387="ABI"),"ABI",IF(L387="VAL","VALIDÉ",(J387+L387)/2))</f>
        <v>17.5</v>
      </c>
      <c r="N387" s="156">
        <v>40</v>
      </c>
      <c r="O387" s="190">
        <v>62</v>
      </c>
      <c r="P387" s="191">
        <f t="shared" ref="P387:P450" si="132">IF(OR(N387="DISP",N387="ABI",N387="VAL"),0,N387/O387)</f>
        <v>0.64516129032258063</v>
      </c>
      <c r="Q387" s="147">
        <f t="shared" ref="Q387:Q450" si="133">IF(N387="ABI","ABI",IF(N387="DISP",0,IF(N387="VAL","VAL",IF(A387="F",VLOOKUP(P387,forcefille,2),VLOOKUP(P387,forcegarçon,2)))))</f>
        <v>3</v>
      </c>
      <c r="R387" s="157">
        <v>46.2</v>
      </c>
      <c r="S387" s="147">
        <f t="shared" ref="S387:S450" si="134">IF(R387="ABI","ABI",IF(R387="DISP",0,IF(R387="VAL","VAL",IF(A387="F",VLOOKUP(R387,détfille,2),VLOOKUP(R387,détgarçon,2)))))</f>
        <v>4.5</v>
      </c>
      <c r="T387" s="148">
        <f t="shared" ref="T387:T450" si="135">IF(OR(Q387="ABI",S387="ABI"),"ABI",IF(OR(Q387="VAL",S387="VAL"),"VALIDÉ",(Q387+S387)))</f>
        <v>7.5</v>
      </c>
      <c r="U387" s="156">
        <v>25.4</v>
      </c>
      <c r="V387" s="147">
        <f t="shared" ref="V387:V450" si="136">IF(U387="ABI","ABI",IF(U387="DISP",0,IF(U387="VAL","VAL",IF(A387="F",VLOOKUP(U387,coorfille,2),VLOOKUP(U387,coorgarçon,2)))))</f>
        <v>5.5</v>
      </c>
      <c r="W387" s="192">
        <v>-12</v>
      </c>
      <c r="X387" s="147">
        <f t="shared" ref="X387:X450" si="137">IF(W387="ABI","ABI",IF(W387="DISP",0,IF(W387="VAL","VAL",IF(A387="F",VLOOKUP(W387,SouplesseFille,2),VLOOKUP(W387,SouplesseGarçon,2)))))</f>
        <v>0.75</v>
      </c>
      <c r="Y387" s="158">
        <v>1</v>
      </c>
      <c r="Z387" s="147">
        <f t="shared" ref="Z387:Z450" si="138">IF(Y387="ABI","ABI",IF(Y387="DISP",0,IF(Y387="VAL","VAL",IF(A387="F",VLOOKUP(Y387,eqfille,2),VLOOKUP(Y387,eqgarçon,2)))))</f>
        <v>4.5</v>
      </c>
      <c r="AA387" s="148">
        <f t="shared" ref="AA387:AA450" si="139">IF(OR(V387="ABI",X387="ABI",Z387="ABI"),"ABI",IF(Z387="VAL","VALIDÉ",V387+X387+Z387))</f>
        <v>10.75</v>
      </c>
      <c r="AB387" s="159">
        <v>47.1</v>
      </c>
      <c r="AC387" s="147">
        <f t="shared" ref="AC387:AC450" si="140">IF(AB387="ABI","ABI",IF(OR(AB387="DNF",AB387="DISP"),0,IF(AB387="VAL","VAL",(IF(A387="F",VLOOKUP(AB387,nagefille,2),VLOOKUP(AB387,nagegarçon,2))))))</f>
        <v>7</v>
      </c>
      <c r="AD387" s="151">
        <f t="shared" ref="AD387:AD450" si="141">IF(AC387="VAL","VALIDÉ",AC387)</f>
        <v>7</v>
      </c>
      <c r="AE387" s="152">
        <f t="shared" ref="AE387:AE450" si="142">IF(OR(H387="VALIDÉ",H387="VALIDÉ",M387="VALIDÉ",M387="VALIDÉ",T387="VALIDÉ",T387="VALIDÉ",AA387="VALIDÉ",AA387="VALIDÉ",AD387="VALIDÉ",AD387="VALIDÉ"),"VALIDÉ",IF(OR(H387="ABS",H387="ABI",M387="ABS",M387="ABI",T387="ABS",T387="ABI",AA387="ABS",AA387="ABI",AD387="ABS",AD387="ABI"),"DEF",SUM(H387+M387+T387+AA387+AD387)/5))</f>
        <v>11.75</v>
      </c>
      <c r="AF387" s="153">
        <f t="shared" ref="AF387:AF450" si="143">IF(OR(AE387="DEF",AE387="VALIDÉ"),0,AE387)</f>
        <v>11.75</v>
      </c>
      <c r="AG387" s="233">
        <f t="shared" ref="AG387:AG450" si="144">RANK(AF387,$AF$3:$AF$680,0)</f>
        <v>119</v>
      </c>
      <c r="AH387" s="108">
        <f>VLOOKUP(B387,'Notes Ecrit'!$A$2:$B$572,2)</f>
        <v>8</v>
      </c>
      <c r="AI387" s="234">
        <f t="shared" ref="AI387:AI450" si="145">RANK(AH387,$AH$3:$AH$680,0)</f>
        <v>339</v>
      </c>
      <c r="AJ387" s="125">
        <f t="shared" ref="AJ387:AJ450" si="146">(AE387*0.5+AH387*0.5)</f>
        <v>9.875</v>
      </c>
    </row>
    <row r="388" spans="1:41" ht="16.5" customHeight="1" thickBot="1">
      <c r="A388" s="218" t="s">
        <v>1057</v>
      </c>
      <c r="B388" s="224">
        <v>21715627</v>
      </c>
      <c r="C388" s="224" t="s">
        <v>117</v>
      </c>
      <c r="D388" s="224" t="s">
        <v>743</v>
      </c>
      <c r="E388" s="154">
        <v>18</v>
      </c>
      <c r="F388" s="146">
        <f t="shared" si="126"/>
        <v>18.5</v>
      </c>
      <c r="G388" s="147">
        <f t="shared" si="127"/>
        <v>15</v>
      </c>
      <c r="H388" s="148">
        <f t="shared" si="128"/>
        <v>15</v>
      </c>
      <c r="I388" s="211">
        <v>3.22</v>
      </c>
      <c r="J388" s="147">
        <f t="shared" si="129"/>
        <v>17</v>
      </c>
      <c r="K388" s="155">
        <v>6.85</v>
      </c>
      <c r="L388" s="147">
        <f t="shared" si="130"/>
        <v>11</v>
      </c>
      <c r="M388" s="148">
        <f t="shared" si="131"/>
        <v>14</v>
      </c>
      <c r="N388" s="156">
        <v>70</v>
      </c>
      <c r="O388" s="190">
        <v>61</v>
      </c>
      <c r="P388" s="191">
        <f t="shared" si="132"/>
        <v>1.1475409836065573</v>
      </c>
      <c r="Q388" s="147">
        <f t="shared" si="133"/>
        <v>5.5</v>
      </c>
      <c r="R388" s="157">
        <v>43.7</v>
      </c>
      <c r="S388" s="147">
        <f t="shared" si="134"/>
        <v>4</v>
      </c>
      <c r="T388" s="148">
        <f t="shared" si="135"/>
        <v>9.5</v>
      </c>
      <c r="U388" s="156">
        <v>24.5</v>
      </c>
      <c r="V388" s="147">
        <f t="shared" si="136"/>
        <v>5.5</v>
      </c>
      <c r="W388" s="192">
        <v>-12</v>
      </c>
      <c r="X388" s="147">
        <f t="shared" si="137"/>
        <v>0.75</v>
      </c>
      <c r="Y388" s="158">
        <v>5</v>
      </c>
      <c r="Z388" s="147">
        <f t="shared" si="138"/>
        <v>2.5</v>
      </c>
      <c r="AA388" s="148">
        <f t="shared" si="139"/>
        <v>8.75</v>
      </c>
      <c r="AB388" s="159">
        <v>40.65</v>
      </c>
      <c r="AC388" s="147">
        <f t="shared" si="140"/>
        <v>10</v>
      </c>
      <c r="AD388" s="151">
        <f t="shared" si="141"/>
        <v>10</v>
      </c>
      <c r="AE388" s="152">
        <f t="shared" si="142"/>
        <v>11.45</v>
      </c>
      <c r="AF388" s="153">
        <f t="shared" si="143"/>
        <v>11.45</v>
      </c>
      <c r="AG388" s="233">
        <f t="shared" si="144"/>
        <v>153</v>
      </c>
      <c r="AH388" s="108">
        <f>VLOOKUP(B388,'Notes Ecrit'!$A$2:$B$572,2)</f>
        <v>10</v>
      </c>
      <c r="AI388" s="234">
        <f t="shared" si="145"/>
        <v>125</v>
      </c>
      <c r="AJ388" s="125">
        <f t="shared" si="146"/>
        <v>10.725</v>
      </c>
    </row>
    <row r="389" spans="1:41" ht="16.5" customHeight="1" thickBot="1">
      <c r="A389" s="218" t="s">
        <v>1057</v>
      </c>
      <c r="B389" s="224">
        <v>21800228</v>
      </c>
      <c r="C389" s="224" t="s">
        <v>117</v>
      </c>
      <c r="D389" s="224" t="s">
        <v>732</v>
      </c>
      <c r="E389" s="154">
        <v>24</v>
      </c>
      <c r="F389" s="146">
        <f t="shared" si="126"/>
        <v>21.5</v>
      </c>
      <c r="G389" s="147">
        <f t="shared" si="127"/>
        <v>20</v>
      </c>
      <c r="H389" s="148">
        <f t="shared" si="128"/>
        <v>20</v>
      </c>
      <c r="I389" s="211">
        <v>3.11</v>
      </c>
      <c r="J389" s="147">
        <f t="shared" si="129"/>
        <v>19</v>
      </c>
      <c r="K389" s="155">
        <v>6.34</v>
      </c>
      <c r="L389" s="147">
        <f t="shared" si="130"/>
        <v>14</v>
      </c>
      <c r="M389" s="148">
        <f t="shared" si="131"/>
        <v>16.5</v>
      </c>
      <c r="N389" s="156">
        <v>62</v>
      </c>
      <c r="O389" s="190">
        <v>59</v>
      </c>
      <c r="P389" s="191">
        <f t="shared" si="132"/>
        <v>1.0508474576271187</v>
      </c>
      <c r="Q389" s="147">
        <f t="shared" si="133"/>
        <v>5</v>
      </c>
      <c r="R389" s="157">
        <v>45.6</v>
      </c>
      <c r="S389" s="147">
        <f t="shared" si="134"/>
        <v>4.5</v>
      </c>
      <c r="T389" s="148">
        <f t="shared" si="135"/>
        <v>9.5</v>
      </c>
      <c r="U389" s="156">
        <v>26.1</v>
      </c>
      <c r="V389" s="147">
        <f t="shared" si="136"/>
        <v>4.75</v>
      </c>
      <c r="W389" s="194">
        <v>0</v>
      </c>
      <c r="X389" s="147">
        <f t="shared" si="137"/>
        <v>2.5</v>
      </c>
      <c r="Y389" s="158">
        <v>3</v>
      </c>
      <c r="Z389" s="147">
        <f t="shared" si="138"/>
        <v>3.5</v>
      </c>
      <c r="AA389" s="148">
        <f t="shared" si="139"/>
        <v>10.75</v>
      </c>
      <c r="AB389" s="159">
        <v>34.74</v>
      </c>
      <c r="AC389" s="147">
        <f t="shared" si="140"/>
        <v>13</v>
      </c>
      <c r="AD389" s="151">
        <f t="shared" si="141"/>
        <v>13</v>
      </c>
      <c r="AE389" s="152">
        <f t="shared" si="142"/>
        <v>13.95</v>
      </c>
      <c r="AF389" s="153">
        <f t="shared" si="143"/>
        <v>13.95</v>
      </c>
      <c r="AG389" s="233">
        <f t="shared" si="144"/>
        <v>13</v>
      </c>
      <c r="AH389" s="108">
        <f>VLOOKUP(B389,'Notes Ecrit'!$A$2:$B$572,2)</f>
        <v>11</v>
      </c>
      <c r="AI389" s="234">
        <f t="shared" si="145"/>
        <v>71</v>
      </c>
      <c r="AJ389" s="125">
        <f t="shared" si="146"/>
        <v>12.475</v>
      </c>
    </row>
    <row r="390" spans="1:41" s="122" customFormat="1" ht="16.5" customHeight="1" thickBot="1">
      <c r="A390" s="121" t="s">
        <v>1057</v>
      </c>
      <c r="B390" s="129">
        <v>21707306</v>
      </c>
      <c r="C390" s="129" t="s">
        <v>744</v>
      </c>
      <c r="D390" s="129" t="s">
        <v>388</v>
      </c>
      <c r="E390" s="167" t="s">
        <v>1060</v>
      </c>
      <c r="F390" s="146" t="str">
        <f t="shared" si="126"/>
        <v>DISP</v>
      </c>
      <c r="G390" s="147">
        <f t="shared" si="127"/>
        <v>0</v>
      </c>
      <c r="H390" s="148">
        <f t="shared" si="128"/>
        <v>0</v>
      </c>
      <c r="I390" s="212" t="s">
        <v>1060</v>
      </c>
      <c r="J390" s="147">
        <f t="shared" si="129"/>
        <v>0</v>
      </c>
      <c r="K390" s="161" t="s">
        <v>1060</v>
      </c>
      <c r="L390" s="147">
        <f t="shared" si="130"/>
        <v>0</v>
      </c>
      <c r="M390" s="148">
        <f t="shared" si="131"/>
        <v>0</v>
      </c>
      <c r="N390" s="162">
        <v>64</v>
      </c>
      <c r="O390" s="193">
        <v>82</v>
      </c>
      <c r="P390" s="191">
        <f t="shared" si="132"/>
        <v>0.78048780487804881</v>
      </c>
      <c r="Q390" s="147">
        <f t="shared" si="133"/>
        <v>3.5</v>
      </c>
      <c r="R390" s="183" t="s">
        <v>1060</v>
      </c>
      <c r="S390" s="147">
        <f t="shared" si="134"/>
        <v>0</v>
      </c>
      <c r="T390" s="148">
        <f t="shared" si="135"/>
        <v>3.5</v>
      </c>
      <c r="U390" s="162" t="s">
        <v>1060</v>
      </c>
      <c r="V390" s="147">
        <f t="shared" si="136"/>
        <v>0</v>
      </c>
      <c r="W390" s="195" t="s">
        <v>1060</v>
      </c>
      <c r="X390" s="147">
        <f t="shared" si="137"/>
        <v>0</v>
      </c>
      <c r="Y390" s="177" t="s">
        <v>1060</v>
      </c>
      <c r="Z390" s="147">
        <f t="shared" si="138"/>
        <v>0</v>
      </c>
      <c r="AA390" s="148">
        <f t="shared" si="139"/>
        <v>0</v>
      </c>
      <c r="AB390" s="161" t="s">
        <v>1060</v>
      </c>
      <c r="AC390" s="147">
        <f t="shared" si="140"/>
        <v>0</v>
      </c>
      <c r="AD390" s="151">
        <f t="shared" si="141"/>
        <v>0</v>
      </c>
      <c r="AE390" s="152">
        <f t="shared" si="142"/>
        <v>0.7</v>
      </c>
      <c r="AF390" s="153">
        <f t="shared" si="143"/>
        <v>0.7</v>
      </c>
      <c r="AG390" s="233">
        <f t="shared" si="144"/>
        <v>519</v>
      </c>
      <c r="AH390" s="108">
        <f>VLOOKUP(B390,'Notes Ecrit'!$A$2:$B$572,2)</f>
        <v>6.5</v>
      </c>
      <c r="AI390" s="234">
        <f t="shared" si="145"/>
        <v>497</v>
      </c>
      <c r="AJ390" s="125">
        <f t="shared" si="146"/>
        <v>3.6</v>
      </c>
      <c r="AK390"/>
      <c r="AL390"/>
      <c r="AM390"/>
      <c r="AN390"/>
      <c r="AO390"/>
    </row>
    <row r="391" spans="1:41" ht="16.5" customHeight="1" thickBot="1">
      <c r="A391" s="218" t="s">
        <v>1057</v>
      </c>
      <c r="B391" s="224">
        <v>21808545</v>
      </c>
      <c r="C391" s="224" t="s">
        <v>745</v>
      </c>
      <c r="D391" s="224" t="s">
        <v>746</v>
      </c>
      <c r="E391" s="154">
        <v>15</v>
      </c>
      <c r="F391" s="146">
        <f t="shared" si="126"/>
        <v>17</v>
      </c>
      <c r="G391" s="147">
        <f t="shared" si="127"/>
        <v>12</v>
      </c>
      <c r="H391" s="148">
        <f t="shared" si="128"/>
        <v>12</v>
      </c>
      <c r="I391" s="211">
        <v>3.08</v>
      </c>
      <c r="J391" s="147">
        <f t="shared" si="129"/>
        <v>19</v>
      </c>
      <c r="K391" s="155">
        <v>6.52</v>
      </c>
      <c r="L391" s="147">
        <f t="shared" si="130"/>
        <v>13</v>
      </c>
      <c r="M391" s="148">
        <f t="shared" si="131"/>
        <v>16</v>
      </c>
      <c r="N391" s="156">
        <v>67</v>
      </c>
      <c r="O391" s="190">
        <v>78</v>
      </c>
      <c r="P391" s="191">
        <f t="shared" si="132"/>
        <v>0.85897435897435892</v>
      </c>
      <c r="Q391" s="147">
        <f t="shared" si="133"/>
        <v>4</v>
      </c>
      <c r="R391" s="157">
        <v>41.4</v>
      </c>
      <c r="S391" s="147">
        <f t="shared" si="134"/>
        <v>3.5</v>
      </c>
      <c r="T391" s="148">
        <f t="shared" si="135"/>
        <v>7.5</v>
      </c>
      <c r="U391" s="156">
        <v>30.3</v>
      </c>
      <c r="V391" s="147">
        <f t="shared" si="136"/>
        <v>2.75</v>
      </c>
      <c r="W391" s="192">
        <v>-2</v>
      </c>
      <c r="X391" s="147">
        <f t="shared" si="137"/>
        <v>2</v>
      </c>
      <c r="Y391" s="158">
        <v>8</v>
      </c>
      <c r="Z391" s="147">
        <f t="shared" si="138"/>
        <v>1</v>
      </c>
      <c r="AA391" s="148">
        <f t="shared" si="139"/>
        <v>5.75</v>
      </c>
      <c r="AB391" s="159">
        <v>47.7</v>
      </c>
      <c r="AC391" s="147">
        <f t="shared" si="140"/>
        <v>6</v>
      </c>
      <c r="AD391" s="151">
        <f t="shared" si="141"/>
        <v>6</v>
      </c>
      <c r="AE391" s="152">
        <f t="shared" si="142"/>
        <v>9.4499999999999993</v>
      </c>
      <c r="AF391" s="153">
        <f t="shared" si="143"/>
        <v>9.4499999999999993</v>
      </c>
      <c r="AG391" s="233">
        <f t="shared" si="144"/>
        <v>349</v>
      </c>
      <c r="AH391" s="108">
        <f>VLOOKUP(B391,'Notes Ecrit'!$A$2:$B$572,2)</f>
        <v>6.5</v>
      </c>
      <c r="AI391" s="234">
        <f t="shared" si="145"/>
        <v>497</v>
      </c>
      <c r="AJ391" s="125">
        <f t="shared" si="146"/>
        <v>7.9749999999999996</v>
      </c>
    </row>
    <row r="392" spans="1:41" s="126" customFormat="1" ht="16.5" customHeight="1" thickBot="1">
      <c r="A392" s="251" t="s">
        <v>1057</v>
      </c>
      <c r="B392" s="127">
        <v>21722778</v>
      </c>
      <c r="C392" s="127" t="s">
        <v>747</v>
      </c>
      <c r="D392" s="127" t="s">
        <v>748</v>
      </c>
      <c r="E392" s="145" t="s">
        <v>1064</v>
      </c>
      <c r="F392" s="146" t="str">
        <f t="shared" si="126"/>
        <v>ABI</v>
      </c>
      <c r="G392" s="147" t="str">
        <f t="shared" si="127"/>
        <v>ABI</v>
      </c>
      <c r="H392" s="148" t="str">
        <f t="shared" si="128"/>
        <v>ABI</v>
      </c>
      <c r="I392" s="210" t="s">
        <v>1064</v>
      </c>
      <c r="J392" s="147" t="str">
        <f t="shared" si="129"/>
        <v>ABI</v>
      </c>
      <c r="K392" s="149" t="s">
        <v>1064</v>
      </c>
      <c r="L392" s="147" t="str">
        <f t="shared" si="130"/>
        <v>ABI</v>
      </c>
      <c r="M392" s="148" t="str">
        <f t="shared" si="131"/>
        <v>ABI</v>
      </c>
      <c r="N392" s="150" t="s">
        <v>1064</v>
      </c>
      <c r="O392" s="187"/>
      <c r="P392" s="191">
        <f t="shared" si="132"/>
        <v>0</v>
      </c>
      <c r="Q392" s="147" t="str">
        <f t="shared" si="133"/>
        <v>ABI</v>
      </c>
      <c r="R392" s="150" t="s">
        <v>1064</v>
      </c>
      <c r="S392" s="147" t="str">
        <f t="shared" si="134"/>
        <v>ABI</v>
      </c>
      <c r="T392" s="148" t="str">
        <f t="shared" si="135"/>
        <v>ABI</v>
      </c>
      <c r="U392" s="150" t="s">
        <v>1064</v>
      </c>
      <c r="V392" s="147" t="str">
        <f t="shared" si="136"/>
        <v>ABI</v>
      </c>
      <c r="W392" s="189" t="s">
        <v>1064</v>
      </c>
      <c r="X392" s="147" t="str">
        <f t="shared" si="137"/>
        <v>ABI</v>
      </c>
      <c r="Y392" s="166" t="s">
        <v>1064</v>
      </c>
      <c r="Z392" s="147" t="str">
        <f t="shared" si="138"/>
        <v>ABI</v>
      </c>
      <c r="AA392" s="148" t="str">
        <f t="shared" si="139"/>
        <v>ABI</v>
      </c>
      <c r="AB392" s="149" t="s">
        <v>1064</v>
      </c>
      <c r="AC392" s="147" t="str">
        <f t="shared" si="140"/>
        <v>ABI</v>
      </c>
      <c r="AD392" s="151" t="str">
        <f t="shared" si="141"/>
        <v>ABI</v>
      </c>
      <c r="AE392" s="152" t="str">
        <f t="shared" si="142"/>
        <v>DEF</v>
      </c>
      <c r="AF392" s="153">
        <f t="shared" si="143"/>
        <v>0</v>
      </c>
      <c r="AG392" s="233">
        <f t="shared" si="144"/>
        <v>520</v>
      </c>
      <c r="AH392" s="108">
        <f>VLOOKUP(B392,'Notes Ecrit'!$A$2:$B$572,2)</f>
        <v>5.5</v>
      </c>
      <c r="AI392" s="234">
        <f t="shared" si="145"/>
        <v>586</v>
      </c>
      <c r="AJ392" s="125" t="e">
        <f t="shared" si="146"/>
        <v>#VALUE!</v>
      </c>
    </row>
    <row r="393" spans="1:41" s="118" customFormat="1" ht="16.5" customHeight="1" thickBot="1">
      <c r="A393" s="258" t="s">
        <v>1057</v>
      </c>
      <c r="B393" s="142">
        <v>21716971</v>
      </c>
      <c r="C393" s="142" t="s">
        <v>118</v>
      </c>
      <c r="D393" s="142" t="s">
        <v>492</v>
      </c>
      <c r="E393" s="169" t="s">
        <v>1061</v>
      </c>
      <c r="F393" s="146" t="str">
        <f t="shared" si="126"/>
        <v>VAL</v>
      </c>
      <c r="G393" s="147" t="str">
        <f t="shared" si="127"/>
        <v>VAL</v>
      </c>
      <c r="H393" s="148" t="str">
        <f t="shared" si="128"/>
        <v>VALIDÉ</v>
      </c>
      <c r="I393" s="213" t="s">
        <v>1061</v>
      </c>
      <c r="J393" s="147" t="str">
        <f t="shared" si="129"/>
        <v>VAL</v>
      </c>
      <c r="K393" s="170" t="s">
        <v>1061</v>
      </c>
      <c r="L393" s="147" t="str">
        <f t="shared" si="130"/>
        <v>VAL</v>
      </c>
      <c r="M393" s="148" t="str">
        <f t="shared" si="131"/>
        <v>VALIDÉ</v>
      </c>
      <c r="N393" s="171" t="s">
        <v>1061</v>
      </c>
      <c r="O393" s="264"/>
      <c r="P393" s="191">
        <f t="shared" si="132"/>
        <v>0</v>
      </c>
      <c r="Q393" s="147" t="str">
        <f t="shared" si="133"/>
        <v>VAL</v>
      </c>
      <c r="R393" s="171" t="s">
        <v>1061</v>
      </c>
      <c r="S393" s="147" t="str">
        <f t="shared" si="134"/>
        <v>VAL</v>
      </c>
      <c r="T393" s="148" t="str">
        <f t="shared" si="135"/>
        <v>VALIDÉ</v>
      </c>
      <c r="U393" s="171" t="s">
        <v>1061</v>
      </c>
      <c r="V393" s="147" t="str">
        <f t="shared" si="136"/>
        <v>VAL</v>
      </c>
      <c r="W393" s="197" t="s">
        <v>1061</v>
      </c>
      <c r="X393" s="147" t="str">
        <f t="shared" si="137"/>
        <v>VAL</v>
      </c>
      <c r="Y393" s="172" t="s">
        <v>1061</v>
      </c>
      <c r="Z393" s="147" t="str">
        <f t="shared" si="138"/>
        <v>VAL</v>
      </c>
      <c r="AA393" s="148" t="str">
        <f t="shared" si="139"/>
        <v>VALIDÉ</v>
      </c>
      <c r="AB393" s="170" t="s">
        <v>1061</v>
      </c>
      <c r="AC393" s="147" t="str">
        <f t="shared" si="140"/>
        <v>VAL</v>
      </c>
      <c r="AD393" s="151" t="str">
        <f t="shared" si="141"/>
        <v>VALIDÉ</v>
      </c>
      <c r="AE393" s="152" t="str">
        <f t="shared" si="142"/>
        <v>VALIDÉ</v>
      </c>
      <c r="AF393" s="153">
        <f t="shared" si="143"/>
        <v>0</v>
      </c>
      <c r="AG393" s="233">
        <f t="shared" si="144"/>
        <v>520</v>
      </c>
      <c r="AH393" s="108">
        <f>VLOOKUP(B393,'Notes Ecrit'!$A$2:$B$572,2)</f>
        <v>7</v>
      </c>
      <c r="AI393" s="234">
        <f t="shared" si="145"/>
        <v>440</v>
      </c>
      <c r="AJ393" s="125" t="e">
        <f t="shared" si="146"/>
        <v>#VALUE!</v>
      </c>
      <c r="AK393" s="122"/>
      <c r="AL393" s="122"/>
      <c r="AM393" s="122"/>
      <c r="AN393" s="122"/>
      <c r="AO393" s="122"/>
    </row>
    <row r="394" spans="1:41" ht="16.5" customHeight="1" thickBot="1">
      <c r="A394" s="218" t="s">
        <v>186</v>
      </c>
      <c r="B394" s="224">
        <v>21807618</v>
      </c>
      <c r="C394" s="224" t="s">
        <v>749</v>
      </c>
      <c r="D394" s="224" t="s">
        <v>750</v>
      </c>
      <c r="E394" s="154">
        <v>16</v>
      </c>
      <c r="F394" s="146">
        <f t="shared" si="126"/>
        <v>17.5</v>
      </c>
      <c r="G394" s="147">
        <f t="shared" si="127"/>
        <v>16</v>
      </c>
      <c r="H394" s="148">
        <f t="shared" si="128"/>
        <v>16</v>
      </c>
      <c r="I394" s="211">
        <v>3.7</v>
      </c>
      <c r="J394" s="147">
        <f t="shared" si="129"/>
        <v>14</v>
      </c>
      <c r="K394" s="155">
        <v>8.1199999999999992</v>
      </c>
      <c r="L394" s="147">
        <f t="shared" si="130"/>
        <v>8</v>
      </c>
      <c r="M394" s="148">
        <f t="shared" si="131"/>
        <v>11</v>
      </c>
      <c r="N394" s="156">
        <v>41</v>
      </c>
      <c r="O394" s="190">
        <v>62</v>
      </c>
      <c r="P394" s="191">
        <f t="shared" si="132"/>
        <v>0.66129032258064513</v>
      </c>
      <c r="Q394" s="147">
        <f t="shared" si="133"/>
        <v>4.5</v>
      </c>
      <c r="R394" s="157">
        <v>19.8</v>
      </c>
      <c r="S394" s="147">
        <f t="shared" si="134"/>
        <v>2</v>
      </c>
      <c r="T394" s="148">
        <f t="shared" si="135"/>
        <v>6.5</v>
      </c>
      <c r="U394" s="156">
        <v>31.2</v>
      </c>
      <c r="V394" s="147">
        <f t="shared" si="136"/>
        <v>3.25</v>
      </c>
      <c r="W394" s="192">
        <v>-3</v>
      </c>
      <c r="X394" s="147">
        <f t="shared" si="137"/>
        <v>1.75</v>
      </c>
      <c r="Y394" s="158">
        <v>5</v>
      </c>
      <c r="Z394" s="147">
        <f t="shared" si="138"/>
        <v>2.5</v>
      </c>
      <c r="AA394" s="148">
        <f t="shared" si="139"/>
        <v>7.5</v>
      </c>
      <c r="AB394" s="159">
        <v>38.4</v>
      </c>
      <c r="AC394" s="147">
        <f t="shared" si="140"/>
        <v>14</v>
      </c>
      <c r="AD394" s="151">
        <f t="shared" si="141"/>
        <v>14</v>
      </c>
      <c r="AE394" s="152">
        <f t="shared" si="142"/>
        <v>11</v>
      </c>
      <c r="AF394" s="153">
        <f t="shared" si="143"/>
        <v>11</v>
      </c>
      <c r="AG394" s="233">
        <f t="shared" si="144"/>
        <v>196</v>
      </c>
      <c r="AH394" s="108">
        <f>VLOOKUP(B394,'Notes Ecrit'!$A$2:$B$572,2)</f>
        <v>4</v>
      </c>
      <c r="AI394" s="234">
        <f t="shared" si="145"/>
        <v>656</v>
      </c>
      <c r="AJ394" s="125">
        <f t="shared" si="146"/>
        <v>7.5</v>
      </c>
    </row>
    <row r="395" spans="1:41" ht="16.5" customHeight="1" thickBot="1">
      <c r="A395" s="218" t="s">
        <v>1057</v>
      </c>
      <c r="B395" s="224">
        <v>21806946</v>
      </c>
      <c r="C395" s="224" t="s">
        <v>751</v>
      </c>
      <c r="D395" s="224" t="s">
        <v>752</v>
      </c>
      <c r="E395" s="154">
        <v>15</v>
      </c>
      <c r="F395" s="146">
        <f t="shared" si="126"/>
        <v>17</v>
      </c>
      <c r="G395" s="147">
        <f t="shared" si="127"/>
        <v>12</v>
      </c>
      <c r="H395" s="148">
        <f t="shared" si="128"/>
        <v>12</v>
      </c>
      <c r="I395" s="211">
        <v>3.26</v>
      </c>
      <c r="J395" s="147">
        <f t="shared" si="129"/>
        <v>16</v>
      </c>
      <c r="K395" s="155">
        <v>6.6</v>
      </c>
      <c r="L395" s="147">
        <f t="shared" si="130"/>
        <v>13</v>
      </c>
      <c r="M395" s="148">
        <f t="shared" si="131"/>
        <v>14.5</v>
      </c>
      <c r="N395" s="156">
        <v>79</v>
      </c>
      <c r="O395" s="190">
        <v>63</v>
      </c>
      <c r="P395" s="191">
        <f t="shared" si="132"/>
        <v>1.253968253968254</v>
      </c>
      <c r="Q395" s="147">
        <f t="shared" si="133"/>
        <v>6</v>
      </c>
      <c r="R395" s="157">
        <v>40.4</v>
      </c>
      <c r="S395" s="147">
        <f t="shared" si="134"/>
        <v>3</v>
      </c>
      <c r="T395" s="148">
        <f t="shared" si="135"/>
        <v>9</v>
      </c>
      <c r="U395" s="156">
        <v>28.4</v>
      </c>
      <c r="V395" s="147">
        <f t="shared" si="136"/>
        <v>3.75</v>
      </c>
      <c r="W395" s="192">
        <v>-21</v>
      </c>
      <c r="X395" s="147">
        <f t="shared" si="137"/>
        <v>0</v>
      </c>
      <c r="Y395" s="158">
        <v>5</v>
      </c>
      <c r="Z395" s="147">
        <f t="shared" si="138"/>
        <v>2.5</v>
      </c>
      <c r="AA395" s="148">
        <f t="shared" si="139"/>
        <v>6.25</v>
      </c>
      <c r="AB395" s="159">
        <v>32.44</v>
      </c>
      <c r="AC395" s="147">
        <f t="shared" si="140"/>
        <v>15</v>
      </c>
      <c r="AD395" s="151">
        <f t="shared" si="141"/>
        <v>15</v>
      </c>
      <c r="AE395" s="152">
        <f t="shared" si="142"/>
        <v>11.35</v>
      </c>
      <c r="AF395" s="153">
        <f t="shared" si="143"/>
        <v>11.35</v>
      </c>
      <c r="AG395" s="233">
        <f t="shared" si="144"/>
        <v>163</v>
      </c>
      <c r="AH395" s="108">
        <f>VLOOKUP(B395,'Notes Ecrit'!$A$2:$B$572,2)</f>
        <v>7</v>
      </c>
      <c r="AI395" s="234">
        <f t="shared" si="145"/>
        <v>440</v>
      </c>
      <c r="AJ395" s="125">
        <f t="shared" si="146"/>
        <v>9.1750000000000007</v>
      </c>
    </row>
    <row r="396" spans="1:41" ht="16.5" customHeight="1" thickBot="1">
      <c r="A396" s="218" t="s">
        <v>1057</v>
      </c>
      <c r="B396" s="224">
        <v>21814161</v>
      </c>
      <c r="C396" s="224" t="s">
        <v>753</v>
      </c>
      <c r="D396" s="224" t="s">
        <v>680</v>
      </c>
      <c r="E396" s="154">
        <v>10</v>
      </c>
      <c r="F396" s="146">
        <f t="shared" si="126"/>
        <v>14.5</v>
      </c>
      <c r="G396" s="147">
        <f t="shared" si="127"/>
        <v>7</v>
      </c>
      <c r="H396" s="148">
        <f t="shared" si="128"/>
        <v>7</v>
      </c>
      <c r="I396" s="211">
        <v>3.26</v>
      </c>
      <c r="J396" s="147">
        <f t="shared" si="129"/>
        <v>16</v>
      </c>
      <c r="K396" s="155">
        <v>6.97</v>
      </c>
      <c r="L396" s="147">
        <f t="shared" si="130"/>
        <v>10</v>
      </c>
      <c r="M396" s="148">
        <f t="shared" si="131"/>
        <v>13</v>
      </c>
      <c r="N396" s="156">
        <v>46</v>
      </c>
      <c r="O396" s="190">
        <v>53</v>
      </c>
      <c r="P396" s="191">
        <f t="shared" si="132"/>
        <v>0.86792452830188682</v>
      </c>
      <c r="Q396" s="147">
        <f t="shared" si="133"/>
        <v>4</v>
      </c>
      <c r="R396" s="157">
        <v>46.2</v>
      </c>
      <c r="S396" s="147">
        <f t="shared" si="134"/>
        <v>4.5</v>
      </c>
      <c r="T396" s="148">
        <f t="shared" si="135"/>
        <v>8.5</v>
      </c>
      <c r="U396" s="156">
        <v>25.7</v>
      </c>
      <c r="V396" s="147">
        <f t="shared" si="136"/>
        <v>5</v>
      </c>
      <c r="W396" s="192">
        <v>4</v>
      </c>
      <c r="X396" s="147">
        <f t="shared" si="137"/>
        <v>3.25</v>
      </c>
      <c r="Y396" s="158">
        <v>2</v>
      </c>
      <c r="Z396" s="147">
        <f t="shared" si="138"/>
        <v>4</v>
      </c>
      <c r="AA396" s="148">
        <f t="shared" si="139"/>
        <v>12.25</v>
      </c>
      <c r="AB396" s="159">
        <v>51.87</v>
      </c>
      <c r="AC396" s="147">
        <f t="shared" si="140"/>
        <v>4</v>
      </c>
      <c r="AD396" s="151">
        <f t="shared" si="141"/>
        <v>4</v>
      </c>
      <c r="AE396" s="152">
        <f t="shared" si="142"/>
        <v>8.9499999999999993</v>
      </c>
      <c r="AF396" s="153">
        <f t="shared" si="143"/>
        <v>8.9499999999999993</v>
      </c>
      <c r="AG396" s="233">
        <f t="shared" si="144"/>
        <v>383</v>
      </c>
      <c r="AH396" s="108">
        <f>VLOOKUP(B396,'Notes Ecrit'!$A$2:$B$572,2)</f>
        <v>5</v>
      </c>
      <c r="AI396" s="234">
        <f t="shared" si="145"/>
        <v>617</v>
      </c>
      <c r="AJ396" s="125">
        <f t="shared" si="146"/>
        <v>6.9749999999999996</v>
      </c>
      <c r="AK396" s="122"/>
      <c r="AL396" s="122"/>
      <c r="AM396" s="122"/>
      <c r="AN396" s="122"/>
      <c r="AO396" s="122"/>
    </row>
    <row r="397" spans="1:41" ht="16.5" customHeight="1" thickBot="1">
      <c r="A397" s="218" t="s">
        <v>1057</v>
      </c>
      <c r="B397" s="224">
        <v>21802464</v>
      </c>
      <c r="C397" s="224" t="s">
        <v>754</v>
      </c>
      <c r="D397" s="224" t="s">
        <v>314</v>
      </c>
      <c r="E397" s="154">
        <v>13</v>
      </c>
      <c r="F397" s="146">
        <f t="shared" si="126"/>
        <v>16</v>
      </c>
      <c r="G397" s="147">
        <f t="shared" si="127"/>
        <v>10</v>
      </c>
      <c r="H397" s="148">
        <f t="shared" si="128"/>
        <v>10</v>
      </c>
      <c r="I397" s="211">
        <v>3.41</v>
      </c>
      <c r="J397" s="147">
        <f t="shared" si="129"/>
        <v>14</v>
      </c>
      <c r="K397" s="155">
        <v>7.22</v>
      </c>
      <c r="L397" s="147">
        <f t="shared" si="130"/>
        <v>8</v>
      </c>
      <c r="M397" s="148">
        <f t="shared" si="131"/>
        <v>11</v>
      </c>
      <c r="N397" s="156">
        <v>51</v>
      </c>
      <c r="O397" s="190">
        <v>66</v>
      </c>
      <c r="P397" s="191">
        <f t="shared" si="132"/>
        <v>0.77272727272727271</v>
      </c>
      <c r="Q397" s="147">
        <f t="shared" si="133"/>
        <v>3.5</v>
      </c>
      <c r="R397" s="157">
        <v>41.2</v>
      </c>
      <c r="S397" s="147">
        <f t="shared" si="134"/>
        <v>3.5</v>
      </c>
      <c r="T397" s="148">
        <f t="shared" si="135"/>
        <v>7</v>
      </c>
      <c r="U397" s="156">
        <v>28.8</v>
      </c>
      <c r="V397" s="147">
        <f t="shared" si="136"/>
        <v>3.5</v>
      </c>
      <c r="W397" s="192">
        <v>-2</v>
      </c>
      <c r="X397" s="147">
        <f t="shared" si="137"/>
        <v>2</v>
      </c>
      <c r="Y397" s="158">
        <v>9</v>
      </c>
      <c r="Z397" s="147">
        <f t="shared" si="138"/>
        <v>0.5</v>
      </c>
      <c r="AA397" s="148">
        <f t="shared" si="139"/>
        <v>6</v>
      </c>
      <c r="AB397" s="159">
        <v>46.54</v>
      </c>
      <c r="AC397" s="147">
        <f t="shared" si="140"/>
        <v>7</v>
      </c>
      <c r="AD397" s="151">
        <f t="shared" si="141"/>
        <v>7</v>
      </c>
      <c r="AE397" s="152">
        <f t="shared" si="142"/>
        <v>8.1999999999999993</v>
      </c>
      <c r="AF397" s="153">
        <f t="shared" si="143"/>
        <v>8.1999999999999993</v>
      </c>
      <c r="AG397" s="233">
        <f t="shared" si="144"/>
        <v>431</v>
      </c>
      <c r="AH397" s="108">
        <f>VLOOKUP(B397,'Notes Ecrit'!$A$2:$B$572,2)</f>
        <v>7</v>
      </c>
      <c r="AI397" s="234">
        <f t="shared" si="145"/>
        <v>440</v>
      </c>
      <c r="AJ397" s="125">
        <f t="shared" si="146"/>
        <v>7.6</v>
      </c>
    </row>
    <row r="398" spans="1:41" ht="16.5" customHeight="1" thickBot="1">
      <c r="A398" s="218" t="s">
        <v>186</v>
      </c>
      <c r="B398" s="224">
        <v>21801172</v>
      </c>
      <c r="C398" s="224" t="s">
        <v>119</v>
      </c>
      <c r="D398" s="224" t="s">
        <v>228</v>
      </c>
      <c r="E398" s="154">
        <v>13</v>
      </c>
      <c r="F398" s="146">
        <f t="shared" si="126"/>
        <v>16</v>
      </c>
      <c r="G398" s="147">
        <f t="shared" si="127"/>
        <v>13</v>
      </c>
      <c r="H398" s="148">
        <f t="shared" si="128"/>
        <v>13</v>
      </c>
      <c r="I398" s="211">
        <v>3.6</v>
      </c>
      <c r="J398" s="147">
        <f t="shared" si="129"/>
        <v>16</v>
      </c>
      <c r="K398" s="155">
        <v>7.84</v>
      </c>
      <c r="L398" s="147">
        <f t="shared" si="130"/>
        <v>10</v>
      </c>
      <c r="M398" s="148">
        <f t="shared" si="131"/>
        <v>13</v>
      </c>
      <c r="N398" s="156">
        <v>28</v>
      </c>
      <c r="O398" s="190">
        <v>58</v>
      </c>
      <c r="P398" s="191">
        <f t="shared" si="132"/>
        <v>0.48275862068965519</v>
      </c>
      <c r="Q398" s="147">
        <f t="shared" si="133"/>
        <v>3.5</v>
      </c>
      <c r="R398" s="157">
        <v>28.4</v>
      </c>
      <c r="S398" s="147">
        <f t="shared" si="134"/>
        <v>4.5</v>
      </c>
      <c r="T398" s="148">
        <f t="shared" si="135"/>
        <v>8</v>
      </c>
      <c r="U398" s="156">
        <v>30.2</v>
      </c>
      <c r="V398" s="147">
        <f t="shared" si="136"/>
        <v>3.75</v>
      </c>
      <c r="W398" s="192">
        <v>10</v>
      </c>
      <c r="X398" s="147">
        <f t="shared" si="137"/>
        <v>4.5</v>
      </c>
      <c r="Y398" s="158">
        <v>5</v>
      </c>
      <c r="Z398" s="147">
        <f t="shared" si="138"/>
        <v>2.5</v>
      </c>
      <c r="AA398" s="148">
        <f t="shared" si="139"/>
        <v>10.75</v>
      </c>
      <c r="AB398" s="159">
        <v>38.4</v>
      </c>
      <c r="AC398" s="147">
        <f t="shared" si="140"/>
        <v>14</v>
      </c>
      <c r="AD398" s="151">
        <f t="shared" si="141"/>
        <v>14</v>
      </c>
      <c r="AE398" s="152">
        <f t="shared" si="142"/>
        <v>11.75</v>
      </c>
      <c r="AF398" s="153">
        <f t="shared" si="143"/>
        <v>11.75</v>
      </c>
      <c r="AG398" s="233">
        <f t="shared" si="144"/>
        <v>119</v>
      </c>
      <c r="AH398" s="108">
        <f>VLOOKUP(B398,'Notes Ecrit'!$A$2:$B$572,2)</f>
        <v>13</v>
      </c>
      <c r="AI398" s="234">
        <f t="shared" si="145"/>
        <v>17</v>
      </c>
      <c r="AJ398" s="125">
        <f t="shared" si="146"/>
        <v>12.375</v>
      </c>
    </row>
    <row r="399" spans="1:41" ht="16.5" customHeight="1" thickBot="1">
      <c r="A399" s="218" t="s">
        <v>1057</v>
      </c>
      <c r="B399" s="224">
        <v>21809175</v>
      </c>
      <c r="C399" s="224" t="s">
        <v>755</v>
      </c>
      <c r="D399" s="224" t="s">
        <v>756</v>
      </c>
      <c r="E399" s="154">
        <v>18</v>
      </c>
      <c r="F399" s="146">
        <f t="shared" si="126"/>
        <v>18.5</v>
      </c>
      <c r="G399" s="147">
        <f t="shared" si="127"/>
        <v>15</v>
      </c>
      <c r="H399" s="148">
        <f t="shared" si="128"/>
        <v>15</v>
      </c>
      <c r="I399" s="211">
        <v>2.95</v>
      </c>
      <c r="J399" s="147">
        <f t="shared" si="129"/>
        <v>20</v>
      </c>
      <c r="K399" s="155">
        <v>6.42</v>
      </c>
      <c r="L399" s="147">
        <f t="shared" si="130"/>
        <v>14</v>
      </c>
      <c r="M399" s="148">
        <f t="shared" si="131"/>
        <v>17</v>
      </c>
      <c r="N399" s="156">
        <v>70</v>
      </c>
      <c r="O399" s="190">
        <v>62</v>
      </c>
      <c r="P399" s="191">
        <f t="shared" si="132"/>
        <v>1.1290322580645162</v>
      </c>
      <c r="Q399" s="147">
        <f t="shared" si="133"/>
        <v>5.5</v>
      </c>
      <c r="R399" s="157">
        <v>47</v>
      </c>
      <c r="S399" s="147">
        <f t="shared" si="134"/>
        <v>5</v>
      </c>
      <c r="T399" s="148">
        <f t="shared" si="135"/>
        <v>10.5</v>
      </c>
      <c r="U399" s="156">
        <v>26.3</v>
      </c>
      <c r="V399" s="147">
        <f t="shared" si="136"/>
        <v>4.75</v>
      </c>
      <c r="W399" s="192">
        <v>-6</v>
      </c>
      <c r="X399" s="147">
        <f t="shared" si="137"/>
        <v>1.25</v>
      </c>
      <c r="Y399" s="158">
        <v>1</v>
      </c>
      <c r="Z399" s="147">
        <f t="shared" si="138"/>
        <v>4.5</v>
      </c>
      <c r="AA399" s="148">
        <f t="shared" si="139"/>
        <v>10.5</v>
      </c>
      <c r="AB399" s="159">
        <v>35.82</v>
      </c>
      <c r="AC399" s="147">
        <f t="shared" si="140"/>
        <v>13</v>
      </c>
      <c r="AD399" s="151">
        <f t="shared" si="141"/>
        <v>13</v>
      </c>
      <c r="AE399" s="152">
        <f t="shared" si="142"/>
        <v>13.2</v>
      </c>
      <c r="AF399" s="153">
        <f t="shared" si="143"/>
        <v>13.2</v>
      </c>
      <c r="AG399" s="233">
        <f t="shared" si="144"/>
        <v>32</v>
      </c>
      <c r="AH399" s="108">
        <f>VLOOKUP(B399,'Notes Ecrit'!$A$2:$B$572,2)</f>
        <v>8</v>
      </c>
      <c r="AI399" s="234">
        <f t="shared" si="145"/>
        <v>339</v>
      </c>
      <c r="AJ399" s="125">
        <f t="shared" si="146"/>
        <v>10.6</v>
      </c>
      <c r="AK399" s="126"/>
      <c r="AL399" s="126"/>
      <c r="AM399" s="126"/>
      <c r="AN399" s="126"/>
      <c r="AO399" s="126"/>
    </row>
    <row r="400" spans="1:41" s="118" customFormat="1" ht="16.5" customHeight="1" thickBot="1">
      <c r="A400" s="258" t="s">
        <v>1057</v>
      </c>
      <c r="B400" s="142">
        <v>21708314</v>
      </c>
      <c r="C400" s="142" t="s">
        <v>757</v>
      </c>
      <c r="D400" s="142" t="s">
        <v>758</v>
      </c>
      <c r="E400" s="169" t="s">
        <v>1061</v>
      </c>
      <c r="F400" s="146" t="str">
        <f t="shared" si="126"/>
        <v>VAL</v>
      </c>
      <c r="G400" s="147" t="str">
        <f t="shared" si="127"/>
        <v>VAL</v>
      </c>
      <c r="H400" s="148" t="str">
        <f t="shared" si="128"/>
        <v>VALIDÉ</v>
      </c>
      <c r="I400" s="213" t="s">
        <v>1061</v>
      </c>
      <c r="J400" s="147" t="str">
        <f t="shared" si="129"/>
        <v>VAL</v>
      </c>
      <c r="K400" s="170" t="s">
        <v>1061</v>
      </c>
      <c r="L400" s="147" t="str">
        <f t="shared" si="130"/>
        <v>VAL</v>
      </c>
      <c r="M400" s="148" t="str">
        <f t="shared" si="131"/>
        <v>VALIDÉ</v>
      </c>
      <c r="N400" s="171" t="s">
        <v>1061</v>
      </c>
      <c r="O400" s="196"/>
      <c r="P400" s="191">
        <f t="shared" si="132"/>
        <v>0</v>
      </c>
      <c r="Q400" s="147" t="str">
        <f t="shared" si="133"/>
        <v>VAL</v>
      </c>
      <c r="R400" s="171" t="s">
        <v>1061</v>
      </c>
      <c r="S400" s="147" t="str">
        <f t="shared" si="134"/>
        <v>VAL</v>
      </c>
      <c r="T400" s="148" t="str">
        <f t="shared" si="135"/>
        <v>VALIDÉ</v>
      </c>
      <c r="U400" s="171" t="s">
        <v>1061</v>
      </c>
      <c r="V400" s="147" t="str">
        <f t="shared" si="136"/>
        <v>VAL</v>
      </c>
      <c r="W400" s="197" t="s">
        <v>1061</v>
      </c>
      <c r="X400" s="147" t="str">
        <f t="shared" si="137"/>
        <v>VAL</v>
      </c>
      <c r="Y400" s="172" t="s">
        <v>1061</v>
      </c>
      <c r="Z400" s="147" t="str">
        <f t="shared" si="138"/>
        <v>VAL</v>
      </c>
      <c r="AA400" s="148" t="str">
        <f t="shared" si="139"/>
        <v>VALIDÉ</v>
      </c>
      <c r="AB400" s="170" t="s">
        <v>1061</v>
      </c>
      <c r="AC400" s="147" t="str">
        <f t="shared" si="140"/>
        <v>VAL</v>
      </c>
      <c r="AD400" s="151" t="str">
        <f t="shared" si="141"/>
        <v>VALIDÉ</v>
      </c>
      <c r="AE400" s="152" t="str">
        <f t="shared" si="142"/>
        <v>VALIDÉ</v>
      </c>
      <c r="AF400" s="153">
        <f t="shared" si="143"/>
        <v>0</v>
      </c>
      <c r="AG400" s="233">
        <f t="shared" si="144"/>
        <v>520</v>
      </c>
      <c r="AH400" s="108">
        <f>VLOOKUP(B400,'Notes Ecrit'!$A$2:$B$572,2)</f>
        <v>10</v>
      </c>
      <c r="AI400" s="234">
        <f t="shared" si="145"/>
        <v>125</v>
      </c>
      <c r="AJ400" s="125" t="e">
        <f t="shared" si="146"/>
        <v>#VALUE!</v>
      </c>
      <c r="AK400"/>
      <c r="AL400"/>
      <c r="AM400"/>
      <c r="AN400"/>
      <c r="AO400"/>
    </row>
    <row r="401" spans="1:41" ht="16.5" customHeight="1" thickBot="1">
      <c r="A401" s="218" t="s">
        <v>1057</v>
      </c>
      <c r="B401" s="224">
        <v>21606959</v>
      </c>
      <c r="C401" s="224" t="s">
        <v>48</v>
      </c>
      <c r="D401" s="224" t="s">
        <v>363</v>
      </c>
      <c r="E401" s="154">
        <v>11</v>
      </c>
      <c r="F401" s="146">
        <f t="shared" si="126"/>
        <v>15</v>
      </c>
      <c r="G401" s="147">
        <f t="shared" si="127"/>
        <v>8</v>
      </c>
      <c r="H401" s="148">
        <f t="shared" si="128"/>
        <v>8</v>
      </c>
      <c r="I401" s="211">
        <v>3.62</v>
      </c>
      <c r="J401" s="147">
        <f t="shared" si="129"/>
        <v>10</v>
      </c>
      <c r="K401" s="155">
        <v>8.06</v>
      </c>
      <c r="L401" s="147">
        <f t="shared" si="130"/>
        <v>2</v>
      </c>
      <c r="M401" s="148">
        <f t="shared" si="131"/>
        <v>6</v>
      </c>
      <c r="N401" s="156">
        <v>22.5</v>
      </c>
      <c r="O401" s="190">
        <v>59</v>
      </c>
      <c r="P401" s="191">
        <f t="shared" si="132"/>
        <v>0.38135593220338981</v>
      </c>
      <c r="Q401" s="147">
        <f t="shared" si="133"/>
        <v>1.5</v>
      </c>
      <c r="R401" s="157">
        <v>27.3</v>
      </c>
      <c r="S401" s="147">
        <f t="shared" si="134"/>
        <v>0</v>
      </c>
      <c r="T401" s="148">
        <f t="shared" si="135"/>
        <v>1.5</v>
      </c>
      <c r="U401" s="156">
        <v>39.9</v>
      </c>
      <c r="V401" s="147">
        <f t="shared" si="136"/>
        <v>0.25</v>
      </c>
      <c r="W401" s="192">
        <v>-9</v>
      </c>
      <c r="X401" s="147">
        <f t="shared" si="137"/>
        <v>1</v>
      </c>
      <c r="Y401" s="158">
        <v>10</v>
      </c>
      <c r="Z401" s="147">
        <f t="shared" si="138"/>
        <v>0</v>
      </c>
      <c r="AA401" s="148">
        <f t="shared" si="139"/>
        <v>1.25</v>
      </c>
      <c r="AB401" s="159">
        <v>107.21</v>
      </c>
      <c r="AC401" s="147">
        <f t="shared" si="140"/>
        <v>0.5</v>
      </c>
      <c r="AD401" s="151">
        <f t="shared" si="141"/>
        <v>0.5</v>
      </c>
      <c r="AE401" s="152">
        <f t="shared" si="142"/>
        <v>3.45</v>
      </c>
      <c r="AF401" s="153">
        <f t="shared" si="143"/>
        <v>3.45</v>
      </c>
      <c r="AG401" s="233">
        <f t="shared" si="144"/>
        <v>518</v>
      </c>
      <c r="AH401" s="108">
        <f>VLOOKUP(B401,'Notes Ecrit'!$A$2:$B$572,2)</f>
        <v>4.5</v>
      </c>
      <c r="AI401" s="234">
        <f t="shared" si="145"/>
        <v>641</v>
      </c>
      <c r="AJ401" s="125">
        <f t="shared" si="146"/>
        <v>3.9750000000000001</v>
      </c>
      <c r="AK401" s="111"/>
      <c r="AL401" s="111"/>
      <c r="AM401" s="111"/>
      <c r="AN401" s="111"/>
      <c r="AO401" s="111"/>
    </row>
    <row r="402" spans="1:41" ht="16.5" customHeight="1" thickBot="1">
      <c r="A402" s="218" t="s">
        <v>1057</v>
      </c>
      <c r="B402" s="224">
        <v>21714308</v>
      </c>
      <c r="C402" s="224" t="s">
        <v>48</v>
      </c>
      <c r="D402" s="224" t="s">
        <v>34</v>
      </c>
      <c r="E402" s="154">
        <v>15</v>
      </c>
      <c r="F402" s="146">
        <f t="shared" si="126"/>
        <v>17</v>
      </c>
      <c r="G402" s="147">
        <f t="shared" si="127"/>
        <v>12</v>
      </c>
      <c r="H402" s="148">
        <f t="shared" si="128"/>
        <v>12</v>
      </c>
      <c r="I402" s="211">
        <v>3.19</v>
      </c>
      <c r="J402" s="147">
        <f t="shared" si="129"/>
        <v>17</v>
      </c>
      <c r="K402" s="155">
        <v>6.88</v>
      </c>
      <c r="L402" s="147">
        <f t="shared" si="130"/>
        <v>11</v>
      </c>
      <c r="M402" s="148">
        <f t="shared" si="131"/>
        <v>14</v>
      </c>
      <c r="N402" s="156">
        <v>51</v>
      </c>
      <c r="O402" s="190">
        <v>83</v>
      </c>
      <c r="P402" s="191">
        <f t="shared" si="132"/>
        <v>0.61445783132530118</v>
      </c>
      <c r="Q402" s="147">
        <f t="shared" si="133"/>
        <v>3</v>
      </c>
      <c r="R402" s="157">
        <v>39.700000000000003</v>
      </c>
      <c r="S402" s="147">
        <f t="shared" si="134"/>
        <v>3</v>
      </c>
      <c r="T402" s="148">
        <f t="shared" si="135"/>
        <v>6</v>
      </c>
      <c r="U402" s="156">
        <v>38.5</v>
      </c>
      <c r="V402" s="147">
        <f t="shared" si="136"/>
        <v>0.25</v>
      </c>
      <c r="W402" s="192">
        <v>-14</v>
      </c>
      <c r="X402" s="147">
        <f t="shared" si="137"/>
        <v>0.5</v>
      </c>
      <c r="Y402" s="158">
        <v>8</v>
      </c>
      <c r="Z402" s="147">
        <f t="shared" si="138"/>
        <v>1</v>
      </c>
      <c r="AA402" s="148">
        <f t="shared" si="139"/>
        <v>1.75</v>
      </c>
      <c r="AB402" s="159">
        <v>45.48</v>
      </c>
      <c r="AC402" s="147">
        <f t="shared" si="140"/>
        <v>7</v>
      </c>
      <c r="AD402" s="151">
        <f t="shared" si="141"/>
        <v>7</v>
      </c>
      <c r="AE402" s="152">
        <f t="shared" si="142"/>
        <v>8.15</v>
      </c>
      <c r="AF402" s="153">
        <f t="shared" si="143"/>
        <v>8.15</v>
      </c>
      <c r="AG402" s="233">
        <f t="shared" si="144"/>
        <v>437</v>
      </c>
      <c r="AH402" s="108">
        <f>VLOOKUP(B402,'Notes Ecrit'!$A$2:$B$572,2)</f>
        <v>8</v>
      </c>
      <c r="AI402" s="234">
        <f t="shared" si="145"/>
        <v>339</v>
      </c>
      <c r="AJ402" s="125">
        <f t="shared" si="146"/>
        <v>8.0749999999999993</v>
      </c>
      <c r="AK402" s="126"/>
      <c r="AL402" s="126"/>
      <c r="AM402" s="126"/>
      <c r="AN402" s="126"/>
      <c r="AO402" s="126"/>
    </row>
    <row r="403" spans="1:41" ht="16.5" customHeight="1" thickBot="1">
      <c r="A403" s="218" t="s">
        <v>1057</v>
      </c>
      <c r="B403" s="224">
        <v>21803627</v>
      </c>
      <c r="C403" s="224" t="s">
        <v>759</v>
      </c>
      <c r="D403" s="224" t="s">
        <v>30</v>
      </c>
      <c r="E403" s="154">
        <v>16</v>
      </c>
      <c r="F403" s="146">
        <f t="shared" si="126"/>
        <v>17.5</v>
      </c>
      <c r="G403" s="147">
        <f t="shared" si="127"/>
        <v>13</v>
      </c>
      <c r="H403" s="148">
        <f t="shared" si="128"/>
        <v>13</v>
      </c>
      <c r="I403" s="211">
        <v>3.26</v>
      </c>
      <c r="J403" s="147">
        <f t="shared" si="129"/>
        <v>16</v>
      </c>
      <c r="K403" s="155">
        <v>6.73</v>
      </c>
      <c r="L403" s="147">
        <f t="shared" si="130"/>
        <v>12</v>
      </c>
      <c r="M403" s="148">
        <f t="shared" si="131"/>
        <v>14</v>
      </c>
      <c r="N403" s="156">
        <v>60</v>
      </c>
      <c r="O403" s="190">
        <v>73</v>
      </c>
      <c r="P403" s="191">
        <f t="shared" si="132"/>
        <v>0.82191780821917804</v>
      </c>
      <c r="Q403" s="147">
        <f t="shared" si="133"/>
        <v>4</v>
      </c>
      <c r="R403" s="157">
        <v>35.299999999999997</v>
      </c>
      <c r="S403" s="147">
        <f t="shared" si="134"/>
        <v>2</v>
      </c>
      <c r="T403" s="148">
        <f t="shared" si="135"/>
        <v>6</v>
      </c>
      <c r="U403" s="156">
        <v>27.2</v>
      </c>
      <c r="V403" s="147">
        <f t="shared" si="136"/>
        <v>4.25</v>
      </c>
      <c r="W403" s="192">
        <v>-10</v>
      </c>
      <c r="X403" s="147">
        <f t="shared" si="137"/>
        <v>1</v>
      </c>
      <c r="Y403" s="158">
        <v>10</v>
      </c>
      <c r="Z403" s="147">
        <f t="shared" si="138"/>
        <v>0</v>
      </c>
      <c r="AA403" s="148">
        <f t="shared" si="139"/>
        <v>5.25</v>
      </c>
      <c r="AB403" s="159">
        <v>37.72</v>
      </c>
      <c r="AC403" s="147">
        <f t="shared" si="140"/>
        <v>12</v>
      </c>
      <c r="AD403" s="151">
        <f t="shared" si="141"/>
        <v>12</v>
      </c>
      <c r="AE403" s="152">
        <f t="shared" si="142"/>
        <v>10.050000000000001</v>
      </c>
      <c r="AF403" s="153">
        <f t="shared" si="143"/>
        <v>10.050000000000001</v>
      </c>
      <c r="AG403" s="233">
        <f t="shared" si="144"/>
        <v>274</v>
      </c>
      <c r="AH403" s="108">
        <f>VLOOKUP(B403,'Notes Ecrit'!$A$2:$B$572,2)</f>
        <v>9</v>
      </c>
      <c r="AI403" s="234">
        <f t="shared" si="145"/>
        <v>208</v>
      </c>
      <c r="AJ403" s="125">
        <f t="shared" si="146"/>
        <v>9.5250000000000004</v>
      </c>
      <c r="AK403" s="111"/>
      <c r="AL403" s="111"/>
      <c r="AM403" s="111"/>
      <c r="AN403" s="111"/>
      <c r="AO403" s="111"/>
    </row>
    <row r="404" spans="1:41" ht="16.5" customHeight="1" thickBot="1">
      <c r="A404" s="218" t="s">
        <v>186</v>
      </c>
      <c r="B404" s="224">
        <v>21804225</v>
      </c>
      <c r="C404" s="224" t="s">
        <v>760</v>
      </c>
      <c r="D404" s="224" t="s">
        <v>761</v>
      </c>
      <c r="E404" s="154">
        <v>12</v>
      </c>
      <c r="F404" s="146">
        <f t="shared" si="126"/>
        <v>15.5</v>
      </c>
      <c r="G404" s="147">
        <f t="shared" si="127"/>
        <v>12</v>
      </c>
      <c r="H404" s="148">
        <f t="shared" si="128"/>
        <v>12</v>
      </c>
      <c r="I404" s="211">
        <v>3.67</v>
      </c>
      <c r="J404" s="147">
        <f t="shared" si="129"/>
        <v>15</v>
      </c>
      <c r="K404" s="155">
        <v>8.06</v>
      </c>
      <c r="L404" s="147">
        <f t="shared" si="130"/>
        <v>8</v>
      </c>
      <c r="M404" s="148">
        <f t="shared" si="131"/>
        <v>11.5</v>
      </c>
      <c r="N404" s="156">
        <v>29</v>
      </c>
      <c r="O404" s="190">
        <v>44</v>
      </c>
      <c r="P404" s="191">
        <f t="shared" si="132"/>
        <v>0.65909090909090906</v>
      </c>
      <c r="Q404" s="147">
        <f t="shared" si="133"/>
        <v>4.5</v>
      </c>
      <c r="R404" s="157">
        <v>25.6</v>
      </c>
      <c r="S404" s="147">
        <f t="shared" si="134"/>
        <v>3.5</v>
      </c>
      <c r="T404" s="148">
        <f t="shared" si="135"/>
        <v>8</v>
      </c>
      <c r="U404" s="156">
        <v>28.4</v>
      </c>
      <c r="V404" s="147">
        <f t="shared" si="136"/>
        <v>4.75</v>
      </c>
      <c r="W404" s="192">
        <v>0</v>
      </c>
      <c r="X404" s="147">
        <f t="shared" si="137"/>
        <v>2.5</v>
      </c>
      <c r="Y404" s="158">
        <v>2</v>
      </c>
      <c r="Z404" s="147">
        <f t="shared" si="138"/>
        <v>4</v>
      </c>
      <c r="AA404" s="148">
        <f t="shared" si="139"/>
        <v>11.25</v>
      </c>
      <c r="AB404" s="159">
        <v>45.18</v>
      </c>
      <c r="AC404" s="147">
        <f t="shared" si="140"/>
        <v>11</v>
      </c>
      <c r="AD404" s="151">
        <f t="shared" si="141"/>
        <v>11</v>
      </c>
      <c r="AE404" s="152">
        <f t="shared" si="142"/>
        <v>10.75</v>
      </c>
      <c r="AF404" s="153">
        <f t="shared" si="143"/>
        <v>10.75</v>
      </c>
      <c r="AG404" s="233">
        <f t="shared" si="144"/>
        <v>215</v>
      </c>
      <c r="AH404" s="108">
        <f>VLOOKUP(B404,'Notes Ecrit'!$A$2:$B$572,2)</f>
        <v>12</v>
      </c>
      <c r="AI404" s="234">
        <f t="shared" si="145"/>
        <v>38</v>
      </c>
      <c r="AJ404" s="125">
        <f t="shared" si="146"/>
        <v>11.375</v>
      </c>
    </row>
    <row r="405" spans="1:41" ht="16.5" customHeight="1" thickBot="1">
      <c r="A405" s="218" t="s">
        <v>1057</v>
      </c>
      <c r="B405" s="224">
        <v>21710529</v>
      </c>
      <c r="C405" s="224" t="s">
        <v>120</v>
      </c>
      <c r="D405" s="224" t="s">
        <v>492</v>
      </c>
      <c r="E405" s="154">
        <v>16</v>
      </c>
      <c r="F405" s="146">
        <f t="shared" si="126"/>
        <v>17.5</v>
      </c>
      <c r="G405" s="147">
        <f t="shared" si="127"/>
        <v>13</v>
      </c>
      <c r="H405" s="148">
        <f t="shared" si="128"/>
        <v>13</v>
      </c>
      <c r="I405" s="211">
        <v>3.31</v>
      </c>
      <c r="J405" s="147">
        <f t="shared" si="129"/>
        <v>15</v>
      </c>
      <c r="K405" s="155">
        <v>7.09</v>
      </c>
      <c r="L405" s="147">
        <f t="shared" si="130"/>
        <v>9</v>
      </c>
      <c r="M405" s="148">
        <f t="shared" si="131"/>
        <v>12</v>
      </c>
      <c r="N405" s="156">
        <v>81</v>
      </c>
      <c r="O405" s="190">
        <v>82</v>
      </c>
      <c r="P405" s="191">
        <f t="shared" si="132"/>
        <v>0.98780487804878048</v>
      </c>
      <c r="Q405" s="147">
        <f t="shared" si="133"/>
        <v>4.5</v>
      </c>
      <c r="R405" s="157">
        <v>37.1</v>
      </c>
      <c r="S405" s="147">
        <f t="shared" si="134"/>
        <v>2.5</v>
      </c>
      <c r="T405" s="148">
        <f t="shared" si="135"/>
        <v>7</v>
      </c>
      <c r="U405" s="156">
        <v>25.9</v>
      </c>
      <c r="V405" s="147">
        <f t="shared" si="136"/>
        <v>5</v>
      </c>
      <c r="W405" s="192">
        <v>-12</v>
      </c>
      <c r="X405" s="147">
        <f t="shared" si="137"/>
        <v>0.75</v>
      </c>
      <c r="Y405" s="158">
        <v>7</v>
      </c>
      <c r="Z405" s="147">
        <f t="shared" si="138"/>
        <v>1.5</v>
      </c>
      <c r="AA405" s="148">
        <f t="shared" si="139"/>
        <v>7.25</v>
      </c>
      <c r="AB405" s="159">
        <v>41.25</v>
      </c>
      <c r="AC405" s="147">
        <f t="shared" si="140"/>
        <v>10</v>
      </c>
      <c r="AD405" s="151">
        <f t="shared" si="141"/>
        <v>10</v>
      </c>
      <c r="AE405" s="152">
        <f t="shared" si="142"/>
        <v>9.85</v>
      </c>
      <c r="AF405" s="153">
        <f t="shared" si="143"/>
        <v>9.85</v>
      </c>
      <c r="AG405" s="233">
        <f t="shared" si="144"/>
        <v>304</v>
      </c>
      <c r="AH405" s="108">
        <f>VLOOKUP(B405,'Notes Ecrit'!$A$2:$B$572,2)</f>
        <v>8</v>
      </c>
      <c r="AI405" s="234">
        <f t="shared" si="145"/>
        <v>339</v>
      </c>
      <c r="AJ405" s="125">
        <f t="shared" si="146"/>
        <v>8.9250000000000007</v>
      </c>
      <c r="AK405" s="118"/>
      <c r="AL405" s="118"/>
      <c r="AM405" s="118"/>
      <c r="AN405" s="118"/>
      <c r="AO405" s="118"/>
    </row>
    <row r="406" spans="1:41" s="118" customFormat="1" ht="16.5" customHeight="1" thickBot="1">
      <c r="A406" s="258" t="s">
        <v>1057</v>
      </c>
      <c r="B406" s="142">
        <v>21610261</v>
      </c>
      <c r="C406" s="142" t="s">
        <v>762</v>
      </c>
      <c r="D406" s="142" t="s">
        <v>763</v>
      </c>
      <c r="E406" s="169" t="s">
        <v>1061</v>
      </c>
      <c r="F406" s="146" t="str">
        <f t="shared" si="126"/>
        <v>VAL</v>
      </c>
      <c r="G406" s="147" t="str">
        <f t="shared" si="127"/>
        <v>VAL</v>
      </c>
      <c r="H406" s="148" t="str">
        <f t="shared" si="128"/>
        <v>VALIDÉ</v>
      </c>
      <c r="I406" s="213" t="s">
        <v>1061</v>
      </c>
      <c r="J406" s="147" t="str">
        <f t="shared" si="129"/>
        <v>VAL</v>
      </c>
      <c r="K406" s="170" t="s">
        <v>1061</v>
      </c>
      <c r="L406" s="147" t="str">
        <f t="shared" si="130"/>
        <v>VAL</v>
      </c>
      <c r="M406" s="148" t="str">
        <f t="shared" si="131"/>
        <v>VALIDÉ</v>
      </c>
      <c r="N406" s="171" t="s">
        <v>1061</v>
      </c>
      <c r="O406" s="196"/>
      <c r="P406" s="191">
        <f t="shared" si="132"/>
        <v>0</v>
      </c>
      <c r="Q406" s="147" t="str">
        <f t="shared" si="133"/>
        <v>VAL</v>
      </c>
      <c r="R406" s="171" t="s">
        <v>1061</v>
      </c>
      <c r="S406" s="147" t="str">
        <f t="shared" si="134"/>
        <v>VAL</v>
      </c>
      <c r="T406" s="148" t="str">
        <f t="shared" si="135"/>
        <v>VALIDÉ</v>
      </c>
      <c r="U406" s="171" t="s">
        <v>1061</v>
      </c>
      <c r="V406" s="147" t="str">
        <f t="shared" si="136"/>
        <v>VAL</v>
      </c>
      <c r="W406" s="197" t="s">
        <v>1061</v>
      </c>
      <c r="X406" s="147" t="str">
        <f t="shared" si="137"/>
        <v>VAL</v>
      </c>
      <c r="Y406" s="172" t="s">
        <v>1061</v>
      </c>
      <c r="Z406" s="147" t="str">
        <f t="shared" si="138"/>
        <v>VAL</v>
      </c>
      <c r="AA406" s="148" t="str">
        <f t="shared" si="139"/>
        <v>VALIDÉ</v>
      </c>
      <c r="AB406" s="170" t="s">
        <v>1061</v>
      </c>
      <c r="AC406" s="147" t="str">
        <f t="shared" si="140"/>
        <v>VAL</v>
      </c>
      <c r="AD406" s="151" t="str">
        <f t="shared" si="141"/>
        <v>VALIDÉ</v>
      </c>
      <c r="AE406" s="152" t="str">
        <f t="shared" si="142"/>
        <v>VALIDÉ</v>
      </c>
      <c r="AF406" s="153">
        <f t="shared" si="143"/>
        <v>0</v>
      </c>
      <c r="AG406" s="233">
        <f t="shared" si="144"/>
        <v>520</v>
      </c>
      <c r="AH406" s="108">
        <f>VLOOKUP(B406,'Notes Ecrit'!$A$2:$B$572,2)</f>
        <v>8.5</v>
      </c>
      <c r="AI406" s="234">
        <f t="shared" si="145"/>
        <v>278</v>
      </c>
      <c r="AJ406" s="125" t="e">
        <f t="shared" si="146"/>
        <v>#VALUE!</v>
      </c>
      <c r="AK406" s="122"/>
      <c r="AL406" s="122"/>
      <c r="AM406" s="122"/>
      <c r="AN406" s="122"/>
      <c r="AO406" s="122"/>
    </row>
    <row r="407" spans="1:41" ht="16.5" customHeight="1" thickBot="1">
      <c r="A407" s="218" t="s">
        <v>186</v>
      </c>
      <c r="B407" s="224">
        <v>21801496</v>
      </c>
      <c r="C407" s="224" t="s">
        <v>764</v>
      </c>
      <c r="D407" s="224" t="s">
        <v>765</v>
      </c>
      <c r="E407" s="154">
        <v>8</v>
      </c>
      <c r="F407" s="146">
        <f t="shared" si="126"/>
        <v>13.5</v>
      </c>
      <c r="G407" s="147">
        <f t="shared" si="127"/>
        <v>8</v>
      </c>
      <c r="H407" s="148">
        <f t="shared" si="128"/>
        <v>8</v>
      </c>
      <c r="I407" s="211">
        <v>3.94</v>
      </c>
      <c r="J407" s="147">
        <f t="shared" si="129"/>
        <v>10</v>
      </c>
      <c r="K407" s="155">
        <v>9.1300000000000008</v>
      </c>
      <c r="L407" s="147">
        <f t="shared" si="130"/>
        <v>1</v>
      </c>
      <c r="M407" s="148">
        <f t="shared" si="131"/>
        <v>5.5</v>
      </c>
      <c r="N407" s="156">
        <v>46</v>
      </c>
      <c r="O407" s="190">
        <v>81</v>
      </c>
      <c r="P407" s="191">
        <f t="shared" si="132"/>
        <v>0.5679012345679012</v>
      </c>
      <c r="Q407" s="147">
        <f t="shared" si="133"/>
        <v>4</v>
      </c>
      <c r="R407" s="157">
        <v>23.8</v>
      </c>
      <c r="S407" s="147">
        <f t="shared" si="134"/>
        <v>3</v>
      </c>
      <c r="T407" s="148">
        <f t="shared" si="135"/>
        <v>7</v>
      </c>
      <c r="U407" s="156">
        <v>25.4</v>
      </c>
      <c r="V407" s="147">
        <f t="shared" si="136"/>
        <v>6.5</v>
      </c>
      <c r="W407" s="192">
        <v>6</v>
      </c>
      <c r="X407" s="147">
        <f t="shared" si="137"/>
        <v>3.5</v>
      </c>
      <c r="Y407" s="158">
        <v>4</v>
      </c>
      <c r="Z407" s="147">
        <f t="shared" si="138"/>
        <v>3</v>
      </c>
      <c r="AA407" s="148">
        <f t="shared" si="139"/>
        <v>13</v>
      </c>
      <c r="AB407" s="159">
        <v>40.340000000000003</v>
      </c>
      <c r="AC407" s="147">
        <f t="shared" si="140"/>
        <v>13</v>
      </c>
      <c r="AD407" s="151">
        <f t="shared" si="141"/>
        <v>13</v>
      </c>
      <c r="AE407" s="152">
        <f t="shared" si="142"/>
        <v>9.3000000000000007</v>
      </c>
      <c r="AF407" s="153">
        <f t="shared" si="143"/>
        <v>9.3000000000000007</v>
      </c>
      <c r="AG407" s="233">
        <f t="shared" si="144"/>
        <v>357</v>
      </c>
      <c r="AH407" s="108">
        <f>VLOOKUP(B407,'Notes Ecrit'!$A$2:$B$572,2)</f>
        <v>9.5</v>
      </c>
      <c r="AI407" s="234">
        <f t="shared" si="145"/>
        <v>173</v>
      </c>
      <c r="AJ407" s="125">
        <f t="shared" si="146"/>
        <v>9.4</v>
      </c>
      <c r="AK407" s="111"/>
      <c r="AL407" s="111"/>
      <c r="AM407" s="111"/>
      <c r="AN407" s="111"/>
      <c r="AO407" s="111"/>
    </row>
    <row r="408" spans="1:41" s="126" customFormat="1" ht="16.5" customHeight="1" thickBot="1">
      <c r="A408" s="251" t="s">
        <v>186</v>
      </c>
      <c r="B408" s="127">
        <v>21805606</v>
      </c>
      <c r="C408" s="127" t="s">
        <v>581</v>
      </c>
      <c r="D408" s="127" t="s">
        <v>766</v>
      </c>
      <c r="E408" s="145" t="s">
        <v>1064</v>
      </c>
      <c r="F408" s="146" t="str">
        <f t="shared" si="126"/>
        <v>ABI</v>
      </c>
      <c r="G408" s="147" t="str">
        <f t="shared" si="127"/>
        <v>ABI</v>
      </c>
      <c r="H408" s="148" t="str">
        <f t="shared" si="128"/>
        <v>ABI</v>
      </c>
      <c r="I408" s="210" t="s">
        <v>1064</v>
      </c>
      <c r="J408" s="147" t="str">
        <f t="shared" si="129"/>
        <v>ABI</v>
      </c>
      <c r="K408" s="149" t="s">
        <v>1064</v>
      </c>
      <c r="L408" s="147" t="str">
        <f t="shared" si="130"/>
        <v>ABI</v>
      </c>
      <c r="M408" s="148" t="str">
        <f t="shared" si="131"/>
        <v>ABI</v>
      </c>
      <c r="N408" s="150" t="s">
        <v>1064</v>
      </c>
      <c r="O408" s="187"/>
      <c r="P408" s="191">
        <f t="shared" si="132"/>
        <v>0</v>
      </c>
      <c r="Q408" s="147" t="str">
        <f t="shared" si="133"/>
        <v>ABI</v>
      </c>
      <c r="R408" s="150" t="s">
        <v>1064</v>
      </c>
      <c r="S408" s="147" t="str">
        <f t="shared" si="134"/>
        <v>ABI</v>
      </c>
      <c r="T408" s="148" t="str">
        <f t="shared" si="135"/>
        <v>ABI</v>
      </c>
      <c r="U408" s="150" t="s">
        <v>1064</v>
      </c>
      <c r="V408" s="147" t="str">
        <f t="shared" si="136"/>
        <v>ABI</v>
      </c>
      <c r="W408" s="189" t="s">
        <v>1064</v>
      </c>
      <c r="X408" s="147" t="str">
        <f t="shared" si="137"/>
        <v>ABI</v>
      </c>
      <c r="Y408" s="166" t="s">
        <v>1064</v>
      </c>
      <c r="Z408" s="147" t="str">
        <f t="shared" si="138"/>
        <v>ABI</v>
      </c>
      <c r="AA408" s="148" t="str">
        <f t="shared" si="139"/>
        <v>ABI</v>
      </c>
      <c r="AB408" s="149" t="s">
        <v>1064</v>
      </c>
      <c r="AC408" s="147" t="str">
        <f t="shared" si="140"/>
        <v>ABI</v>
      </c>
      <c r="AD408" s="151" t="str">
        <f t="shared" si="141"/>
        <v>ABI</v>
      </c>
      <c r="AE408" s="152" t="str">
        <f t="shared" si="142"/>
        <v>DEF</v>
      </c>
      <c r="AF408" s="153">
        <f t="shared" si="143"/>
        <v>0</v>
      </c>
      <c r="AG408" s="233">
        <f t="shared" si="144"/>
        <v>520</v>
      </c>
      <c r="AH408" s="108">
        <f>VLOOKUP(B408,'Notes Ecrit'!$A$2:$B$572,2)</f>
        <v>12.5</v>
      </c>
      <c r="AI408" s="234">
        <f t="shared" si="145"/>
        <v>23</v>
      </c>
      <c r="AJ408" s="125" t="e">
        <f t="shared" si="146"/>
        <v>#VALUE!</v>
      </c>
    </row>
    <row r="409" spans="1:41" ht="16.5" customHeight="1" thickBot="1">
      <c r="A409" s="218" t="s">
        <v>1057</v>
      </c>
      <c r="B409" s="224">
        <v>21802906</v>
      </c>
      <c r="C409" s="224" t="s">
        <v>767</v>
      </c>
      <c r="D409" s="224" t="s">
        <v>492</v>
      </c>
      <c r="E409" s="154">
        <v>20</v>
      </c>
      <c r="F409" s="146">
        <f t="shared" si="126"/>
        <v>19.5</v>
      </c>
      <c r="G409" s="147">
        <f t="shared" si="127"/>
        <v>17</v>
      </c>
      <c r="H409" s="148">
        <f t="shared" si="128"/>
        <v>17</v>
      </c>
      <c r="I409" s="211">
        <v>3.25</v>
      </c>
      <c r="J409" s="147">
        <f t="shared" si="129"/>
        <v>16</v>
      </c>
      <c r="K409" s="155">
        <v>6.86</v>
      </c>
      <c r="L409" s="147">
        <f t="shared" si="130"/>
        <v>11</v>
      </c>
      <c r="M409" s="148">
        <f t="shared" si="131"/>
        <v>13.5</v>
      </c>
      <c r="N409" s="156">
        <v>52</v>
      </c>
      <c r="O409" s="190">
        <v>57</v>
      </c>
      <c r="P409" s="191">
        <f t="shared" si="132"/>
        <v>0.91228070175438591</v>
      </c>
      <c r="Q409" s="147">
        <f t="shared" si="133"/>
        <v>4.5</v>
      </c>
      <c r="R409" s="157">
        <v>37.799999999999997</v>
      </c>
      <c r="S409" s="147">
        <f t="shared" si="134"/>
        <v>2.5</v>
      </c>
      <c r="T409" s="148">
        <f t="shared" si="135"/>
        <v>7</v>
      </c>
      <c r="U409" s="156">
        <v>27.1</v>
      </c>
      <c r="V409" s="147">
        <f t="shared" si="136"/>
        <v>4.25</v>
      </c>
      <c r="W409" s="192">
        <v>-6</v>
      </c>
      <c r="X409" s="147">
        <f t="shared" si="137"/>
        <v>1.25</v>
      </c>
      <c r="Y409" s="158">
        <v>5</v>
      </c>
      <c r="Z409" s="147">
        <f t="shared" si="138"/>
        <v>2.5</v>
      </c>
      <c r="AA409" s="148">
        <f t="shared" si="139"/>
        <v>8</v>
      </c>
      <c r="AB409" s="159">
        <v>40.22</v>
      </c>
      <c r="AC409" s="147">
        <f t="shared" si="140"/>
        <v>10</v>
      </c>
      <c r="AD409" s="151">
        <f t="shared" si="141"/>
        <v>10</v>
      </c>
      <c r="AE409" s="152">
        <f t="shared" si="142"/>
        <v>11.1</v>
      </c>
      <c r="AF409" s="153">
        <f t="shared" si="143"/>
        <v>11.1</v>
      </c>
      <c r="AG409" s="233">
        <f t="shared" si="144"/>
        <v>186</v>
      </c>
      <c r="AH409" s="108">
        <f>VLOOKUP(B409,'Notes Ecrit'!$A$2:$B$572,2)</f>
        <v>8</v>
      </c>
      <c r="AI409" s="234">
        <f t="shared" si="145"/>
        <v>339</v>
      </c>
      <c r="AJ409" s="125">
        <f t="shared" si="146"/>
        <v>9.5500000000000007</v>
      </c>
    </row>
    <row r="410" spans="1:41" ht="16.5" customHeight="1" thickBot="1">
      <c r="A410" s="218" t="s">
        <v>1057</v>
      </c>
      <c r="B410" s="132">
        <v>21802668</v>
      </c>
      <c r="C410" s="132" t="s">
        <v>768</v>
      </c>
      <c r="D410" s="132" t="s">
        <v>746</v>
      </c>
      <c r="E410" s="154">
        <v>16</v>
      </c>
      <c r="F410" s="146">
        <f t="shared" si="126"/>
        <v>17.5</v>
      </c>
      <c r="G410" s="147">
        <f t="shared" si="127"/>
        <v>13</v>
      </c>
      <c r="H410" s="148">
        <f t="shared" si="128"/>
        <v>13</v>
      </c>
      <c r="I410" s="211">
        <v>3.61</v>
      </c>
      <c r="J410" s="147">
        <f t="shared" si="129"/>
        <v>10</v>
      </c>
      <c r="K410" s="155">
        <v>6.81</v>
      </c>
      <c r="L410" s="147">
        <f t="shared" si="130"/>
        <v>11</v>
      </c>
      <c r="M410" s="148">
        <f t="shared" si="131"/>
        <v>10.5</v>
      </c>
      <c r="N410" s="156">
        <v>64</v>
      </c>
      <c r="O410" s="190">
        <v>66</v>
      </c>
      <c r="P410" s="191">
        <f t="shared" si="132"/>
        <v>0.96969696969696972</v>
      </c>
      <c r="Q410" s="147">
        <f t="shared" si="133"/>
        <v>4.5</v>
      </c>
      <c r="R410" s="184">
        <v>37.6</v>
      </c>
      <c r="S410" s="147">
        <f t="shared" si="134"/>
        <v>2.5</v>
      </c>
      <c r="T410" s="148">
        <f t="shared" si="135"/>
        <v>7</v>
      </c>
      <c r="U410" s="156">
        <v>29.7</v>
      </c>
      <c r="V410" s="147">
        <f t="shared" si="136"/>
        <v>3</v>
      </c>
      <c r="W410" s="192">
        <v>11</v>
      </c>
      <c r="X410" s="147">
        <f t="shared" si="137"/>
        <v>4.75</v>
      </c>
      <c r="Y410" s="158">
        <v>5</v>
      </c>
      <c r="Z410" s="147">
        <f t="shared" si="138"/>
        <v>2.5</v>
      </c>
      <c r="AA410" s="148">
        <f t="shared" si="139"/>
        <v>10.25</v>
      </c>
      <c r="AB410" s="159">
        <v>31.41</v>
      </c>
      <c r="AC410" s="147">
        <f t="shared" si="140"/>
        <v>16</v>
      </c>
      <c r="AD410" s="151">
        <f t="shared" si="141"/>
        <v>16</v>
      </c>
      <c r="AE410" s="152">
        <f t="shared" si="142"/>
        <v>11.35</v>
      </c>
      <c r="AF410" s="153">
        <f t="shared" si="143"/>
        <v>11.35</v>
      </c>
      <c r="AG410" s="233">
        <f t="shared" si="144"/>
        <v>163</v>
      </c>
      <c r="AH410" s="108">
        <f>VLOOKUP(B410,'Notes Ecrit'!$A$2:$B$572,2)</f>
        <v>11.5</v>
      </c>
      <c r="AI410" s="234">
        <f t="shared" si="145"/>
        <v>54</v>
      </c>
      <c r="AJ410" s="125">
        <f t="shared" si="146"/>
        <v>11.425000000000001</v>
      </c>
    </row>
    <row r="411" spans="1:41" s="111" customFormat="1" ht="16.5" customHeight="1" thickBot="1">
      <c r="A411" s="218" t="s">
        <v>1057</v>
      </c>
      <c r="B411" s="132">
        <v>21711937</v>
      </c>
      <c r="C411" s="132" t="s">
        <v>769</v>
      </c>
      <c r="D411" s="132" t="s">
        <v>770</v>
      </c>
      <c r="E411" s="154">
        <v>14</v>
      </c>
      <c r="F411" s="146">
        <f t="shared" si="126"/>
        <v>16.5</v>
      </c>
      <c r="G411" s="147">
        <f t="shared" si="127"/>
        <v>11</v>
      </c>
      <c r="H411" s="148">
        <f t="shared" si="128"/>
        <v>11</v>
      </c>
      <c r="I411" s="211">
        <v>3.82</v>
      </c>
      <c r="J411" s="147">
        <f t="shared" si="129"/>
        <v>7</v>
      </c>
      <c r="K411" s="155">
        <v>7.06</v>
      </c>
      <c r="L411" s="147">
        <f t="shared" si="130"/>
        <v>9</v>
      </c>
      <c r="M411" s="148">
        <f t="shared" si="131"/>
        <v>8</v>
      </c>
      <c r="N411" s="156">
        <v>51</v>
      </c>
      <c r="O411" s="190">
        <v>67</v>
      </c>
      <c r="P411" s="191">
        <f t="shared" si="132"/>
        <v>0.76119402985074625</v>
      </c>
      <c r="Q411" s="147">
        <f t="shared" si="133"/>
        <v>3.5</v>
      </c>
      <c r="R411" s="184">
        <v>44.3</v>
      </c>
      <c r="S411" s="147">
        <f t="shared" si="134"/>
        <v>4</v>
      </c>
      <c r="T411" s="148">
        <f t="shared" si="135"/>
        <v>7.5</v>
      </c>
      <c r="U411" s="156">
        <v>26.2</v>
      </c>
      <c r="V411" s="147">
        <f t="shared" si="136"/>
        <v>4.75</v>
      </c>
      <c r="W411" s="192">
        <v>-2</v>
      </c>
      <c r="X411" s="147">
        <f t="shared" si="137"/>
        <v>2</v>
      </c>
      <c r="Y411" s="158">
        <v>7</v>
      </c>
      <c r="Z411" s="147">
        <f t="shared" si="138"/>
        <v>1.5</v>
      </c>
      <c r="AA411" s="148">
        <f t="shared" si="139"/>
        <v>8.25</v>
      </c>
      <c r="AB411" s="159">
        <v>57.03</v>
      </c>
      <c r="AC411" s="147">
        <f t="shared" si="140"/>
        <v>2</v>
      </c>
      <c r="AD411" s="151">
        <f t="shared" si="141"/>
        <v>2</v>
      </c>
      <c r="AE411" s="152">
        <f t="shared" si="142"/>
        <v>7.35</v>
      </c>
      <c r="AF411" s="153">
        <f t="shared" si="143"/>
        <v>7.35</v>
      </c>
      <c r="AG411" s="233">
        <f t="shared" si="144"/>
        <v>471</v>
      </c>
      <c r="AH411" s="108">
        <f>VLOOKUP(B411,'Notes Ecrit'!$A$2:$B$572,2)</f>
        <v>3.5</v>
      </c>
      <c r="AI411" s="234">
        <f t="shared" si="145"/>
        <v>665</v>
      </c>
      <c r="AJ411" s="125">
        <f t="shared" si="146"/>
        <v>5.4249999999999998</v>
      </c>
      <c r="AK411"/>
      <c r="AL411"/>
      <c r="AM411"/>
      <c r="AN411"/>
      <c r="AO411"/>
    </row>
    <row r="412" spans="1:41" s="111" customFormat="1" ht="16.5" customHeight="1" thickBot="1">
      <c r="A412" s="218" t="s">
        <v>1057</v>
      </c>
      <c r="B412" s="132">
        <v>21806627</v>
      </c>
      <c r="C412" s="132" t="s">
        <v>771</v>
      </c>
      <c r="D412" s="132" t="s">
        <v>430</v>
      </c>
      <c r="E412" s="154">
        <v>20</v>
      </c>
      <c r="F412" s="146">
        <f t="shared" si="126"/>
        <v>19.5</v>
      </c>
      <c r="G412" s="147">
        <f t="shared" si="127"/>
        <v>17</v>
      </c>
      <c r="H412" s="148">
        <f t="shared" si="128"/>
        <v>17</v>
      </c>
      <c r="I412" s="211">
        <v>3.54</v>
      </c>
      <c r="J412" s="147">
        <f t="shared" si="129"/>
        <v>11</v>
      </c>
      <c r="K412" s="155">
        <v>6.62</v>
      </c>
      <c r="L412" s="147">
        <f t="shared" si="130"/>
        <v>12</v>
      </c>
      <c r="M412" s="148">
        <f t="shared" si="131"/>
        <v>11.5</v>
      </c>
      <c r="N412" s="156">
        <v>58</v>
      </c>
      <c r="O412" s="190">
        <v>63</v>
      </c>
      <c r="P412" s="191">
        <f t="shared" si="132"/>
        <v>0.92063492063492058</v>
      </c>
      <c r="Q412" s="147">
        <f t="shared" si="133"/>
        <v>4.5</v>
      </c>
      <c r="R412" s="157">
        <v>49.3</v>
      </c>
      <c r="S412" s="147">
        <f t="shared" si="134"/>
        <v>5.5</v>
      </c>
      <c r="T412" s="148">
        <f t="shared" si="135"/>
        <v>10</v>
      </c>
      <c r="U412" s="156">
        <v>24.3</v>
      </c>
      <c r="V412" s="147">
        <f t="shared" si="136"/>
        <v>5.75</v>
      </c>
      <c r="W412" s="192">
        <v>2</v>
      </c>
      <c r="X412" s="147">
        <f t="shared" si="137"/>
        <v>3</v>
      </c>
      <c r="Y412" s="158">
        <v>1</v>
      </c>
      <c r="Z412" s="147">
        <f t="shared" si="138"/>
        <v>4.5</v>
      </c>
      <c r="AA412" s="148">
        <f t="shared" si="139"/>
        <v>13.25</v>
      </c>
      <c r="AB412" s="159">
        <v>45.22</v>
      </c>
      <c r="AC412" s="147">
        <f t="shared" si="140"/>
        <v>7</v>
      </c>
      <c r="AD412" s="151">
        <f t="shared" si="141"/>
        <v>7</v>
      </c>
      <c r="AE412" s="152">
        <f t="shared" si="142"/>
        <v>11.75</v>
      </c>
      <c r="AF412" s="153">
        <f t="shared" si="143"/>
        <v>11.75</v>
      </c>
      <c r="AG412" s="233">
        <f t="shared" si="144"/>
        <v>119</v>
      </c>
      <c r="AH412" s="108">
        <f>VLOOKUP(B412,'Notes Ecrit'!$A$2:$B$572,2)</f>
        <v>8</v>
      </c>
      <c r="AI412" s="234">
        <f t="shared" si="145"/>
        <v>339</v>
      </c>
      <c r="AJ412" s="125">
        <f t="shared" si="146"/>
        <v>9.875</v>
      </c>
      <c r="AK412"/>
      <c r="AL412"/>
      <c r="AM412"/>
      <c r="AN412"/>
      <c r="AO412"/>
    </row>
    <row r="413" spans="1:41" ht="16.5" customHeight="1" thickBot="1">
      <c r="A413" s="218" t="s">
        <v>1057</v>
      </c>
      <c r="B413" s="132">
        <v>21808891</v>
      </c>
      <c r="C413" s="132" t="s">
        <v>772</v>
      </c>
      <c r="D413" s="132" t="s">
        <v>308</v>
      </c>
      <c r="E413" s="154">
        <v>21</v>
      </c>
      <c r="F413" s="146">
        <f t="shared" si="126"/>
        <v>20</v>
      </c>
      <c r="G413" s="147">
        <f t="shared" si="127"/>
        <v>18</v>
      </c>
      <c r="H413" s="148">
        <f t="shared" si="128"/>
        <v>18</v>
      </c>
      <c r="I413" s="211">
        <v>3.53</v>
      </c>
      <c r="J413" s="147">
        <f t="shared" si="129"/>
        <v>11</v>
      </c>
      <c r="K413" s="155">
        <v>6.62</v>
      </c>
      <c r="L413" s="147">
        <f t="shared" si="130"/>
        <v>12</v>
      </c>
      <c r="M413" s="148">
        <f t="shared" si="131"/>
        <v>11.5</v>
      </c>
      <c r="N413" s="156">
        <v>67</v>
      </c>
      <c r="O413" s="190">
        <v>77</v>
      </c>
      <c r="P413" s="191">
        <f t="shared" si="132"/>
        <v>0.87012987012987009</v>
      </c>
      <c r="Q413" s="147">
        <f t="shared" si="133"/>
        <v>4</v>
      </c>
      <c r="R413" s="184">
        <v>45.6</v>
      </c>
      <c r="S413" s="147">
        <f t="shared" si="134"/>
        <v>4.5</v>
      </c>
      <c r="T413" s="148">
        <f t="shared" si="135"/>
        <v>8.5</v>
      </c>
      <c r="U413" s="156">
        <v>24.7</v>
      </c>
      <c r="V413" s="147">
        <f t="shared" si="136"/>
        <v>5.5</v>
      </c>
      <c r="W413" s="192">
        <v>-4</v>
      </c>
      <c r="X413" s="147">
        <f t="shared" si="137"/>
        <v>1.5</v>
      </c>
      <c r="Y413" s="158">
        <v>8</v>
      </c>
      <c r="Z413" s="147">
        <f t="shared" si="138"/>
        <v>1</v>
      </c>
      <c r="AA413" s="148">
        <f t="shared" si="139"/>
        <v>8</v>
      </c>
      <c r="AB413" s="159">
        <v>33.58</v>
      </c>
      <c r="AC413" s="147">
        <f t="shared" si="140"/>
        <v>14</v>
      </c>
      <c r="AD413" s="151">
        <f t="shared" si="141"/>
        <v>14</v>
      </c>
      <c r="AE413" s="152">
        <f t="shared" si="142"/>
        <v>12</v>
      </c>
      <c r="AF413" s="153">
        <f t="shared" si="143"/>
        <v>12</v>
      </c>
      <c r="AG413" s="233">
        <f t="shared" si="144"/>
        <v>101</v>
      </c>
      <c r="AH413" s="108">
        <f>VLOOKUP(B413,'Notes Ecrit'!$A$2:$B$572,2)</f>
        <v>8.5</v>
      </c>
      <c r="AI413" s="234">
        <f t="shared" si="145"/>
        <v>278</v>
      </c>
      <c r="AJ413" s="125">
        <f t="shared" si="146"/>
        <v>10.25</v>
      </c>
      <c r="AK413" s="118"/>
      <c r="AL413" s="118"/>
      <c r="AM413" s="118"/>
      <c r="AN413" s="118"/>
      <c r="AO413" s="118"/>
    </row>
    <row r="414" spans="1:41" s="111" customFormat="1" ht="16.5" customHeight="1" thickBot="1">
      <c r="A414" s="218" t="s">
        <v>1057</v>
      </c>
      <c r="B414" s="132">
        <v>21713170</v>
      </c>
      <c r="C414" s="132" t="s">
        <v>121</v>
      </c>
      <c r="D414" s="132" t="s">
        <v>773</v>
      </c>
      <c r="E414" s="154">
        <v>10</v>
      </c>
      <c r="F414" s="146">
        <f t="shared" si="126"/>
        <v>14.5</v>
      </c>
      <c r="G414" s="147">
        <f t="shared" si="127"/>
        <v>7</v>
      </c>
      <c r="H414" s="148">
        <f t="shared" si="128"/>
        <v>7</v>
      </c>
      <c r="I414" s="211">
        <v>3.51</v>
      </c>
      <c r="J414" s="147">
        <f t="shared" si="129"/>
        <v>12</v>
      </c>
      <c r="K414" s="155">
        <v>6.66</v>
      </c>
      <c r="L414" s="147">
        <f t="shared" si="130"/>
        <v>12</v>
      </c>
      <c r="M414" s="148">
        <f t="shared" si="131"/>
        <v>12</v>
      </c>
      <c r="N414" s="156">
        <v>69</v>
      </c>
      <c r="O414" s="190">
        <v>80</v>
      </c>
      <c r="P414" s="191">
        <f t="shared" si="132"/>
        <v>0.86250000000000004</v>
      </c>
      <c r="Q414" s="147">
        <f t="shared" si="133"/>
        <v>4</v>
      </c>
      <c r="R414" s="184">
        <v>37.799999999999997</v>
      </c>
      <c r="S414" s="147">
        <f t="shared" si="134"/>
        <v>2.5</v>
      </c>
      <c r="T414" s="148">
        <f t="shared" si="135"/>
        <v>6.5</v>
      </c>
      <c r="U414" s="156">
        <v>24.8</v>
      </c>
      <c r="V414" s="147">
        <f t="shared" si="136"/>
        <v>5.5</v>
      </c>
      <c r="W414" s="192">
        <v>7</v>
      </c>
      <c r="X414" s="147">
        <f t="shared" si="137"/>
        <v>3.75</v>
      </c>
      <c r="Y414" s="158">
        <v>3</v>
      </c>
      <c r="Z414" s="147">
        <f t="shared" si="138"/>
        <v>3.5</v>
      </c>
      <c r="AA414" s="148">
        <f t="shared" si="139"/>
        <v>12.75</v>
      </c>
      <c r="AB414" s="159">
        <v>40.92</v>
      </c>
      <c r="AC414" s="147">
        <f t="shared" si="140"/>
        <v>10</v>
      </c>
      <c r="AD414" s="151">
        <f t="shared" si="141"/>
        <v>10</v>
      </c>
      <c r="AE414" s="152">
        <f t="shared" si="142"/>
        <v>9.65</v>
      </c>
      <c r="AF414" s="153">
        <f t="shared" si="143"/>
        <v>9.65</v>
      </c>
      <c r="AG414" s="233">
        <f t="shared" si="144"/>
        <v>325</v>
      </c>
      <c r="AH414" s="108">
        <f>VLOOKUP(B414,'Notes Ecrit'!$A$2:$B$572,2)</f>
        <v>7</v>
      </c>
      <c r="AI414" s="234">
        <f t="shared" si="145"/>
        <v>440</v>
      </c>
      <c r="AJ414" s="125">
        <f t="shared" si="146"/>
        <v>8.3249999999999993</v>
      </c>
      <c r="AK414" s="118"/>
      <c r="AL414" s="118"/>
      <c r="AM414" s="118"/>
      <c r="AN414" s="118"/>
      <c r="AO414" s="118"/>
    </row>
    <row r="415" spans="1:41" ht="16.5" customHeight="1" thickBot="1">
      <c r="A415" s="218" t="s">
        <v>1057</v>
      </c>
      <c r="B415" s="132">
        <v>21820355</v>
      </c>
      <c r="C415" s="132" t="s">
        <v>40</v>
      </c>
      <c r="D415" s="132" t="s">
        <v>774</v>
      </c>
      <c r="E415" s="154">
        <v>14</v>
      </c>
      <c r="F415" s="146">
        <f t="shared" si="126"/>
        <v>16.5</v>
      </c>
      <c r="G415" s="147">
        <f t="shared" si="127"/>
        <v>11</v>
      </c>
      <c r="H415" s="148">
        <f t="shared" si="128"/>
        <v>11</v>
      </c>
      <c r="I415" s="211">
        <v>3.73</v>
      </c>
      <c r="J415" s="147">
        <f t="shared" si="129"/>
        <v>8</v>
      </c>
      <c r="K415" s="155">
        <v>6.98</v>
      </c>
      <c r="L415" s="147">
        <f t="shared" si="130"/>
        <v>10</v>
      </c>
      <c r="M415" s="148">
        <f t="shared" si="131"/>
        <v>9</v>
      </c>
      <c r="N415" s="156">
        <v>70</v>
      </c>
      <c r="O415" s="190">
        <v>74</v>
      </c>
      <c r="P415" s="191">
        <f t="shared" si="132"/>
        <v>0.94594594594594594</v>
      </c>
      <c r="Q415" s="147">
        <f t="shared" si="133"/>
        <v>4.5</v>
      </c>
      <c r="R415" s="157">
        <v>35.1</v>
      </c>
      <c r="S415" s="147">
        <f t="shared" si="134"/>
        <v>2</v>
      </c>
      <c r="T415" s="148">
        <f t="shared" si="135"/>
        <v>6.5</v>
      </c>
      <c r="U415" s="156">
        <v>32</v>
      </c>
      <c r="V415" s="147">
        <f t="shared" si="136"/>
        <v>1.75</v>
      </c>
      <c r="W415" s="192">
        <v>-3</v>
      </c>
      <c r="X415" s="147">
        <f t="shared" si="137"/>
        <v>1.75</v>
      </c>
      <c r="Y415" s="158">
        <v>4</v>
      </c>
      <c r="Z415" s="147">
        <f t="shared" si="138"/>
        <v>3</v>
      </c>
      <c r="AA415" s="148">
        <f t="shared" si="139"/>
        <v>6.5</v>
      </c>
      <c r="AB415" s="159" t="s">
        <v>1064</v>
      </c>
      <c r="AC415" s="147" t="str">
        <f t="shared" si="140"/>
        <v>ABI</v>
      </c>
      <c r="AD415" s="151" t="str">
        <f t="shared" si="141"/>
        <v>ABI</v>
      </c>
      <c r="AE415" s="152" t="str">
        <f t="shared" si="142"/>
        <v>DEF</v>
      </c>
      <c r="AF415" s="153">
        <f t="shared" si="143"/>
        <v>0</v>
      </c>
      <c r="AG415" s="233">
        <f t="shared" si="144"/>
        <v>520</v>
      </c>
      <c r="AH415" s="108">
        <f>VLOOKUP(B415,'Notes Ecrit'!$A$2:$B$572,2)</f>
        <v>8.5</v>
      </c>
      <c r="AI415" s="234">
        <f t="shared" si="145"/>
        <v>278</v>
      </c>
      <c r="AJ415" s="125" t="e">
        <f t="shared" si="146"/>
        <v>#VALUE!</v>
      </c>
      <c r="AK415" s="126"/>
      <c r="AL415" s="126"/>
      <c r="AM415" s="126"/>
      <c r="AN415" s="126"/>
      <c r="AO415" s="126"/>
    </row>
    <row r="416" spans="1:41" ht="16.5" customHeight="1" thickBot="1">
      <c r="A416" s="218" t="s">
        <v>186</v>
      </c>
      <c r="B416" s="132">
        <v>21800538</v>
      </c>
      <c r="C416" s="132" t="s">
        <v>775</v>
      </c>
      <c r="D416" s="132" t="s">
        <v>228</v>
      </c>
      <c r="E416" s="154">
        <v>11</v>
      </c>
      <c r="F416" s="146">
        <f t="shared" si="126"/>
        <v>15</v>
      </c>
      <c r="G416" s="147">
        <f t="shared" si="127"/>
        <v>11</v>
      </c>
      <c r="H416" s="148">
        <f t="shared" si="128"/>
        <v>11</v>
      </c>
      <c r="I416" s="211">
        <v>4.13</v>
      </c>
      <c r="J416" s="147">
        <f t="shared" si="129"/>
        <v>7</v>
      </c>
      <c r="K416" s="155">
        <v>7.55</v>
      </c>
      <c r="L416" s="147">
        <f t="shared" si="130"/>
        <v>12</v>
      </c>
      <c r="M416" s="148">
        <f t="shared" si="131"/>
        <v>9.5</v>
      </c>
      <c r="N416" s="156">
        <v>40</v>
      </c>
      <c r="O416" s="190">
        <v>50</v>
      </c>
      <c r="P416" s="191">
        <f t="shared" si="132"/>
        <v>0.8</v>
      </c>
      <c r="Q416" s="147">
        <f t="shared" si="133"/>
        <v>5.5</v>
      </c>
      <c r="R416" s="157">
        <v>34.799999999999997</v>
      </c>
      <c r="S416" s="147">
        <f t="shared" si="134"/>
        <v>6</v>
      </c>
      <c r="T416" s="148">
        <f t="shared" si="135"/>
        <v>11.5</v>
      </c>
      <c r="U416" s="156">
        <v>32.5</v>
      </c>
      <c r="V416" s="147">
        <f t="shared" si="136"/>
        <v>2.5</v>
      </c>
      <c r="W416" s="192">
        <v>-3</v>
      </c>
      <c r="X416" s="147">
        <f t="shared" si="137"/>
        <v>1.75</v>
      </c>
      <c r="Y416" s="158">
        <v>5</v>
      </c>
      <c r="Z416" s="147">
        <f t="shared" si="138"/>
        <v>2.5</v>
      </c>
      <c r="AA416" s="148">
        <f t="shared" si="139"/>
        <v>6.75</v>
      </c>
      <c r="AB416" s="159">
        <v>44.81</v>
      </c>
      <c r="AC416" s="147">
        <f t="shared" si="140"/>
        <v>11</v>
      </c>
      <c r="AD416" s="151">
        <f t="shared" si="141"/>
        <v>11</v>
      </c>
      <c r="AE416" s="152">
        <f t="shared" si="142"/>
        <v>9.9499999999999993</v>
      </c>
      <c r="AF416" s="153">
        <f t="shared" si="143"/>
        <v>9.9499999999999993</v>
      </c>
      <c r="AG416" s="233">
        <f t="shared" si="144"/>
        <v>282</v>
      </c>
      <c r="AH416" s="108">
        <f>VLOOKUP(B416,'Notes Ecrit'!$A$2:$B$572,2)</f>
        <v>10</v>
      </c>
      <c r="AI416" s="234">
        <f t="shared" si="145"/>
        <v>125</v>
      </c>
      <c r="AJ416" s="125">
        <f t="shared" si="146"/>
        <v>9.9749999999999996</v>
      </c>
      <c r="AK416" s="126"/>
      <c r="AL416" s="126"/>
      <c r="AM416" s="126"/>
      <c r="AN416" s="126"/>
      <c r="AO416" s="126"/>
    </row>
    <row r="417" spans="1:41" s="126" customFormat="1" ht="16.5" customHeight="1" thickBot="1">
      <c r="A417" s="251" t="s">
        <v>1057</v>
      </c>
      <c r="B417" s="127">
        <v>21716195</v>
      </c>
      <c r="C417" s="127" t="s">
        <v>776</v>
      </c>
      <c r="D417" s="127" t="s">
        <v>777</v>
      </c>
      <c r="E417" s="145" t="s">
        <v>1064</v>
      </c>
      <c r="F417" s="146" t="str">
        <f t="shared" si="126"/>
        <v>ABI</v>
      </c>
      <c r="G417" s="147" t="str">
        <f t="shared" si="127"/>
        <v>ABI</v>
      </c>
      <c r="H417" s="148" t="str">
        <f t="shared" si="128"/>
        <v>ABI</v>
      </c>
      <c r="I417" s="210" t="s">
        <v>1064</v>
      </c>
      <c r="J417" s="147" t="str">
        <f t="shared" si="129"/>
        <v>ABI</v>
      </c>
      <c r="K417" s="149" t="s">
        <v>1064</v>
      </c>
      <c r="L417" s="147" t="str">
        <f t="shared" si="130"/>
        <v>ABI</v>
      </c>
      <c r="M417" s="148" t="str">
        <f t="shared" si="131"/>
        <v>ABI</v>
      </c>
      <c r="N417" s="150" t="s">
        <v>1064</v>
      </c>
      <c r="O417" s="187"/>
      <c r="P417" s="191">
        <f t="shared" si="132"/>
        <v>0</v>
      </c>
      <c r="Q417" s="147" t="str">
        <f t="shared" si="133"/>
        <v>ABI</v>
      </c>
      <c r="R417" s="150" t="s">
        <v>1064</v>
      </c>
      <c r="S417" s="147" t="str">
        <f t="shared" si="134"/>
        <v>ABI</v>
      </c>
      <c r="T417" s="148" t="str">
        <f t="shared" si="135"/>
        <v>ABI</v>
      </c>
      <c r="U417" s="150" t="s">
        <v>1064</v>
      </c>
      <c r="V417" s="147" t="str">
        <f t="shared" si="136"/>
        <v>ABI</v>
      </c>
      <c r="W417" s="189" t="s">
        <v>1064</v>
      </c>
      <c r="X417" s="147" t="str">
        <f t="shared" si="137"/>
        <v>ABI</v>
      </c>
      <c r="Y417" s="166" t="s">
        <v>1064</v>
      </c>
      <c r="Z417" s="147" t="str">
        <f t="shared" si="138"/>
        <v>ABI</v>
      </c>
      <c r="AA417" s="148" t="str">
        <f t="shared" si="139"/>
        <v>ABI</v>
      </c>
      <c r="AB417" s="149" t="s">
        <v>1064</v>
      </c>
      <c r="AC417" s="147" t="str">
        <f t="shared" si="140"/>
        <v>ABI</v>
      </c>
      <c r="AD417" s="151" t="str">
        <f t="shared" si="141"/>
        <v>ABI</v>
      </c>
      <c r="AE417" s="152" t="str">
        <f t="shared" si="142"/>
        <v>DEF</v>
      </c>
      <c r="AF417" s="153">
        <f t="shared" si="143"/>
        <v>0</v>
      </c>
      <c r="AG417" s="233">
        <f t="shared" si="144"/>
        <v>520</v>
      </c>
      <c r="AH417" s="108">
        <f>VLOOKUP(B417,'Notes Ecrit'!$A$2:$B$572,2)</f>
        <v>6.5</v>
      </c>
      <c r="AI417" s="234">
        <f t="shared" si="145"/>
        <v>497</v>
      </c>
      <c r="AJ417" s="125" t="e">
        <f t="shared" si="146"/>
        <v>#VALUE!</v>
      </c>
      <c r="AK417"/>
      <c r="AL417"/>
      <c r="AM417"/>
      <c r="AN417"/>
      <c r="AO417"/>
    </row>
    <row r="418" spans="1:41" ht="16.5" customHeight="1" thickBot="1">
      <c r="A418" s="218" t="s">
        <v>1057</v>
      </c>
      <c r="B418" s="132">
        <v>21807742</v>
      </c>
      <c r="C418" s="132" t="s">
        <v>811</v>
      </c>
      <c r="D418" s="132" t="s">
        <v>264</v>
      </c>
      <c r="E418" s="154">
        <v>17</v>
      </c>
      <c r="F418" s="146">
        <f t="shared" si="126"/>
        <v>18</v>
      </c>
      <c r="G418" s="147">
        <f t="shared" si="127"/>
        <v>14</v>
      </c>
      <c r="H418" s="148">
        <f t="shared" si="128"/>
        <v>14</v>
      </c>
      <c r="I418" s="211">
        <v>3.18</v>
      </c>
      <c r="J418" s="147">
        <f t="shared" si="129"/>
        <v>17</v>
      </c>
      <c r="K418" s="155">
        <v>6.84</v>
      </c>
      <c r="L418" s="147">
        <f t="shared" si="130"/>
        <v>11</v>
      </c>
      <c r="M418" s="148">
        <f t="shared" si="131"/>
        <v>14</v>
      </c>
      <c r="N418" s="156">
        <v>35</v>
      </c>
      <c r="O418" s="190">
        <v>63</v>
      </c>
      <c r="P418" s="191">
        <f t="shared" si="132"/>
        <v>0.55555555555555558</v>
      </c>
      <c r="Q418" s="147">
        <f t="shared" si="133"/>
        <v>2.5</v>
      </c>
      <c r="R418" s="157">
        <v>38</v>
      </c>
      <c r="S418" s="147">
        <f t="shared" si="134"/>
        <v>2.5</v>
      </c>
      <c r="T418" s="148">
        <f t="shared" si="135"/>
        <v>5</v>
      </c>
      <c r="U418" s="156">
        <v>33.5</v>
      </c>
      <c r="V418" s="147">
        <f t="shared" si="136"/>
        <v>1</v>
      </c>
      <c r="W418" s="192">
        <v>-17</v>
      </c>
      <c r="X418" s="147">
        <f t="shared" si="137"/>
        <v>0.25</v>
      </c>
      <c r="Y418" s="158">
        <v>10</v>
      </c>
      <c r="Z418" s="147">
        <f t="shared" si="138"/>
        <v>0</v>
      </c>
      <c r="AA418" s="148">
        <f t="shared" si="139"/>
        <v>1.25</v>
      </c>
      <c r="AB418" s="159">
        <v>40.5</v>
      </c>
      <c r="AC418" s="147">
        <f t="shared" si="140"/>
        <v>10</v>
      </c>
      <c r="AD418" s="151">
        <f t="shared" si="141"/>
        <v>10</v>
      </c>
      <c r="AE418" s="152">
        <f t="shared" si="142"/>
        <v>8.85</v>
      </c>
      <c r="AF418" s="153">
        <f t="shared" si="143"/>
        <v>8.85</v>
      </c>
      <c r="AG418" s="233">
        <f t="shared" si="144"/>
        <v>391</v>
      </c>
      <c r="AH418" s="108">
        <f>VLOOKUP(B418,'Notes Ecrit'!$A$2:$B$572,2)</f>
        <v>7.5</v>
      </c>
      <c r="AI418" s="234">
        <f t="shared" si="145"/>
        <v>397</v>
      </c>
      <c r="AJ418" s="125">
        <f t="shared" si="146"/>
        <v>8.1750000000000007</v>
      </c>
    </row>
    <row r="419" spans="1:41" ht="16.5" customHeight="1" thickBot="1">
      <c r="A419" s="218" t="s">
        <v>1057</v>
      </c>
      <c r="B419" s="132">
        <v>21811659</v>
      </c>
      <c r="C419" s="132" t="s">
        <v>778</v>
      </c>
      <c r="D419" s="305" t="s">
        <v>779</v>
      </c>
      <c r="E419" s="154">
        <v>18</v>
      </c>
      <c r="F419" s="146">
        <f t="shared" si="126"/>
        <v>18.5</v>
      </c>
      <c r="G419" s="147">
        <f t="shared" si="127"/>
        <v>15</v>
      </c>
      <c r="H419" s="148">
        <f t="shared" si="128"/>
        <v>15</v>
      </c>
      <c r="I419" s="211">
        <v>3.44</v>
      </c>
      <c r="J419" s="147">
        <f t="shared" si="129"/>
        <v>13</v>
      </c>
      <c r="K419" s="155">
        <v>6.44</v>
      </c>
      <c r="L419" s="147">
        <f t="shared" si="130"/>
        <v>14</v>
      </c>
      <c r="M419" s="148">
        <f t="shared" si="131"/>
        <v>13.5</v>
      </c>
      <c r="N419" s="156">
        <v>93</v>
      </c>
      <c r="O419" s="190">
        <v>75</v>
      </c>
      <c r="P419" s="191">
        <f t="shared" si="132"/>
        <v>1.24</v>
      </c>
      <c r="Q419" s="147">
        <f t="shared" si="133"/>
        <v>6</v>
      </c>
      <c r="R419" s="157">
        <v>43.5</v>
      </c>
      <c r="S419" s="147">
        <f t="shared" si="134"/>
        <v>4</v>
      </c>
      <c r="T419" s="148">
        <f t="shared" si="135"/>
        <v>10</v>
      </c>
      <c r="U419" s="156">
        <v>24</v>
      </c>
      <c r="V419" s="147">
        <f t="shared" si="136"/>
        <v>5.75</v>
      </c>
      <c r="W419" s="194">
        <v>0</v>
      </c>
      <c r="X419" s="147">
        <f t="shared" si="137"/>
        <v>2.5</v>
      </c>
      <c r="Y419" s="158">
        <v>2</v>
      </c>
      <c r="Z419" s="147">
        <f t="shared" si="138"/>
        <v>4</v>
      </c>
      <c r="AA419" s="148">
        <f t="shared" si="139"/>
        <v>12.25</v>
      </c>
      <c r="AB419" s="159">
        <v>36.25</v>
      </c>
      <c r="AC419" s="147">
        <f t="shared" si="140"/>
        <v>12</v>
      </c>
      <c r="AD419" s="151">
        <f t="shared" si="141"/>
        <v>12</v>
      </c>
      <c r="AE419" s="152">
        <f t="shared" si="142"/>
        <v>12.55</v>
      </c>
      <c r="AF419" s="153">
        <f t="shared" si="143"/>
        <v>12.55</v>
      </c>
      <c r="AG419" s="233">
        <f t="shared" si="144"/>
        <v>58</v>
      </c>
      <c r="AH419" s="108">
        <f>VLOOKUP(B419,'Notes Ecrit'!$A$2:$B$572,2)</f>
        <v>2</v>
      </c>
      <c r="AI419" s="234">
        <f t="shared" si="145"/>
        <v>677</v>
      </c>
      <c r="AJ419" s="125">
        <f t="shared" si="146"/>
        <v>7.2750000000000004</v>
      </c>
    </row>
    <row r="420" spans="1:41" ht="16.5" customHeight="1" thickBot="1">
      <c r="A420" s="218" t="s">
        <v>186</v>
      </c>
      <c r="B420" s="132">
        <v>21503962</v>
      </c>
      <c r="C420" s="132" t="s">
        <v>122</v>
      </c>
      <c r="D420" s="132" t="s">
        <v>780</v>
      </c>
      <c r="E420" s="154">
        <v>8</v>
      </c>
      <c r="F420" s="146">
        <f t="shared" si="126"/>
        <v>13.5</v>
      </c>
      <c r="G420" s="147">
        <f t="shared" si="127"/>
        <v>8</v>
      </c>
      <c r="H420" s="148">
        <f t="shared" si="128"/>
        <v>8</v>
      </c>
      <c r="I420" s="211">
        <v>4.0199999999999996</v>
      </c>
      <c r="J420" s="147">
        <f t="shared" si="129"/>
        <v>9</v>
      </c>
      <c r="K420" s="155">
        <v>7.72</v>
      </c>
      <c r="L420" s="147">
        <f t="shared" si="130"/>
        <v>11</v>
      </c>
      <c r="M420" s="148">
        <f t="shared" si="131"/>
        <v>10</v>
      </c>
      <c r="N420" s="156">
        <v>23.5</v>
      </c>
      <c r="O420" s="190">
        <v>50</v>
      </c>
      <c r="P420" s="191">
        <f t="shared" si="132"/>
        <v>0.47</v>
      </c>
      <c r="Q420" s="147">
        <f t="shared" si="133"/>
        <v>3.5</v>
      </c>
      <c r="R420" s="157">
        <v>26.7</v>
      </c>
      <c r="S420" s="147">
        <f t="shared" si="134"/>
        <v>4</v>
      </c>
      <c r="T420" s="148">
        <f t="shared" si="135"/>
        <v>7.5</v>
      </c>
      <c r="U420" s="156">
        <v>27.2</v>
      </c>
      <c r="V420" s="147">
        <f t="shared" si="136"/>
        <v>5.25</v>
      </c>
      <c r="W420" s="192">
        <v>-2</v>
      </c>
      <c r="X420" s="147">
        <f t="shared" si="137"/>
        <v>2</v>
      </c>
      <c r="Y420" s="158">
        <v>3</v>
      </c>
      <c r="Z420" s="147">
        <f t="shared" si="138"/>
        <v>3.5</v>
      </c>
      <c r="AA420" s="148">
        <f t="shared" si="139"/>
        <v>10.75</v>
      </c>
      <c r="AB420" s="159">
        <v>54.72</v>
      </c>
      <c r="AC420" s="147">
        <f t="shared" si="140"/>
        <v>7</v>
      </c>
      <c r="AD420" s="151">
        <f t="shared" si="141"/>
        <v>7</v>
      </c>
      <c r="AE420" s="152">
        <f t="shared" si="142"/>
        <v>8.65</v>
      </c>
      <c r="AF420" s="153">
        <f t="shared" si="143"/>
        <v>8.65</v>
      </c>
      <c r="AG420" s="233">
        <f t="shared" si="144"/>
        <v>406</v>
      </c>
      <c r="AH420" s="108">
        <f>VLOOKUP(B420,'Notes Ecrit'!$A$2:$B$572,2)</f>
        <v>7</v>
      </c>
      <c r="AI420" s="234">
        <f t="shared" si="145"/>
        <v>440</v>
      </c>
      <c r="AJ420" s="125">
        <f t="shared" si="146"/>
        <v>7.8250000000000002</v>
      </c>
      <c r="AK420" s="111"/>
      <c r="AL420" s="111"/>
      <c r="AM420" s="111"/>
      <c r="AN420" s="111"/>
      <c r="AO420" s="111"/>
    </row>
    <row r="421" spans="1:41" ht="16.5" customHeight="1" thickBot="1">
      <c r="A421" s="218" t="s">
        <v>1057</v>
      </c>
      <c r="B421" s="132">
        <v>21809023</v>
      </c>
      <c r="C421" s="132" t="s">
        <v>123</v>
      </c>
      <c r="D421" s="132" t="s">
        <v>314</v>
      </c>
      <c r="E421" s="154">
        <v>14</v>
      </c>
      <c r="F421" s="146">
        <f t="shared" si="126"/>
        <v>16.5</v>
      </c>
      <c r="G421" s="147">
        <f t="shared" si="127"/>
        <v>11</v>
      </c>
      <c r="H421" s="148">
        <f t="shared" si="128"/>
        <v>11</v>
      </c>
      <c r="I421" s="211">
        <v>3.35</v>
      </c>
      <c r="J421" s="147">
        <f t="shared" si="129"/>
        <v>15</v>
      </c>
      <c r="K421" s="155">
        <v>6.31</v>
      </c>
      <c r="L421" s="147">
        <f t="shared" si="130"/>
        <v>15</v>
      </c>
      <c r="M421" s="148">
        <f t="shared" si="131"/>
        <v>15</v>
      </c>
      <c r="N421" s="156">
        <v>62</v>
      </c>
      <c r="O421" s="190">
        <v>72</v>
      </c>
      <c r="P421" s="191">
        <f t="shared" si="132"/>
        <v>0.86111111111111116</v>
      </c>
      <c r="Q421" s="147">
        <f t="shared" si="133"/>
        <v>4</v>
      </c>
      <c r="R421" s="157">
        <v>41.7</v>
      </c>
      <c r="S421" s="147">
        <f t="shared" si="134"/>
        <v>3.5</v>
      </c>
      <c r="T421" s="148">
        <f t="shared" si="135"/>
        <v>7.5</v>
      </c>
      <c r="U421" s="156">
        <v>27.4</v>
      </c>
      <c r="V421" s="147">
        <f t="shared" si="136"/>
        <v>4.25</v>
      </c>
      <c r="W421" s="192">
        <v>-34</v>
      </c>
      <c r="X421" s="147">
        <f t="shared" si="137"/>
        <v>0</v>
      </c>
      <c r="Y421" s="158">
        <v>4</v>
      </c>
      <c r="Z421" s="147">
        <f t="shared" si="138"/>
        <v>3</v>
      </c>
      <c r="AA421" s="148">
        <f t="shared" si="139"/>
        <v>7.25</v>
      </c>
      <c r="AB421" s="159">
        <v>35.18</v>
      </c>
      <c r="AC421" s="147">
        <f t="shared" si="140"/>
        <v>13</v>
      </c>
      <c r="AD421" s="151">
        <f t="shared" si="141"/>
        <v>13</v>
      </c>
      <c r="AE421" s="152">
        <f t="shared" si="142"/>
        <v>10.75</v>
      </c>
      <c r="AF421" s="153">
        <f t="shared" si="143"/>
        <v>10.75</v>
      </c>
      <c r="AG421" s="233">
        <f t="shared" si="144"/>
        <v>215</v>
      </c>
      <c r="AH421" s="108">
        <f>VLOOKUP(B421,'Notes Ecrit'!$A$2:$B$572,2)</f>
        <v>6.5</v>
      </c>
      <c r="AI421" s="234">
        <f t="shared" si="145"/>
        <v>497</v>
      </c>
      <c r="AJ421" s="125">
        <f t="shared" si="146"/>
        <v>8.625</v>
      </c>
    </row>
    <row r="422" spans="1:41" s="126" customFormat="1" ht="16.5" customHeight="1" thickBot="1">
      <c r="A422" s="218" t="s">
        <v>1057</v>
      </c>
      <c r="B422" s="132">
        <v>21815083</v>
      </c>
      <c r="C422" s="132" t="s">
        <v>124</v>
      </c>
      <c r="D422" s="132" t="s">
        <v>226</v>
      </c>
      <c r="E422" s="206">
        <v>15</v>
      </c>
      <c r="F422" s="146">
        <f t="shared" si="126"/>
        <v>17</v>
      </c>
      <c r="G422" s="147">
        <f t="shared" si="127"/>
        <v>12</v>
      </c>
      <c r="H422" s="148">
        <f t="shared" si="128"/>
        <v>12</v>
      </c>
      <c r="I422" s="211">
        <v>3.61</v>
      </c>
      <c r="J422" s="147">
        <f t="shared" si="129"/>
        <v>10</v>
      </c>
      <c r="K422" s="155">
        <v>6.6</v>
      </c>
      <c r="L422" s="147">
        <f t="shared" si="130"/>
        <v>13</v>
      </c>
      <c r="M422" s="148">
        <f t="shared" si="131"/>
        <v>11.5</v>
      </c>
      <c r="N422" s="156">
        <v>58</v>
      </c>
      <c r="O422" s="190">
        <v>70</v>
      </c>
      <c r="P422" s="191">
        <f t="shared" si="132"/>
        <v>0.82857142857142863</v>
      </c>
      <c r="Q422" s="147">
        <f t="shared" si="133"/>
        <v>4</v>
      </c>
      <c r="R422" s="244">
        <v>38.4</v>
      </c>
      <c r="S422" s="147">
        <f t="shared" si="134"/>
        <v>2.5</v>
      </c>
      <c r="T422" s="148">
        <f t="shared" si="135"/>
        <v>6.5</v>
      </c>
      <c r="U422" s="156">
        <v>28.7</v>
      </c>
      <c r="V422" s="147">
        <f t="shared" si="136"/>
        <v>3.5</v>
      </c>
      <c r="W422" s="192">
        <v>-2</v>
      </c>
      <c r="X422" s="147">
        <f t="shared" si="137"/>
        <v>2</v>
      </c>
      <c r="Y422" s="158">
        <v>10</v>
      </c>
      <c r="Z422" s="147">
        <f t="shared" si="138"/>
        <v>0</v>
      </c>
      <c r="AA422" s="148">
        <f t="shared" si="139"/>
        <v>5.5</v>
      </c>
      <c r="AB422" s="159">
        <v>33.619999999999997</v>
      </c>
      <c r="AC422" s="147">
        <f t="shared" si="140"/>
        <v>14</v>
      </c>
      <c r="AD422" s="151">
        <f t="shared" si="141"/>
        <v>14</v>
      </c>
      <c r="AE422" s="152">
        <f t="shared" si="142"/>
        <v>9.9</v>
      </c>
      <c r="AF422" s="153">
        <f t="shared" si="143"/>
        <v>9.9</v>
      </c>
      <c r="AG422" s="233">
        <f t="shared" si="144"/>
        <v>291</v>
      </c>
      <c r="AH422" s="108">
        <f>VLOOKUP(B422,'Notes Ecrit'!$A$2:$B$572,2)</f>
        <v>5.5</v>
      </c>
      <c r="AI422" s="234">
        <f t="shared" si="145"/>
        <v>586</v>
      </c>
      <c r="AJ422" s="125">
        <f t="shared" si="146"/>
        <v>7.7</v>
      </c>
      <c r="AK422"/>
      <c r="AL422"/>
      <c r="AM422"/>
      <c r="AN422"/>
      <c r="AO422"/>
    </row>
    <row r="423" spans="1:41" ht="16.5" customHeight="1" thickBot="1">
      <c r="A423" s="251" t="s">
        <v>1057</v>
      </c>
      <c r="B423" s="127">
        <v>21702262</v>
      </c>
      <c r="C423" s="127" t="s">
        <v>781</v>
      </c>
      <c r="D423" s="127" t="s">
        <v>782</v>
      </c>
      <c r="E423" s="179" t="s">
        <v>1064</v>
      </c>
      <c r="F423" s="146" t="str">
        <f t="shared" si="126"/>
        <v>ABI</v>
      </c>
      <c r="G423" s="147" t="str">
        <f t="shared" si="127"/>
        <v>ABI</v>
      </c>
      <c r="H423" s="148" t="str">
        <f t="shared" si="128"/>
        <v>ABI</v>
      </c>
      <c r="I423" s="210" t="s">
        <v>1064</v>
      </c>
      <c r="J423" s="147" t="str">
        <f t="shared" si="129"/>
        <v>ABI</v>
      </c>
      <c r="K423" s="149" t="s">
        <v>1064</v>
      </c>
      <c r="L423" s="147" t="str">
        <f t="shared" si="130"/>
        <v>ABI</v>
      </c>
      <c r="M423" s="148" t="str">
        <f t="shared" si="131"/>
        <v>ABI</v>
      </c>
      <c r="N423" s="150" t="s">
        <v>1064</v>
      </c>
      <c r="O423" s="187"/>
      <c r="P423" s="191">
        <f t="shared" si="132"/>
        <v>0</v>
      </c>
      <c r="Q423" s="147" t="str">
        <f t="shared" si="133"/>
        <v>ABI</v>
      </c>
      <c r="R423" s="242" t="s">
        <v>1064</v>
      </c>
      <c r="S423" s="147" t="str">
        <f t="shared" si="134"/>
        <v>ABI</v>
      </c>
      <c r="T423" s="148" t="str">
        <f t="shared" si="135"/>
        <v>ABI</v>
      </c>
      <c r="U423" s="150" t="s">
        <v>1064</v>
      </c>
      <c r="V423" s="147" t="str">
        <f t="shared" si="136"/>
        <v>ABI</v>
      </c>
      <c r="W423" s="189" t="s">
        <v>1064</v>
      </c>
      <c r="X423" s="147" t="str">
        <f t="shared" si="137"/>
        <v>ABI</v>
      </c>
      <c r="Y423" s="166" t="s">
        <v>1064</v>
      </c>
      <c r="Z423" s="147" t="str">
        <f t="shared" si="138"/>
        <v>ABI</v>
      </c>
      <c r="AA423" s="148" t="str">
        <f t="shared" si="139"/>
        <v>ABI</v>
      </c>
      <c r="AB423" s="149" t="s">
        <v>1064</v>
      </c>
      <c r="AC423" s="147" t="str">
        <f t="shared" si="140"/>
        <v>ABI</v>
      </c>
      <c r="AD423" s="151" t="str">
        <f t="shared" si="141"/>
        <v>ABI</v>
      </c>
      <c r="AE423" s="152" t="str">
        <f t="shared" si="142"/>
        <v>DEF</v>
      </c>
      <c r="AF423" s="153">
        <f t="shared" si="143"/>
        <v>0</v>
      </c>
      <c r="AG423" s="233">
        <f t="shared" si="144"/>
        <v>520</v>
      </c>
      <c r="AH423" s="108">
        <f>VLOOKUP(B423,'Notes Ecrit'!$A$2:$B$572,2)</f>
        <v>4.5</v>
      </c>
      <c r="AI423" s="234">
        <f t="shared" si="145"/>
        <v>641</v>
      </c>
      <c r="AJ423" s="125" t="e">
        <f t="shared" si="146"/>
        <v>#VALUE!</v>
      </c>
      <c r="AK423" s="122"/>
      <c r="AL423" s="122"/>
      <c r="AM423" s="122"/>
      <c r="AN423" s="122"/>
      <c r="AO423" s="122"/>
    </row>
    <row r="424" spans="1:41" s="111" customFormat="1" ht="16.5" customHeight="1" thickBot="1">
      <c r="A424" s="218" t="s">
        <v>186</v>
      </c>
      <c r="B424" s="132">
        <v>21806591</v>
      </c>
      <c r="C424" s="132" t="s">
        <v>783</v>
      </c>
      <c r="D424" s="132" t="s">
        <v>714</v>
      </c>
      <c r="E424" s="154">
        <v>16</v>
      </c>
      <c r="F424" s="146">
        <f t="shared" si="126"/>
        <v>17.5</v>
      </c>
      <c r="G424" s="147">
        <f t="shared" si="127"/>
        <v>16</v>
      </c>
      <c r="H424" s="148">
        <f t="shared" si="128"/>
        <v>16</v>
      </c>
      <c r="I424" s="211">
        <v>4</v>
      </c>
      <c r="J424" s="147">
        <f t="shared" si="129"/>
        <v>9</v>
      </c>
      <c r="K424" s="155">
        <v>7.26</v>
      </c>
      <c r="L424" s="147">
        <f t="shared" si="130"/>
        <v>14</v>
      </c>
      <c r="M424" s="148">
        <f t="shared" si="131"/>
        <v>11.5</v>
      </c>
      <c r="N424" s="156">
        <v>42</v>
      </c>
      <c r="O424" s="190">
        <v>82</v>
      </c>
      <c r="P424" s="191">
        <f t="shared" si="132"/>
        <v>0.51219512195121952</v>
      </c>
      <c r="Q424" s="147">
        <f t="shared" si="133"/>
        <v>4</v>
      </c>
      <c r="R424" s="184">
        <v>30.5</v>
      </c>
      <c r="S424" s="147">
        <f t="shared" si="134"/>
        <v>5</v>
      </c>
      <c r="T424" s="148">
        <f t="shared" si="135"/>
        <v>9</v>
      </c>
      <c r="U424" s="156">
        <v>33.6</v>
      </c>
      <c r="V424" s="147">
        <f t="shared" si="136"/>
        <v>2</v>
      </c>
      <c r="W424" s="194">
        <v>-11</v>
      </c>
      <c r="X424" s="147">
        <f t="shared" si="137"/>
        <v>0.75</v>
      </c>
      <c r="Y424" s="158">
        <v>2</v>
      </c>
      <c r="Z424" s="147">
        <f t="shared" si="138"/>
        <v>4</v>
      </c>
      <c r="AA424" s="148">
        <f t="shared" si="139"/>
        <v>6.75</v>
      </c>
      <c r="AB424" s="159">
        <v>41.21</v>
      </c>
      <c r="AC424" s="147">
        <f t="shared" si="140"/>
        <v>13</v>
      </c>
      <c r="AD424" s="151">
        <f t="shared" si="141"/>
        <v>13</v>
      </c>
      <c r="AE424" s="152">
        <f t="shared" si="142"/>
        <v>11.25</v>
      </c>
      <c r="AF424" s="153">
        <f t="shared" si="143"/>
        <v>11.25</v>
      </c>
      <c r="AG424" s="233">
        <f t="shared" si="144"/>
        <v>170</v>
      </c>
      <c r="AH424" s="108">
        <f>VLOOKUP(B424,'Notes Ecrit'!$A$2:$B$572,2)</f>
        <v>10</v>
      </c>
      <c r="AI424" s="234">
        <f t="shared" si="145"/>
        <v>125</v>
      </c>
      <c r="AJ424" s="125">
        <f t="shared" si="146"/>
        <v>10.625</v>
      </c>
      <c r="AK424"/>
      <c r="AL424"/>
      <c r="AM424"/>
      <c r="AN424"/>
      <c r="AO424"/>
    </row>
    <row r="425" spans="1:41" s="111" customFormat="1" ht="16.5" customHeight="1" thickBot="1">
      <c r="A425" s="218" t="s">
        <v>186</v>
      </c>
      <c r="B425" s="132">
        <v>21808156</v>
      </c>
      <c r="C425" s="132" t="s">
        <v>783</v>
      </c>
      <c r="D425" s="132" t="s">
        <v>333</v>
      </c>
      <c r="E425" s="154">
        <v>10</v>
      </c>
      <c r="F425" s="146">
        <f t="shared" si="126"/>
        <v>14.5</v>
      </c>
      <c r="G425" s="147">
        <f t="shared" si="127"/>
        <v>10</v>
      </c>
      <c r="H425" s="148">
        <f t="shared" si="128"/>
        <v>10</v>
      </c>
      <c r="I425" s="211">
        <v>4.3</v>
      </c>
      <c r="J425" s="147">
        <f t="shared" si="129"/>
        <v>4</v>
      </c>
      <c r="K425" s="155">
        <v>7.8</v>
      </c>
      <c r="L425" s="147">
        <f t="shared" si="130"/>
        <v>10</v>
      </c>
      <c r="M425" s="148">
        <f t="shared" si="131"/>
        <v>7</v>
      </c>
      <c r="N425" s="156">
        <v>41</v>
      </c>
      <c r="O425" s="190">
        <v>77</v>
      </c>
      <c r="P425" s="191">
        <f t="shared" si="132"/>
        <v>0.53246753246753242</v>
      </c>
      <c r="Q425" s="147">
        <f t="shared" si="133"/>
        <v>4</v>
      </c>
      <c r="R425" s="184">
        <v>28.4</v>
      </c>
      <c r="S425" s="147">
        <f t="shared" si="134"/>
        <v>4.5</v>
      </c>
      <c r="T425" s="148">
        <f t="shared" si="135"/>
        <v>8.5</v>
      </c>
      <c r="U425" s="156">
        <v>28.7</v>
      </c>
      <c r="V425" s="147">
        <f t="shared" si="136"/>
        <v>4.5</v>
      </c>
      <c r="W425" s="192">
        <v>0</v>
      </c>
      <c r="X425" s="147">
        <f t="shared" si="137"/>
        <v>2.5</v>
      </c>
      <c r="Y425" s="158">
        <v>4</v>
      </c>
      <c r="Z425" s="147">
        <f t="shared" si="138"/>
        <v>3</v>
      </c>
      <c r="AA425" s="148">
        <f t="shared" si="139"/>
        <v>10</v>
      </c>
      <c r="AB425" s="159">
        <v>46.12</v>
      </c>
      <c r="AC425" s="147">
        <f t="shared" si="140"/>
        <v>10</v>
      </c>
      <c r="AD425" s="151">
        <f t="shared" si="141"/>
        <v>10</v>
      </c>
      <c r="AE425" s="152">
        <f t="shared" si="142"/>
        <v>9.1</v>
      </c>
      <c r="AF425" s="153">
        <f t="shared" si="143"/>
        <v>9.1</v>
      </c>
      <c r="AG425" s="233">
        <f t="shared" si="144"/>
        <v>373</v>
      </c>
      <c r="AH425" s="108">
        <f>VLOOKUP(B425,'Notes Ecrit'!$A$2:$B$572,2)</f>
        <v>10</v>
      </c>
      <c r="AI425" s="234">
        <f t="shared" si="145"/>
        <v>125</v>
      </c>
      <c r="AJ425" s="125">
        <f t="shared" si="146"/>
        <v>9.5500000000000007</v>
      </c>
    </row>
    <row r="426" spans="1:41" s="118" customFormat="1" ht="16.5" customHeight="1" thickBot="1">
      <c r="A426" s="218" t="s">
        <v>186</v>
      </c>
      <c r="B426" s="132">
        <v>21815958</v>
      </c>
      <c r="C426" s="132" t="s">
        <v>783</v>
      </c>
      <c r="D426" s="132" t="s">
        <v>784</v>
      </c>
      <c r="E426" s="154">
        <v>19</v>
      </c>
      <c r="F426" s="146">
        <f t="shared" si="126"/>
        <v>19</v>
      </c>
      <c r="G426" s="147">
        <f t="shared" si="127"/>
        <v>19</v>
      </c>
      <c r="H426" s="148">
        <f t="shared" si="128"/>
        <v>19</v>
      </c>
      <c r="I426" s="211">
        <v>4.26</v>
      </c>
      <c r="J426" s="147">
        <f t="shared" si="129"/>
        <v>5</v>
      </c>
      <c r="K426" s="155">
        <v>7.76</v>
      </c>
      <c r="L426" s="147">
        <f t="shared" si="130"/>
        <v>11</v>
      </c>
      <c r="M426" s="148">
        <f t="shared" si="131"/>
        <v>8</v>
      </c>
      <c r="N426" s="156">
        <v>40</v>
      </c>
      <c r="O426" s="190">
        <v>50</v>
      </c>
      <c r="P426" s="191">
        <f t="shared" si="132"/>
        <v>0.8</v>
      </c>
      <c r="Q426" s="147">
        <f t="shared" si="133"/>
        <v>5.5</v>
      </c>
      <c r="R426" s="244">
        <v>29.6</v>
      </c>
      <c r="S426" s="147">
        <f t="shared" si="134"/>
        <v>4.5</v>
      </c>
      <c r="T426" s="148">
        <f t="shared" si="135"/>
        <v>10</v>
      </c>
      <c r="U426" s="156">
        <v>37.5</v>
      </c>
      <c r="V426" s="147">
        <f t="shared" si="136"/>
        <v>0.25</v>
      </c>
      <c r="W426" s="192">
        <v>5</v>
      </c>
      <c r="X426" s="147">
        <f t="shared" si="137"/>
        <v>3.5</v>
      </c>
      <c r="Y426" s="158">
        <v>2</v>
      </c>
      <c r="Z426" s="147">
        <f t="shared" si="138"/>
        <v>4</v>
      </c>
      <c r="AA426" s="148">
        <f t="shared" si="139"/>
        <v>7.75</v>
      </c>
      <c r="AB426" s="159">
        <v>45.79</v>
      </c>
      <c r="AC426" s="147">
        <f t="shared" si="140"/>
        <v>11</v>
      </c>
      <c r="AD426" s="151">
        <f t="shared" si="141"/>
        <v>11</v>
      </c>
      <c r="AE426" s="152">
        <f t="shared" si="142"/>
        <v>11.15</v>
      </c>
      <c r="AF426" s="153">
        <f t="shared" si="143"/>
        <v>11.15</v>
      </c>
      <c r="AG426" s="233">
        <f t="shared" si="144"/>
        <v>180</v>
      </c>
      <c r="AH426" s="108">
        <f>VLOOKUP(B426,'Notes Ecrit'!$A$2:$B$572,2)</f>
        <v>9</v>
      </c>
      <c r="AI426" s="234">
        <f t="shared" si="145"/>
        <v>208</v>
      </c>
      <c r="AJ426" s="125">
        <f t="shared" si="146"/>
        <v>10.074999999999999</v>
      </c>
      <c r="AK426"/>
      <c r="AL426"/>
      <c r="AM426"/>
      <c r="AN426"/>
      <c r="AO426"/>
    </row>
    <row r="427" spans="1:41" ht="16.5" customHeight="1" thickBot="1">
      <c r="A427" s="258" t="s">
        <v>1057</v>
      </c>
      <c r="B427" s="142">
        <v>21704185</v>
      </c>
      <c r="C427" s="142" t="s">
        <v>125</v>
      </c>
      <c r="D427" s="142" t="s">
        <v>369</v>
      </c>
      <c r="E427" s="169" t="s">
        <v>1061</v>
      </c>
      <c r="F427" s="146" t="str">
        <f t="shared" si="126"/>
        <v>VAL</v>
      </c>
      <c r="G427" s="147" t="str">
        <f t="shared" si="127"/>
        <v>VAL</v>
      </c>
      <c r="H427" s="148" t="str">
        <f t="shared" si="128"/>
        <v>VALIDÉ</v>
      </c>
      <c r="I427" s="213" t="s">
        <v>1061</v>
      </c>
      <c r="J427" s="147" t="str">
        <f t="shared" si="129"/>
        <v>VAL</v>
      </c>
      <c r="K427" s="170" t="s">
        <v>1061</v>
      </c>
      <c r="L427" s="147" t="str">
        <f t="shared" si="130"/>
        <v>VAL</v>
      </c>
      <c r="M427" s="148" t="str">
        <f t="shared" si="131"/>
        <v>VALIDÉ</v>
      </c>
      <c r="N427" s="171" t="s">
        <v>1061</v>
      </c>
      <c r="O427" s="196"/>
      <c r="P427" s="191">
        <f t="shared" si="132"/>
        <v>0</v>
      </c>
      <c r="Q427" s="147" t="str">
        <f t="shared" si="133"/>
        <v>VAL</v>
      </c>
      <c r="R427" s="243" t="s">
        <v>1061</v>
      </c>
      <c r="S427" s="147" t="str">
        <f t="shared" si="134"/>
        <v>VAL</v>
      </c>
      <c r="T427" s="148" t="str">
        <f t="shared" si="135"/>
        <v>VALIDÉ</v>
      </c>
      <c r="U427" s="171" t="s">
        <v>1061</v>
      </c>
      <c r="V427" s="147" t="str">
        <f t="shared" si="136"/>
        <v>VAL</v>
      </c>
      <c r="W427" s="197" t="s">
        <v>1061</v>
      </c>
      <c r="X427" s="147" t="str">
        <f t="shared" si="137"/>
        <v>VAL</v>
      </c>
      <c r="Y427" s="172" t="s">
        <v>1061</v>
      </c>
      <c r="Z427" s="147" t="str">
        <f t="shared" si="138"/>
        <v>VAL</v>
      </c>
      <c r="AA427" s="148" t="str">
        <f t="shared" si="139"/>
        <v>VALIDÉ</v>
      </c>
      <c r="AB427" s="170" t="s">
        <v>1061</v>
      </c>
      <c r="AC427" s="147" t="str">
        <f t="shared" si="140"/>
        <v>VAL</v>
      </c>
      <c r="AD427" s="151" t="str">
        <f t="shared" si="141"/>
        <v>VALIDÉ</v>
      </c>
      <c r="AE427" s="152" t="str">
        <f t="shared" si="142"/>
        <v>VALIDÉ</v>
      </c>
      <c r="AF427" s="153">
        <f t="shared" si="143"/>
        <v>0</v>
      </c>
      <c r="AG427" s="233">
        <f t="shared" si="144"/>
        <v>520</v>
      </c>
      <c r="AH427" s="108">
        <f>VLOOKUP(B427,'Notes Ecrit'!$A$2:$B$572,2)</f>
        <v>9</v>
      </c>
      <c r="AI427" s="234">
        <f t="shared" si="145"/>
        <v>208</v>
      </c>
      <c r="AJ427" s="125" t="e">
        <f t="shared" si="146"/>
        <v>#VALUE!</v>
      </c>
    </row>
    <row r="428" spans="1:41" s="118" customFormat="1" ht="16.5" customHeight="1" thickBot="1">
      <c r="A428" s="218" t="s">
        <v>1057</v>
      </c>
      <c r="B428" s="132">
        <v>21814851</v>
      </c>
      <c r="C428" s="132" t="s">
        <v>785</v>
      </c>
      <c r="D428" s="132" t="s">
        <v>786</v>
      </c>
      <c r="E428" s="154">
        <v>20</v>
      </c>
      <c r="F428" s="146">
        <f t="shared" si="126"/>
        <v>19.5</v>
      </c>
      <c r="G428" s="147">
        <f t="shared" si="127"/>
        <v>17</v>
      </c>
      <c r="H428" s="148">
        <f t="shared" si="128"/>
        <v>17</v>
      </c>
      <c r="I428" s="211">
        <v>3.59</v>
      </c>
      <c r="J428" s="147">
        <f t="shared" si="129"/>
        <v>11</v>
      </c>
      <c r="K428" s="155">
        <v>6.6</v>
      </c>
      <c r="L428" s="147">
        <f t="shared" si="130"/>
        <v>13</v>
      </c>
      <c r="M428" s="148">
        <f t="shared" si="131"/>
        <v>12</v>
      </c>
      <c r="N428" s="156">
        <v>75.5</v>
      </c>
      <c r="O428" s="190">
        <v>69</v>
      </c>
      <c r="P428" s="191">
        <f t="shared" si="132"/>
        <v>1.0942028985507246</v>
      </c>
      <c r="Q428" s="147">
        <f t="shared" si="133"/>
        <v>5</v>
      </c>
      <c r="R428" s="244">
        <v>39.700000000000003</v>
      </c>
      <c r="S428" s="147">
        <f t="shared" si="134"/>
        <v>3</v>
      </c>
      <c r="T428" s="148">
        <f t="shared" si="135"/>
        <v>8</v>
      </c>
      <c r="U428" s="156">
        <v>27.5</v>
      </c>
      <c r="V428" s="147">
        <f t="shared" si="136"/>
        <v>4</v>
      </c>
      <c r="W428" s="192">
        <v>2</v>
      </c>
      <c r="X428" s="147">
        <f t="shared" si="137"/>
        <v>3</v>
      </c>
      <c r="Y428" s="158">
        <v>2</v>
      </c>
      <c r="Z428" s="147">
        <f t="shared" si="138"/>
        <v>4</v>
      </c>
      <c r="AA428" s="148">
        <f t="shared" si="139"/>
        <v>11</v>
      </c>
      <c r="AB428" s="159">
        <v>47.41</v>
      </c>
      <c r="AC428" s="147">
        <f t="shared" si="140"/>
        <v>6</v>
      </c>
      <c r="AD428" s="151">
        <f t="shared" si="141"/>
        <v>6</v>
      </c>
      <c r="AE428" s="152">
        <f t="shared" si="142"/>
        <v>10.8</v>
      </c>
      <c r="AF428" s="153">
        <f t="shared" si="143"/>
        <v>10.8</v>
      </c>
      <c r="AG428" s="233">
        <f t="shared" si="144"/>
        <v>209</v>
      </c>
      <c r="AH428" s="108">
        <f>VLOOKUP(B428,'Notes Ecrit'!$A$2:$B$572,2)</f>
        <v>7</v>
      </c>
      <c r="AI428" s="234">
        <f t="shared" si="145"/>
        <v>440</v>
      </c>
      <c r="AJ428" s="125">
        <f t="shared" si="146"/>
        <v>8.9</v>
      </c>
      <c r="AK428" s="120"/>
      <c r="AL428" s="120"/>
      <c r="AM428" s="120"/>
      <c r="AN428" s="120"/>
      <c r="AO428" s="120"/>
    </row>
    <row r="429" spans="1:41" ht="16.5" customHeight="1" thickBot="1">
      <c r="A429" s="258" t="s">
        <v>1057</v>
      </c>
      <c r="B429" s="142">
        <v>21712411</v>
      </c>
      <c r="C429" s="142" t="s">
        <v>44</v>
      </c>
      <c r="D429" s="305" t="s">
        <v>680</v>
      </c>
      <c r="E429" s="169" t="s">
        <v>1061</v>
      </c>
      <c r="F429" s="146" t="str">
        <f t="shared" si="126"/>
        <v>VAL</v>
      </c>
      <c r="G429" s="147" t="str">
        <f t="shared" si="127"/>
        <v>VAL</v>
      </c>
      <c r="H429" s="148" t="str">
        <f t="shared" si="128"/>
        <v>VALIDÉ</v>
      </c>
      <c r="I429" s="213" t="s">
        <v>1061</v>
      </c>
      <c r="J429" s="147" t="str">
        <f t="shared" si="129"/>
        <v>VAL</v>
      </c>
      <c r="K429" s="170" t="s">
        <v>1061</v>
      </c>
      <c r="L429" s="147" t="str">
        <f t="shared" si="130"/>
        <v>VAL</v>
      </c>
      <c r="M429" s="148" t="str">
        <f t="shared" si="131"/>
        <v>VALIDÉ</v>
      </c>
      <c r="N429" s="171" t="s">
        <v>1061</v>
      </c>
      <c r="O429" s="254"/>
      <c r="P429" s="191">
        <f t="shared" si="132"/>
        <v>0</v>
      </c>
      <c r="Q429" s="147" t="str">
        <f t="shared" si="133"/>
        <v>VAL</v>
      </c>
      <c r="R429" s="243" t="s">
        <v>1061</v>
      </c>
      <c r="S429" s="147" t="str">
        <f t="shared" si="134"/>
        <v>VAL</v>
      </c>
      <c r="T429" s="148" t="str">
        <f t="shared" si="135"/>
        <v>VALIDÉ</v>
      </c>
      <c r="U429" s="171" t="s">
        <v>1061</v>
      </c>
      <c r="V429" s="147" t="str">
        <f t="shared" si="136"/>
        <v>VAL</v>
      </c>
      <c r="W429" s="197" t="s">
        <v>1061</v>
      </c>
      <c r="X429" s="147" t="str">
        <f t="shared" si="137"/>
        <v>VAL</v>
      </c>
      <c r="Y429" s="172" t="s">
        <v>1061</v>
      </c>
      <c r="Z429" s="147" t="str">
        <f t="shared" si="138"/>
        <v>VAL</v>
      </c>
      <c r="AA429" s="148" t="str">
        <f t="shared" si="139"/>
        <v>VALIDÉ</v>
      </c>
      <c r="AB429" s="170" t="s">
        <v>1061</v>
      </c>
      <c r="AC429" s="147" t="str">
        <f t="shared" si="140"/>
        <v>VAL</v>
      </c>
      <c r="AD429" s="151" t="str">
        <f t="shared" si="141"/>
        <v>VALIDÉ</v>
      </c>
      <c r="AE429" s="152" t="str">
        <f t="shared" si="142"/>
        <v>VALIDÉ</v>
      </c>
      <c r="AF429" s="153">
        <f t="shared" si="143"/>
        <v>0</v>
      </c>
      <c r="AG429" s="233">
        <f t="shared" si="144"/>
        <v>520</v>
      </c>
      <c r="AH429" s="108">
        <f>VLOOKUP(B429,'Notes Ecrit'!$A$2:$B$572,2)</f>
        <v>9</v>
      </c>
      <c r="AI429" s="234">
        <f t="shared" si="145"/>
        <v>208</v>
      </c>
      <c r="AJ429" s="125" t="e">
        <f t="shared" si="146"/>
        <v>#VALUE!</v>
      </c>
    </row>
    <row r="430" spans="1:41" ht="16.5" customHeight="1" thickBot="1">
      <c r="A430" s="218" t="s">
        <v>1057</v>
      </c>
      <c r="B430" s="132">
        <v>21811655</v>
      </c>
      <c r="C430" s="132" t="s">
        <v>787</v>
      </c>
      <c r="D430" s="132" t="s">
        <v>754</v>
      </c>
      <c r="E430" s="154">
        <v>18</v>
      </c>
      <c r="F430" s="146">
        <f t="shared" si="126"/>
        <v>18.5</v>
      </c>
      <c r="G430" s="147">
        <f t="shared" si="127"/>
        <v>15</v>
      </c>
      <c r="H430" s="148">
        <f t="shared" si="128"/>
        <v>15</v>
      </c>
      <c r="I430" s="211">
        <v>3.33</v>
      </c>
      <c r="J430" s="147">
        <f t="shared" si="129"/>
        <v>15</v>
      </c>
      <c r="K430" s="155">
        <v>6.32</v>
      </c>
      <c r="L430" s="147">
        <f t="shared" si="130"/>
        <v>15</v>
      </c>
      <c r="M430" s="148">
        <f t="shared" si="131"/>
        <v>15</v>
      </c>
      <c r="N430" s="156">
        <v>58</v>
      </c>
      <c r="O430" s="239">
        <v>72</v>
      </c>
      <c r="P430" s="191">
        <f t="shared" si="132"/>
        <v>0.80555555555555558</v>
      </c>
      <c r="Q430" s="147">
        <f t="shared" si="133"/>
        <v>4</v>
      </c>
      <c r="R430" s="157">
        <v>46.1</v>
      </c>
      <c r="S430" s="147">
        <f t="shared" si="134"/>
        <v>4.5</v>
      </c>
      <c r="T430" s="148">
        <f t="shared" si="135"/>
        <v>8.5</v>
      </c>
      <c r="U430" s="156">
        <v>27.5</v>
      </c>
      <c r="V430" s="147">
        <f t="shared" si="136"/>
        <v>4</v>
      </c>
      <c r="W430" s="192">
        <v>-6</v>
      </c>
      <c r="X430" s="147">
        <f t="shared" si="137"/>
        <v>1.25</v>
      </c>
      <c r="Y430" s="158">
        <v>7</v>
      </c>
      <c r="Z430" s="147">
        <f t="shared" si="138"/>
        <v>1.5</v>
      </c>
      <c r="AA430" s="148">
        <f t="shared" si="139"/>
        <v>6.75</v>
      </c>
      <c r="AB430" s="159">
        <v>34.369999999999997</v>
      </c>
      <c r="AC430" s="147">
        <f t="shared" si="140"/>
        <v>14</v>
      </c>
      <c r="AD430" s="151">
        <f t="shared" si="141"/>
        <v>14</v>
      </c>
      <c r="AE430" s="152">
        <f t="shared" si="142"/>
        <v>11.85</v>
      </c>
      <c r="AF430" s="153">
        <f t="shared" si="143"/>
        <v>11.85</v>
      </c>
      <c r="AG430" s="233">
        <f t="shared" si="144"/>
        <v>111</v>
      </c>
      <c r="AH430" s="108">
        <f>VLOOKUP(B430,'Notes Ecrit'!$A$2:$B$572,2)</f>
        <v>9.5</v>
      </c>
      <c r="AI430" s="234">
        <f t="shared" si="145"/>
        <v>173</v>
      </c>
      <c r="AJ430" s="125">
        <f t="shared" si="146"/>
        <v>10.675000000000001</v>
      </c>
    </row>
    <row r="431" spans="1:41" ht="16.5" customHeight="1" thickBot="1">
      <c r="A431" s="218" t="s">
        <v>1057</v>
      </c>
      <c r="B431" s="132">
        <v>21808608</v>
      </c>
      <c r="C431" s="132" t="s">
        <v>126</v>
      </c>
      <c r="D431" s="132" t="s">
        <v>361</v>
      </c>
      <c r="E431" s="154">
        <v>17</v>
      </c>
      <c r="F431" s="146">
        <f t="shared" si="126"/>
        <v>18</v>
      </c>
      <c r="G431" s="147">
        <f t="shared" si="127"/>
        <v>14</v>
      </c>
      <c r="H431" s="148">
        <f t="shared" si="128"/>
        <v>14</v>
      </c>
      <c r="I431" s="211">
        <v>3.46</v>
      </c>
      <c r="J431" s="147">
        <f t="shared" si="129"/>
        <v>13</v>
      </c>
      <c r="K431" s="155">
        <v>6.52</v>
      </c>
      <c r="L431" s="147">
        <f t="shared" si="130"/>
        <v>13</v>
      </c>
      <c r="M431" s="148">
        <f t="shared" si="131"/>
        <v>13</v>
      </c>
      <c r="N431" s="156">
        <v>55</v>
      </c>
      <c r="O431" s="190">
        <v>62</v>
      </c>
      <c r="P431" s="191">
        <f t="shared" si="132"/>
        <v>0.88709677419354838</v>
      </c>
      <c r="Q431" s="147">
        <f t="shared" si="133"/>
        <v>4</v>
      </c>
      <c r="R431" s="184">
        <v>48.8</v>
      </c>
      <c r="S431" s="147">
        <f t="shared" si="134"/>
        <v>5</v>
      </c>
      <c r="T431" s="148">
        <f t="shared" si="135"/>
        <v>9</v>
      </c>
      <c r="U431" s="156">
        <v>30.4</v>
      </c>
      <c r="V431" s="147">
        <f t="shared" si="136"/>
        <v>2.75</v>
      </c>
      <c r="W431" s="192">
        <v>-5</v>
      </c>
      <c r="X431" s="147">
        <f t="shared" si="137"/>
        <v>1.5</v>
      </c>
      <c r="Y431" s="158">
        <v>6</v>
      </c>
      <c r="Z431" s="147">
        <f t="shared" si="138"/>
        <v>2</v>
      </c>
      <c r="AA431" s="148">
        <f t="shared" si="139"/>
        <v>6.25</v>
      </c>
      <c r="AB431" s="159">
        <v>47.16</v>
      </c>
      <c r="AC431" s="147">
        <f t="shared" si="140"/>
        <v>7</v>
      </c>
      <c r="AD431" s="151">
        <f t="shared" si="141"/>
        <v>7</v>
      </c>
      <c r="AE431" s="152">
        <f t="shared" si="142"/>
        <v>9.85</v>
      </c>
      <c r="AF431" s="153">
        <f t="shared" si="143"/>
        <v>9.85</v>
      </c>
      <c r="AG431" s="233">
        <f t="shared" si="144"/>
        <v>304</v>
      </c>
      <c r="AH431" s="108">
        <f>VLOOKUP(B431,'Notes Ecrit'!$A$2:$B$572,2)</f>
        <v>8.5</v>
      </c>
      <c r="AI431" s="234">
        <f t="shared" si="145"/>
        <v>278</v>
      </c>
      <c r="AJ431" s="125">
        <f t="shared" si="146"/>
        <v>9.1750000000000007</v>
      </c>
    </row>
    <row r="432" spans="1:41" s="122" customFormat="1" ht="16.5" customHeight="1" thickBot="1">
      <c r="A432" s="39" t="s">
        <v>1057</v>
      </c>
      <c r="B432" s="132">
        <v>21708896</v>
      </c>
      <c r="C432" s="132" t="s">
        <v>127</v>
      </c>
      <c r="D432" s="132" t="s">
        <v>788</v>
      </c>
      <c r="E432" s="154">
        <v>14</v>
      </c>
      <c r="F432" s="146">
        <f t="shared" si="126"/>
        <v>16.5</v>
      </c>
      <c r="G432" s="147">
        <f t="shared" si="127"/>
        <v>11</v>
      </c>
      <c r="H432" s="148">
        <f t="shared" si="128"/>
        <v>11</v>
      </c>
      <c r="I432" s="211">
        <v>3.48</v>
      </c>
      <c r="J432" s="147">
        <f t="shared" si="129"/>
        <v>12</v>
      </c>
      <c r="K432" s="155">
        <v>6.41</v>
      </c>
      <c r="L432" s="147">
        <f t="shared" si="130"/>
        <v>14</v>
      </c>
      <c r="M432" s="148">
        <f t="shared" si="131"/>
        <v>13</v>
      </c>
      <c r="N432" s="156">
        <v>58</v>
      </c>
      <c r="O432" s="190">
        <v>68</v>
      </c>
      <c r="P432" s="191">
        <f t="shared" si="132"/>
        <v>0.8529411764705882</v>
      </c>
      <c r="Q432" s="147">
        <f t="shared" si="133"/>
        <v>4</v>
      </c>
      <c r="R432" s="157">
        <v>49.1</v>
      </c>
      <c r="S432" s="147">
        <f t="shared" si="134"/>
        <v>5.5</v>
      </c>
      <c r="T432" s="148">
        <f t="shared" si="135"/>
        <v>9.5</v>
      </c>
      <c r="U432" s="156">
        <v>23.8</v>
      </c>
      <c r="V432" s="147">
        <f t="shared" si="136"/>
        <v>6</v>
      </c>
      <c r="W432" s="192">
        <v>-1</v>
      </c>
      <c r="X432" s="147">
        <f t="shared" si="137"/>
        <v>2.25</v>
      </c>
      <c r="Y432" s="158">
        <v>7</v>
      </c>
      <c r="Z432" s="147">
        <f t="shared" si="138"/>
        <v>1.5</v>
      </c>
      <c r="AA432" s="148">
        <f t="shared" si="139"/>
        <v>9.75</v>
      </c>
      <c r="AB432" s="159">
        <v>46.08</v>
      </c>
      <c r="AC432" s="147">
        <f t="shared" si="140"/>
        <v>7</v>
      </c>
      <c r="AD432" s="151">
        <f t="shared" si="141"/>
        <v>7</v>
      </c>
      <c r="AE432" s="152">
        <f t="shared" si="142"/>
        <v>10.050000000000001</v>
      </c>
      <c r="AF432" s="153">
        <f t="shared" si="143"/>
        <v>10.050000000000001</v>
      </c>
      <c r="AG432" s="233">
        <f t="shared" si="144"/>
        <v>274</v>
      </c>
      <c r="AH432" s="108">
        <f>VLOOKUP(B432,'Notes Ecrit'!$A$2:$B$572,2)</f>
        <v>5.5</v>
      </c>
      <c r="AI432" s="234">
        <f t="shared" si="145"/>
        <v>586</v>
      </c>
      <c r="AJ432" s="125">
        <f t="shared" si="146"/>
        <v>7.7750000000000004</v>
      </c>
      <c r="AK432"/>
      <c r="AL432"/>
      <c r="AM432"/>
      <c r="AN432"/>
      <c r="AO432"/>
    </row>
    <row r="433" spans="1:41" ht="16.5" customHeight="1" thickBot="1">
      <c r="A433" s="219" t="s">
        <v>1057</v>
      </c>
      <c r="B433" s="129">
        <v>21803816</v>
      </c>
      <c r="C433" s="129" t="s">
        <v>789</v>
      </c>
      <c r="D433" s="129" t="s">
        <v>790</v>
      </c>
      <c r="E433" s="167" t="s">
        <v>1060</v>
      </c>
      <c r="F433" s="146" t="str">
        <f t="shared" si="126"/>
        <v>DISP</v>
      </c>
      <c r="G433" s="147">
        <f t="shared" si="127"/>
        <v>0</v>
      </c>
      <c r="H433" s="148">
        <f t="shared" si="128"/>
        <v>0</v>
      </c>
      <c r="I433" s="212" t="s">
        <v>1060</v>
      </c>
      <c r="J433" s="147">
        <f t="shared" si="129"/>
        <v>0</v>
      </c>
      <c r="K433" s="161" t="s">
        <v>1060</v>
      </c>
      <c r="L433" s="147">
        <f t="shared" si="130"/>
        <v>0</v>
      </c>
      <c r="M433" s="148">
        <f t="shared" si="131"/>
        <v>0</v>
      </c>
      <c r="N433" s="162">
        <v>73</v>
      </c>
      <c r="O433" s="193">
        <v>78</v>
      </c>
      <c r="P433" s="191">
        <f t="shared" si="132"/>
        <v>0.9358974358974359</v>
      </c>
      <c r="Q433" s="147">
        <f t="shared" si="133"/>
        <v>4.5</v>
      </c>
      <c r="R433" s="163">
        <v>34.799999999999997</v>
      </c>
      <c r="S433" s="147">
        <f t="shared" si="134"/>
        <v>1.5</v>
      </c>
      <c r="T433" s="148">
        <f t="shared" si="135"/>
        <v>6</v>
      </c>
      <c r="U433" s="162" t="s">
        <v>1060</v>
      </c>
      <c r="V433" s="147">
        <f t="shared" si="136"/>
        <v>0</v>
      </c>
      <c r="W433" s="195">
        <v>4</v>
      </c>
      <c r="X433" s="147">
        <f t="shared" si="137"/>
        <v>3.25</v>
      </c>
      <c r="Y433" s="168">
        <v>1</v>
      </c>
      <c r="Z433" s="147">
        <f t="shared" si="138"/>
        <v>4.5</v>
      </c>
      <c r="AA433" s="148">
        <f t="shared" si="139"/>
        <v>7.75</v>
      </c>
      <c r="AB433" s="161">
        <v>37.75</v>
      </c>
      <c r="AC433" s="147">
        <f t="shared" si="140"/>
        <v>12</v>
      </c>
      <c r="AD433" s="151">
        <f t="shared" si="141"/>
        <v>12</v>
      </c>
      <c r="AE433" s="152">
        <f t="shared" si="142"/>
        <v>5.15</v>
      </c>
      <c r="AF433" s="153">
        <f t="shared" si="143"/>
        <v>5.15</v>
      </c>
      <c r="AG433" s="233">
        <f t="shared" si="144"/>
        <v>506</v>
      </c>
      <c r="AH433" s="108">
        <f>VLOOKUP(B433,'Notes Ecrit'!$A$2:$B$572,2)</f>
        <v>11</v>
      </c>
      <c r="AI433" s="234">
        <f t="shared" si="145"/>
        <v>71</v>
      </c>
      <c r="AJ433" s="125">
        <f t="shared" si="146"/>
        <v>8.0749999999999993</v>
      </c>
    </row>
    <row r="434" spans="1:41" ht="16.5" customHeight="1" thickBot="1">
      <c r="A434" s="218" t="s">
        <v>186</v>
      </c>
      <c r="B434" s="132">
        <v>21807088</v>
      </c>
      <c r="C434" s="132" t="s">
        <v>791</v>
      </c>
      <c r="D434" s="132" t="s">
        <v>792</v>
      </c>
      <c r="E434" s="154">
        <v>11</v>
      </c>
      <c r="F434" s="146">
        <f t="shared" si="126"/>
        <v>15</v>
      </c>
      <c r="G434" s="147">
        <f t="shared" si="127"/>
        <v>11</v>
      </c>
      <c r="H434" s="148">
        <f t="shared" si="128"/>
        <v>11</v>
      </c>
      <c r="I434" s="211">
        <v>4.4000000000000004</v>
      </c>
      <c r="J434" s="147">
        <f t="shared" si="129"/>
        <v>2</v>
      </c>
      <c r="K434" s="155">
        <v>8.0399999999999991</v>
      </c>
      <c r="L434" s="147">
        <f t="shared" si="130"/>
        <v>9</v>
      </c>
      <c r="M434" s="148">
        <f t="shared" si="131"/>
        <v>5.5</v>
      </c>
      <c r="N434" s="156">
        <v>29</v>
      </c>
      <c r="O434" s="190">
        <v>57</v>
      </c>
      <c r="P434" s="191">
        <f t="shared" si="132"/>
        <v>0.50877192982456143</v>
      </c>
      <c r="Q434" s="147">
        <f t="shared" si="133"/>
        <v>4</v>
      </c>
      <c r="R434" s="157">
        <v>25.4</v>
      </c>
      <c r="S434" s="147">
        <f t="shared" si="134"/>
        <v>3.5</v>
      </c>
      <c r="T434" s="148">
        <f t="shared" si="135"/>
        <v>7.5</v>
      </c>
      <c r="U434" s="156">
        <v>29.5</v>
      </c>
      <c r="V434" s="147">
        <f t="shared" si="136"/>
        <v>4</v>
      </c>
      <c r="W434" s="192">
        <v>2</v>
      </c>
      <c r="X434" s="147">
        <f t="shared" si="137"/>
        <v>3</v>
      </c>
      <c r="Y434" s="158">
        <v>4</v>
      </c>
      <c r="Z434" s="147">
        <f t="shared" si="138"/>
        <v>3</v>
      </c>
      <c r="AA434" s="148">
        <f t="shared" si="139"/>
        <v>10</v>
      </c>
      <c r="AB434" s="159">
        <v>53.06</v>
      </c>
      <c r="AC434" s="147">
        <f t="shared" si="140"/>
        <v>7</v>
      </c>
      <c r="AD434" s="151">
        <f t="shared" si="141"/>
        <v>7</v>
      </c>
      <c r="AE434" s="152">
        <f t="shared" si="142"/>
        <v>8.1999999999999993</v>
      </c>
      <c r="AF434" s="153">
        <f t="shared" si="143"/>
        <v>8.1999999999999993</v>
      </c>
      <c r="AG434" s="233">
        <f t="shared" si="144"/>
        <v>431</v>
      </c>
      <c r="AH434" s="108">
        <f>VLOOKUP(B434,'Notes Ecrit'!$A$2:$B$572,2)</f>
        <v>10</v>
      </c>
      <c r="AI434" s="234">
        <f t="shared" si="145"/>
        <v>125</v>
      </c>
      <c r="AJ434" s="125">
        <f t="shared" si="146"/>
        <v>9.1</v>
      </c>
      <c r="AK434" s="111"/>
      <c r="AL434" s="111"/>
      <c r="AM434" s="111"/>
      <c r="AN434" s="111"/>
      <c r="AO434" s="111"/>
    </row>
    <row r="435" spans="1:41" ht="16.5" customHeight="1" thickBot="1">
      <c r="A435" s="218" t="s">
        <v>1057</v>
      </c>
      <c r="B435" s="132">
        <v>21800412</v>
      </c>
      <c r="C435" s="132" t="s">
        <v>793</v>
      </c>
      <c r="D435" s="132" t="s">
        <v>584</v>
      </c>
      <c r="E435" s="154">
        <v>20</v>
      </c>
      <c r="F435" s="146">
        <f t="shared" si="126"/>
        <v>19.5</v>
      </c>
      <c r="G435" s="147">
        <f t="shared" si="127"/>
        <v>17</v>
      </c>
      <c r="H435" s="148">
        <f t="shared" si="128"/>
        <v>17</v>
      </c>
      <c r="I435" s="211">
        <v>3.58</v>
      </c>
      <c r="J435" s="147">
        <f t="shared" si="129"/>
        <v>11</v>
      </c>
      <c r="K435" s="155">
        <v>6.83</v>
      </c>
      <c r="L435" s="147">
        <f t="shared" si="130"/>
        <v>11</v>
      </c>
      <c r="M435" s="148">
        <f t="shared" si="131"/>
        <v>11</v>
      </c>
      <c r="N435" s="156">
        <v>62</v>
      </c>
      <c r="O435" s="190">
        <v>80</v>
      </c>
      <c r="P435" s="191">
        <f t="shared" si="132"/>
        <v>0.77500000000000002</v>
      </c>
      <c r="Q435" s="147">
        <f t="shared" si="133"/>
        <v>3.5</v>
      </c>
      <c r="R435" s="157">
        <v>43.4</v>
      </c>
      <c r="S435" s="147">
        <f t="shared" si="134"/>
        <v>4</v>
      </c>
      <c r="T435" s="148">
        <f t="shared" si="135"/>
        <v>7.5</v>
      </c>
      <c r="U435" s="156">
        <v>30.1</v>
      </c>
      <c r="V435" s="147">
        <f t="shared" si="136"/>
        <v>2.75</v>
      </c>
      <c r="W435" s="192">
        <v>0</v>
      </c>
      <c r="X435" s="147">
        <f t="shared" si="137"/>
        <v>2.5</v>
      </c>
      <c r="Y435" s="158">
        <v>7</v>
      </c>
      <c r="Z435" s="147">
        <f t="shared" si="138"/>
        <v>1.5</v>
      </c>
      <c r="AA435" s="148">
        <f t="shared" si="139"/>
        <v>6.75</v>
      </c>
      <c r="AB435" s="159">
        <v>42.88</v>
      </c>
      <c r="AC435" s="147">
        <f t="shared" si="140"/>
        <v>9</v>
      </c>
      <c r="AD435" s="151">
        <f t="shared" si="141"/>
        <v>9</v>
      </c>
      <c r="AE435" s="152">
        <f t="shared" si="142"/>
        <v>10.25</v>
      </c>
      <c r="AF435" s="153">
        <f t="shared" si="143"/>
        <v>10.25</v>
      </c>
      <c r="AG435" s="233">
        <f t="shared" si="144"/>
        <v>256</v>
      </c>
      <c r="AH435" s="108">
        <f>VLOOKUP(B435,'Notes Ecrit'!$A$2:$B$572,2)</f>
        <v>5.5</v>
      </c>
      <c r="AI435" s="234">
        <f t="shared" si="145"/>
        <v>586</v>
      </c>
      <c r="AJ435" s="125">
        <f t="shared" si="146"/>
        <v>7.875</v>
      </c>
    </row>
    <row r="436" spans="1:41" ht="16.5" customHeight="1" thickBot="1">
      <c r="A436" s="218" t="s">
        <v>1057</v>
      </c>
      <c r="B436" s="132">
        <v>21812479</v>
      </c>
      <c r="C436" s="132" t="s">
        <v>794</v>
      </c>
      <c r="D436" s="132" t="s">
        <v>795</v>
      </c>
      <c r="E436" s="154">
        <v>23</v>
      </c>
      <c r="F436" s="146">
        <f t="shared" si="126"/>
        <v>21</v>
      </c>
      <c r="G436" s="147">
        <f t="shared" si="127"/>
        <v>20</v>
      </c>
      <c r="H436" s="148">
        <f t="shared" si="128"/>
        <v>20</v>
      </c>
      <c r="I436" s="211">
        <v>3.4</v>
      </c>
      <c r="J436" s="147">
        <f t="shared" si="129"/>
        <v>14</v>
      </c>
      <c r="K436" s="155">
        <v>6.4</v>
      </c>
      <c r="L436" s="147">
        <f t="shared" si="130"/>
        <v>14</v>
      </c>
      <c r="M436" s="148">
        <f t="shared" si="131"/>
        <v>14</v>
      </c>
      <c r="N436" s="156">
        <v>76</v>
      </c>
      <c r="O436" s="190">
        <v>58</v>
      </c>
      <c r="P436" s="191">
        <f t="shared" si="132"/>
        <v>1.3103448275862069</v>
      </c>
      <c r="Q436" s="147">
        <f t="shared" si="133"/>
        <v>6.5</v>
      </c>
      <c r="R436" s="184">
        <v>52.4</v>
      </c>
      <c r="S436" s="147">
        <f t="shared" si="134"/>
        <v>6</v>
      </c>
      <c r="T436" s="148">
        <f t="shared" si="135"/>
        <v>12.5</v>
      </c>
      <c r="U436" s="156">
        <v>30.8</v>
      </c>
      <c r="V436" s="147">
        <f t="shared" si="136"/>
        <v>2.5</v>
      </c>
      <c r="W436" s="192">
        <v>0</v>
      </c>
      <c r="X436" s="147">
        <f t="shared" si="137"/>
        <v>2.5</v>
      </c>
      <c r="Y436" s="158">
        <v>0</v>
      </c>
      <c r="Z436" s="147">
        <f t="shared" si="138"/>
        <v>5</v>
      </c>
      <c r="AA436" s="148">
        <f t="shared" si="139"/>
        <v>10</v>
      </c>
      <c r="AB436" s="159">
        <v>57.42</v>
      </c>
      <c r="AC436" s="147">
        <f t="shared" si="140"/>
        <v>2</v>
      </c>
      <c r="AD436" s="151">
        <f t="shared" si="141"/>
        <v>2</v>
      </c>
      <c r="AE436" s="152">
        <f t="shared" si="142"/>
        <v>11.7</v>
      </c>
      <c r="AF436" s="153">
        <f t="shared" si="143"/>
        <v>11.7</v>
      </c>
      <c r="AG436" s="233">
        <f t="shared" si="144"/>
        <v>122</v>
      </c>
      <c r="AH436" s="108">
        <f>VLOOKUP(B436,'Notes Ecrit'!$A$2:$B$572,2)</f>
        <v>12</v>
      </c>
      <c r="AI436" s="234">
        <f t="shared" si="145"/>
        <v>38</v>
      </c>
      <c r="AJ436" s="125">
        <f t="shared" si="146"/>
        <v>11.85</v>
      </c>
      <c r="AK436" s="122"/>
      <c r="AL436" s="122"/>
      <c r="AM436" s="122"/>
      <c r="AN436" s="122"/>
      <c r="AO436" s="122"/>
    </row>
    <row r="437" spans="1:41" ht="16.5" customHeight="1" thickBot="1">
      <c r="A437" s="218" t="s">
        <v>1057</v>
      </c>
      <c r="B437" s="132">
        <v>21816902</v>
      </c>
      <c r="C437" s="132" t="s">
        <v>796</v>
      </c>
      <c r="D437" s="305" t="s">
        <v>797</v>
      </c>
      <c r="E437" s="154">
        <v>20</v>
      </c>
      <c r="F437" s="146">
        <f t="shared" si="126"/>
        <v>19.5</v>
      </c>
      <c r="G437" s="147">
        <f t="shared" si="127"/>
        <v>17</v>
      </c>
      <c r="H437" s="148">
        <f t="shared" si="128"/>
        <v>17</v>
      </c>
      <c r="I437" s="211">
        <v>3.36</v>
      </c>
      <c r="J437" s="147">
        <f t="shared" si="129"/>
        <v>14</v>
      </c>
      <c r="K437" s="155">
        <v>6.29</v>
      </c>
      <c r="L437" s="147">
        <f t="shared" si="130"/>
        <v>15</v>
      </c>
      <c r="M437" s="148">
        <f t="shared" si="131"/>
        <v>14.5</v>
      </c>
      <c r="N437" s="156">
        <v>64</v>
      </c>
      <c r="O437" s="190">
        <v>55</v>
      </c>
      <c r="P437" s="191">
        <f t="shared" si="132"/>
        <v>1.1636363636363636</v>
      </c>
      <c r="Q437" s="147">
        <f t="shared" si="133"/>
        <v>5.5</v>
      </c>
      <c r="R437" s="184">
        <v>41.8</v>
      </c>
      <c r="S437" s="147">
        <f t="shared" si="134"/>
        <v>3.5</v>
      </c>
      <c r="T437" s="148">
        <f t="shared" si="135"/>
        <v>9</v>
      </c>
      <c r="U437" s="156">
        <v>23.8</v>
      </c>
      <c r="V437" s="147">
        <f t="shared" si="136"/>
        <v>6</v>
      </c>
      <c r="W437" s="192">
        <v>0</v>
      </c>
      <c r="X437" s="147">
        <f t="shared" si="137"/>
        <v>2.5</v>
      </c>
      <c r="Y437" s="158">
        <v>3</v>
      </c>
      <c r="Z437" s="147">
        <f t="shared" si="138"/>
        <v>3.5</v>
      </c>
      <c r="AA437" s="148">
        <f t="shared" si="139"/>
        <v>12</v>
      </c>
      <c r="AB437" s="159">
        <v>43.54</v>
      </c>
      <c r="AC437" s="147">
        <f t="shared" si="140"/>
        <v>8</v>
      </c>
      <c r="AD437" s="151">
        <f t="shared" si="141"/>
        <v>8</v>
      </c>
      <c r="AE437" s="152">
        <f t="shared" si="142"/>
        <v>12.1</v>
      </c>
      <c r="AF437" s="153">
        <f t="shared" si="143"/>
        <v>12.1</v>
      </c>
      <c r="AG437" s="233">
        <f t="shared" si="144"/>
        <v>93</v>
      </c>
      <c r="AH437" s="108">
        <f>VLOOKUP(B437,'Notes Ecrit'!$A$2:$B$572,2)</f>
        <v>9</v>
      </c>
      <c r="AI437" s="234">
        <f t="shared" si="145"/>
        <v>208</v>
      </c>
      <c r="AJ437" s="125">
        <f t="shared" si="146"/>
        <v>10.55</v>
      </c>
    </row>
    <row r="438" spans="1:41" ht="16.5" customHeight="1" thickBot="1">
      <c r="A438" s="218" t="s">
        <v>186</v>
      </c>
      <c r="B438" s="132">
        <v>21812424</v>
      </c>
      <c r="C438" s="132" t="s">
        <v>798</v>
      </c>
      <c r="D438" s="305" t="s">
        <v>799</v>
      </c>
      <c r="E438" s="154">
        <v>11</v>
      </c>
      <c r="F438" s="146">
        <f t="shared" si="126"/>
        <v>15</v>
      </c>
      <c r="G438" s="147">
        <f t="shared" si="127"/>
        <v>11</v>
      </c>
      <c r="H438" s="148">
        <f t="shared" si="128"/>
        <v>11</v>
      </c>
      <c r="I438" s="211">
        <v>4.09</v>
      </c>
      <c r="J438" s="147">
        <f t="shared" si="129"/>
        <v>8</v>
      </c>
      <c r="K438" s="155">
        <v>7.46</v>
      </c>
      <c r="L438" s="147">
        <f t="shared" si="130"/>
        <v>13</v>
      </c>
      <c r="M438" s="148">
        <f t="shared" si="131"/>
        <v>10.5</v>
      </c>
      <c r="N438" s="156">
        <v>58</v>
      </c>
      <c r="O438" s="190">
        <v>69</v>
      </c>
      <c r="P438" s="191">
        <f t="shared" si="132"/>
        <v>0.84057971014492749</v>
      </c>
      <c r="Q438" s="147">
        <f t="shared" si="133"/>
        <v>5.5</v>
      </c>
      <c r="R438" s="157">
        <v>30.3</v>
      </c>
      <c r="S438" s="147">
        <f t="shared" si="134"/>
        <v>5</v>
      </c>
      <c r="T438" s="148">
        <f t="shared" si="135"/>
        <v>10.5</v>
      </c>
      <c r="U438" s="156">
        <v>28.8</v>
      </c>
      <c r="V438" s="147">
        <f t="shared" si="136"/>
        <v>4.5</v>
      </c>
      <c r="W438" s="194">
        <v>6</v>
      </c>
      <c r="X438" s="147">
        <f t="shared" si="137"/>
        <v>3.5</v>
      </c>
      <c r="Y438" s="158">
        <v>5</v>
      </c>
      <c r="Z438" s="147">
        <f t="shared" si="138"/>
        <v>2.5</v>
      </c>
      <c r="AA438" s="148">
        <f t="shared" si="139"/>
        <v>10.5</v>
      </c>
      <c r="AB438" s="159">
        <v>46.72</v>
      </c>
      <c r="AC438" s="147">
        <f t="shared" si="140"/>
        <v>10</v>
      </c>
      <c r="AD438" s="151">
        <f t="shared" si="141"/>
        <v>10</v>
      </c>
      <c r="AE438" s="152">
        <f t="shared" si="142"/>
        <v>10.5</v>
      </c>
      <c r="AF438" s="153">
        <f t="shared" si="143"/>
        <v>10.5</v>
      </c>
      <c r="AG438" s="233">
        <f t="shared" si="144"/>
        <v>232</v>
      </c>
      <c r="AH438" s="108">
        <f>VLOOKUP(B438,'Notes Ecrit'!$A$2:$B$572,2)</f>
        <v>5.5</v>
      </c>
      <c r="AI438" s="234">
        <f t="shared" si="145"/>
        <v>586</v>
      </c>
      <c r="AJ438" s="125">
        <f t="shared" si="146"/>
        <v>8</v>
      </c>
      <c r="AK438" s="126"/>
      <c r="AL438" s="126"/>
      <c r="AM438" s="126"/>
      <c r="AN438" s="126"/>
      <c r="AO438" s="126"/>
    </row>
    <row r="439" spans="1:41" s="111" customFormat="1" ht="16.5" customHeight="1" thickBot="1">
      <c r="A439" s="218" t="s">
        <v>1057</v>
      </c>
      <c r="B439" s="132">
        <v>21712921</v>
      </c>
      <c r="C439" s="132" t="s">
        <v>800</v>
      </c>
      <c r="D439" s="305" t="s">
        <v>380</v>
      </c>
      <c r="E439" s="154">
        <v>17</v>
      </c>
      <c r="F439" s="146">
        <f t="shared" si="126"/>
        <v>18</v>
      </c>
      <c r="G439" s="147">
        <f t="shared" si="127"/>
        <v>14</v>
      </c>
      <c r="H439" s="148">
        <f t="shared" si="128"/>
        <v>14</v>
      </c>
      <c r="I439" s="211">
        <v>3</v>
      </c>
      <c r="J439" s="147">
        <f t="shared" si="129"/>
        <v>20</v>
      </c>
      <c r="K439" s="155">
        <v>6.05</v>
      </c>
      <c r="L439" s="147">
        <f t="shared" si="130"/>
        <v>17</v>
      </c>
      <c r="M439" s="148">
        <f t="shared" si="131"/>
        <v>18.5</v>
      </c>
      <c r="N439" s="156">
        <v>81</v>
      </c>
      <c r="O439" s="190">
        <v>70</v>
      </c>
      <c r="P439" s="191">
        <f t="shared" si="132"/>
        <v>1.1571428571428573</v>
      </c>
      <c r="Q439" s="147">
        <f t="shared" si="133"/>
        <v>5.5</v>
      </c>
      <c r="R439" s="184">
        <v>47.7</v>
      </c>
      <c r="S439" s="147">
        <f t="shared" si="134"/>
        <v>5</v>
      </c>
      <c r="T439" s="148">
        <f t="shared" si="135"/>
        <v>10.5</v>
      </c>
      <c r="U439" s="156">
        <v>23</v>
      </c>
      <c r="V439" s="147">
        <f t="shared" si="136"/>
        <v>6.25</v>
      </c>
      <c r="W439" s="192">
        <v>-14</v>
      </c>
      <c r="X439" s="147">
        <f t="shared" si="137"/>
        <v>0.5</v>
      </c>
      <c r="Y439" s="158">
        <v>1</v>
      </c>
      <c r="Z439" s="147">
        <f t="shared" si="138"/>
        <v>4.5</v>
      </c>
      <c r="AA439" s="148">
        <f t="shared" si="139"/>
        <v>11.25</v>
      </c>
      <c r="AB439" s="159">
        <v>52.78</v>
      </c>
      <c r="AC439" s="147">
        <f t="shared" si="140"/>
        <v>4</v>
      </c>
      <c r="AD439" s="151">
        <f t="shared" si="141"/>
        <v>4</v>
      </c>
      <c r="AE439" s="152">
        <f t="shared" si="142"/>
        <v>11.65</v>
      </c>
      <c r="AF439" s="153">
        <f t="shared" si="143"/>
        <v>11.65</v>
      </c>
      <c r="AG439" s="233">
        <f t="shared" si="144"/>
        <v>128</v>
      </c>
      <c r="AH439" s="108">
        <f>VLOOKUP(B439,'Notes Ecrit'!$A$2:$B$572,2)</f>
        <v>5.5</v>
      </c>
      <c r="AI439" s="234">
        <f t="shared" si="145"/>
        <v>586</v>
      </c>
      <c r="AJ439" s="125">
        <f t="shared" si="146"/>
        <v>8.5749999999999993</v>
      </c>
      <c r="AK439" s="120"/>
      <c r="AL439" s="120"/>
      <c r="AM439" s="120"/>
      <c r="AN439" s="120"/>
      <c r="AO439" s="120"/>
    </row>
    <row r="440" spans="1:41" ht="16.5" customHeight="1" thickBot="1">
      <c r="A440" s="218" t="s">
        <v>1057</v>
      </c>
      <c r="B440" s="132">
        <v>21711912</v>
      </c>
      <c r="C440" s="132" t="s">
        <v>801</v>
      </c>
      <c r="D440" s="305" t="s">
        <v>290</v>
      </c>
      <c r="E440" s="154">
        <v>19</v>
      </c>
      <c r="F440" s="146">
        <f t="shared" si="126"/>
        <v>19</v>
      </c>
      <c r="G440" s="147">
        <f t="shared" si="127"/>
        <v>16</v>
      </c>
      <c r="H440" s="148">
        <f t="shared" si="128"/>
        <v>16</v>
      </c>
      <c r="I440" s="211">
        <v>3.42</v>
      </c>
      <c r="J440" s="147">
        <f t="shared" si="129"/>
        <v>13</v>
      </c>
      <c r="K440" s="155">
        <v>6.28</v>
      </c>
      <c r="L440" s="147">
        <f t="shared" si="130"/>
        <v>15</v>
      </c>
      <c r="M440" s="148">
        <f t="shared" si="131"/>
        <v>14</v>
      </c>
      <c r="N440" s="156">
        <v>70</v>
      </c>
      <c r="O440" s="190">
        <v>67</v>
      </c>
      <c r="P440" s="191">
        <f t="shared" si="132"/>
        <v>1.044776119402985</v>
      </c>
      <c r="Q440" s="147">
        <f t="shared" si="133"/>
        <v>5</v>
      </c>
      <c r="R440" s="184">
        <v>49.1</v>
      </c>
      <c r="S440" s="147">
        <f t="shared" si="134"/>
        <v>5.5</v>
      </c>
      <c r="T440" s="148">
        <f t="shared" si="135"/>
        <v>10.5</v>
      </c>
      <c r="U440" s="156">
        <v>25</v>
      </c>
      <c r="V440" s="147">
        <f t="shared" si="136"/>
        <v>5.5</v>
      </c>
      <c r="W440" s="192">
        <v>5</v>
      </c>
      <c r="X440" s="147">
        <f t="shared" si="137"/>
        <v>3.5</v>
      </c>
      <c r="Y440" s="158">
        <v>3</v>
      </c>
      <c r="Z440" s="147">
        <f t="shared" si="138"/>
        <v>3.5</v>
      </c>
      <c r="AA440" s="148">
        <f t="shared" si="139"/>
        <v>12.5</v>
      </c>
      <c r="AB440" s="159">
        <v>41.16</v>
      </c>
      <c r="AC440" s="147">
        <f t="shared" si="140"/>
        <v>10</v>
      </c>
      <c r="AD440" s="151">
        <f t="shared" si="141"/>
        <v>10</v>
      </c>
      <c r="AE440" s="152">
        <f t="shared" si="142"/>
        <v>12.6</v>
      </c>
      <c r="AF440" s="153">
        <f t="shared" si="143"/>
        <v>12.6</v>
      </c>
      <c r="AG440" s="233">
        <f t="shared" si="144"/>
        <v>50</v>
      </c>
      <c r="AH440" s="108">
        <f>VLOOKUP(B440,'Notes Ecrit'!$A$2:$B$572,2)</f>
        <v>9</v>
      </c>
      <c r="AI440" s="234">
        <f t="shared" si="145"/>
        <v>208</v>
      </c>
      <c r="AJ440" s="125">
        <f t="shared" si="146"/>
        <v>10.8</v>
      </c>
      <c r="AK440" s="111"/>
      <c r="AL440" s="111"/>
      <c r="AM440" s="111"/>
      <c r="AN440" s="111"/>
      <c r="AO440" s="111"/>
    </row>
    <row r="441" spans="1:41" ht="16.5" customHeight="1" thickBot="1">
      <c r="A441" s="218" t="s">
        <v>1057</v>
      </c>
      <c r="B441" s="132">
        <v>21713683</v>
      </c>
      <c r="C441" s="132" t="s">
        <v>802</v>
      </c>
      <c r="D441" s="132" t="s">
        <v>626</v>
      </c>
      <c r="E441" s="154">
        <v>18</v>
      </c>
      <c r="F441" s="146">
        <f t="shared" si="126"/>
        <v>18.5</v>
      </c>
      <c r="G441" s="147">
        <f t="shared" si="127"/>
        <v>15</v>
      </c>
      <c r="H441" s="148">
        <f t="shared" si="128"/>
        <v>15</v>
      </c>
      <c r="I441" s="211">
        <v>3.04</v>
      </c>
      <c r="J441" s="147">
        <f t="shared" si="129"/>
        <v>20</v>
      </c>
      <c r="K441" s="155">
        <v>5.84</v>
      </c>
      <c r="L441" s="147">
        <f t="shared" si="130"/>
        <v>18</v>
      </c>
      <c r="M441" s="148">
        <f t="shared" si="131"/>
        <v>19</v>
      </c>
      <c r="N441" s="156">
        <v>70</v>
      </c>
      <c r="O441" s="190">
        <v>71</v>
      </c>
      <c r="P441" s="191">
        <f t="shared" si="132"/>
        <v>0.9859154929577465</v>
      </c>
      <c r="Q441" s="147">
        <f t="shared" si="133"/>
        <v>4.5</v>
      </c>
      <c r="R441" s="157">
        <v>61.8</v>
      </c>
      <c r="S441" s="147">
        <f t="shared" si="134"/>
        <v>8.8000000000000007</v>
      </c>
      <c r="T441" s="148">
        <f t="shared" si="135"/>
        <v>13.3</v>
      </c>
      <c r="U441" s="156">
        <v>23.9</v>
      </c>
      <c r="V441" s="147">
        <f t="shared" si="136"/>
        <v>6</v>
      </c>
      <c r="W441" s="192">
        <v>0</v>
      </c>
      <c r="X441" s="147">
        <f t="shared" si="137"/>
        <v>2.5</v>
      </c>
      <c r="Y441" s="158">
        <v>3</v>
      </c>
      <c r="Z441" s="147">
        <f t="shared" si="138"/>
        <v>3.5</v>
      </c>
      <c r="AA441" s="148">
        <f t="shared" si="139"/>
        <v>12</v>
      </c>
      <c r="AB441" s="159">
        <v>30.94</v>
      </c>
      <c r="AC441" s="147">
        <f t="shared" si="140"/>
        <v>16</v>
      </c>
      <c r="AD441" s="151">
        <f t="shared" si="141"/>
        <v>16</v>
      </c>
      <c r="AE441" s="152">
        <f t="shared" si="142"/>
        <v>15.059999999999999</v>
      </c>
      <c r="AF441" s="153">
        <f t="shared" si="143"/>
        <v>15.059999999999999</v>
      </c>
      <c r="AG441" s="233">
        <f t="shared" si="144"/>
        <v>1</v>
      </c>
      <c r="AH441" s="108">
        <f>VLOOKUP(B441,'Notes Ecrit'!$A$2:$B$572,2)</f>
        <v>10</v>
      </c>
      <c r="AI441" s="234">
        <f t="shared" si="145"/>
        <v>125</v>
      </c>
      <c r="AJ441" s="125">
        <f t="shared" si="146"/>
        <v>12.53</v>
      </c>
      <c r="AK441" s="111"/>
      <c r="AL441" s="111"/>
      <c r="AM441" s="111"/>
      <c r="AN441" s="111"/>
      <c r="AO441" s="111"/>
    </row>
    <row r="442" spans="1:41" ht="16.5" customHeight="1" thickBot="1">
      <c r="A442" s="218" t="s">
        <v>1057</v>
      </c>
      <c r="B442" s="132">
        <v>21814365</v>
      </c>
      <c r="C442" s="132" t="s">
        <v>803</v>
      </c>
      <c r="D442" s="132" t="s">
        <v>804</v>
      </c>
      <c r="E442" s="154">
        <v>11</v>
      </c>
      <c r="F442" s="146">
        <f t="shared" si="126"/>
        <v>15</v>
      </c>
      <c r="G442" s="147">
        <f t="shared" si="127"/>
        <v>8</v>
      </c>
      <c r="H442" s="148">
        <f t="shared" si="128"/>
        <v>8</v>
      </c>
      <c r="I442" s="211">
        <v>3.63</v>
      </c>
      <c r="J442" s="147">
        <f t="shared" si="129"/>
        <v>10</v>
      </c>
      <c r="K442" s="155">
        <v>6.9</v>
      </c>
      <c r="L442" s="147">
        <f t="shared" si="130"/>
        <v>10</v>
      </c>
      <c r="M442" s="148">
        <f t="shared" si="131"/>
        <v>10</v>
      </c>
      <c r="N442" s="156">
        <v>80</v>
      </c>
      <c r="O442" s="190">
        <v>96</v>
      </c>
      <c r="P442" s="191">
        <f t="shared" si="132"/>
        <v>0.83333333333333337</v>
      </c>
      <c r="Q442" s="147">
        <f t="shared" si="133"/>
        <v>4</v>
      </c>
      <c r="R442" s="157">
        <v>38.6</v>
      </c>
      <c r="S442" s="147">
        <f t="shared" si="134"/>
        <v>2.5</v>
      </c>
      <c r="T442" s="148">
        <f t="shared" si="135"/>
        <v>6.5</v>
      </c>
      <c r="U442" s="156">
        <v>30</v>
      </c>
      <c r="V442" s="147">
        <f t="shared" si="136"/>
        <v>2.75</v>
      </c>
      <c r="W442" s="192">
        <v>-7</v>
      </c>
      <c r="X442" s="147">
        <f t="shared" si="137"/>
        <v>1.25</v>
      </c>
      <c r="Y442" s="158">
        <v>4</v>
      </c>
      <c r="Z442" s="147">
        <f t="shared" si="138"/>
        <v>3</v>
      </c>
      <c r="AA442" s="148">
        <f t="shared" si="139"/>
        <v>7</v>
      </c>
      <c r="AB442" s="159">
        <v>37.130000000000003</v>
      </c>
      <c r="AC442" s="147">
        <f t="shared" si="140"/>
        <v>12</v>
      </c>
      <c r="AD442" s="151">
        <f t="shared" si="141"/>
        <v>12</v>
      </c>
      <c r="AE442" s="152">
        <f t="shared" si="142"/>
        <v>8.6999999999999993</v>
      </c>
      <c r="AF442" s="153">
        <f t="shared" si="143"/>
        <v>8.6999999999999993</v>
      </c>
      <c r="AG442" s="233">
        <f t="shared" si="144"/>
        <v>401</v>
      </c>
      <c r="AH442" s="108">
        <f>VLOOKUP(B442,'Notes Ecrit'!$A$2:$B$572,2)</f>
        <v>5.5</v>
      </c>
      <c r="AI442" s="234">
        <f t="shared" si="145"/>
        <v>586</v>
      </c>
      <c r="AJ442" s="125">
        <f t="shared" si="146"/>
        <v>7.1</v>
      </c>
      <c r="AK442" s="111"/>
      <c r="AL442" s="111"/>
      <c r="AM442" s="111"/>
      <c r="AN442" s="111"/>
      <c r="AO442" s="111"/>
    </row>
    <row r="443" spans="1:41" s="128" customFormat="1" ht="16.5" customHeight="1" thickBot="1">
      <c r="A443" s="251" t="s">
        <v>1057</v>
      </c>
      <c r="B443" s="127">
        <v>21717757</v>
      </c>
      <c r="C443" s="127" t="s">
        <v>45</v>
      </c>
      <c r="D443" s="127" t="s">
        <v>805</v>
      </c>
      <c r="E443" s="145" t="s">
        <v>1064</v>
      </c>
      <c r="F443" s="146" t="str">
        <f t="shared" si="126"/>
        <v>ABI</v>
      </c>
      <c r="G443" s="147" t="str">
        <f t="shared" si="127"/>
        <v>ABI</v>
      </c>
      <c r="H443" s="148" t="str">
        <f t="shared" si="128"/>
        <v>ABI</v>
      </c>
      <c r="I443" s="210" t="s">
        <v>1064</v>
      </c>
      <c r="J443" s="147" t="str">
        <f t="shared" si="129"/>
        <v>ABI</v>
      </c>
      <c r="K443" s="149" t="s">
        <v>1064</v>
      </c>
      <c r="L443" s="147" t="str">
        <f t="shared" si="130"/>
        <v>ABI</v>
      </c>
      <c r="M443" s="148" t="str">
        <f t="shared" si="131"/>
        <v>ABI</v>
      </c>
      <c r="N443" s="150" t="s">
        <v>1064</v>
      </c>
      <c r="O443" s="205"/>
      <c r="P443" s="191">
        <f t="shared" si="132"/>
        <v>0</v>
      </c>
      <c r="Q443" s="147" t="str">
        <f t="shared" si="133"/>
        <v>ABI</v>
      </c>
      <c r="R443" s="150" t="s">
        <v>1064</v>
      </c>
      <c r="S443" s="147" t="str">
        <f t="shared" si="134"/>
        <v>ABI</v>
      </c>
      <c r="T443" s="148" t="str">
        <f t="shared" si="135"/>
        <v>ABI</v>
      </c>
      <c r="U443" s="150" t="s">
        <v>1064</v>
      </c>
      <c r="V443" s="147" t="str">
        <f t="shared" si="136"/>
        <v>ABI</v>
      </c>
      <c r="W443" s="189" t="s">
        <v>1064</v>
      </c>
      <c r="X443" s="147" t="str">
        <f t="shared" si="137"/>
        <v>ABI</v>
      </c>
      <c r="Y443" s="166" t="s">
        <v>1064</v>
      </c>
      <c r="Z443" s="147" t="str">
        <f t="shared" si="138"/>
        <v>ABI</v>
      </c>
      <c r="AA443" s="148" t="str">
        <f t="shared" si="139"/>
        <v>ABI</v>
      </c>
      <c r="AB443" s="149" t="s">
        <v>1064</v>
      </c>
      <c r="AC443" s="147" t="str">
        <f t="shared" si="140"/>
        <v>ABI</v>
      </c>
      <c r="AD443" s="151" t="str">
        <f t="shared" si="141"/>
        <v>ABI</v>
      </c>
      <c r="AE443" s="152" t="str">
        <f t="shared" si="142"/>
        <v>DEF</v>
      </c>
      <c r="AF443" s="153">
        <f t="shared" si="143"/>
        <v>0</v>
      </c>
      <c r="AG443" s="233">
        <f t="shared" si="144"/>
        <v>520</v>
      </c>
      <c r="AH443" s="108">
        <f>VLOOKUP(B443,'Notes Ecrit'!$A$2:$B$572,2)</f>
        <v>5</v>
      </c>
      <c r="AI443" s="234">
        <f t="shared" si="145"/>
        <v>617</v>
      </c>
      <c r="AJ443" s="125" t="e">
        <f t="shared" si="146"/>
        <v>#VALUE!</v>
      </c>
      <c r="AK443" s="122"/>
      <c r="AL443" s="122"/>
      <c r="AM443" s="122"/>
      <c r="AN443" s="122"/>
      <c r="AO443" s="122"/>
    </row>
    <row r="444" spans="1:41" ht="16.5" customHeight="1" thickBot="1">
      <c r="A444" s="218" t="s">
        <v>1057</v>
      </c>
      <c r="B444" s="132">
        <v>21800062</v>
      </c>
      <c r="C444" s="132" t="s">
        <v>45</v>
      </c>
      <c r="D444" s="132" t="s">
        <v>730</v>
      </c>
      <c r="E444" s="154">
        <v>19</v>
      </c>
      <c r="F444" s="146">
        <f t="shared" si="126"/>
        <v>19</v>
      </c>
      <c r="G444" s="147">
        <f t="shared" si="127"/>
        <v>16</v>
      </c>
      <c r="H444" s="148">
        <f t="shared" si="128"/>
        <v>16</v>
      </c>
      <c r="I444" s="211">
        <v>3.37</v>
      </c>
      <c r="J444" s="147">
        <f t="shared" si="129"/>
        <v>14</v>
      </c>
      <c r="K444" s="155">
        <v>6.45</v>
      </c>
      <c r="L444" s="147">
        <f t="shared" si="130"/>
        <v>14</v>
      </c>
      <c r="M444" s="148">
        <f t="shared" si="131"/>
        <v>14</v>
      </c>
      <c r="N444" s="156">
        <v>46</v>
      </c>
      <c r="O444" s="190">
        <v>61</v>
      </c>
      <c r="P444" s="191">
        <f t="shared" si="132"/>
        <v>0.75409836065573765</v>
      </c>
      <c r="Q444" s="147">
        <f t="shared" si="133"/>
        <v>3.5</v>
      </c>
      <c r="R444" s="157">
        <v>46.5</v>
      </c>
      <c r="S444" s="147">
        <f t="shared" si="134"/>
        <v>4.5</v>
      </c>
      <c r="T444" s="148">
        <f t="shared" si="135"/>
        <v>8</v>
      </c>
      <c r="U444" s="156">
        <v>27.4</v>
      </c>
      <c r="V444" s="147">
        <f t="shared" si="136"/>
        <v>4.25</v>
      </c>
      <c r="W444" s="192">
        <v>-11</v>
      </c>
      <c r="X444" s="147">
        <f t="shared" si="137"/>
        <v>0.75</v>
      </c>
      <c r="Y444" s="158">
        <v>4</v>
      </c>
      <c r="Z444" s="147">
        <f t="shared" si="138"/>
        <v>3</v>
      </c>
      <c r="AA444" s="148">
        <f t="shared" si="139"/>
        <v>8</v>
      </c>
      <c r="AB444" s="159">
        <v>31.91</v>
      </c>
      <c r="AC444" s="147">
        <f t="shared" si="140"/>
        <v>15</v>
      </c>
      <c r="AD444" s="151">
        <f t="shared" si="141"/>
        <v>15</v>
      </c>
      <c r="AE444" s="152">
        <f t="shared" si="142"/>
        <v>12.2</v>
      </c>
      <c r="AF444" s="153">
        <f t="shared" si="143"/>
        <v>12.2</v>
      </c>
      <c r="AG444" s="233">
        <f t="shared" si="144"/>
        <v>82</v>
      </c>
      <c r="AH444" s="108">
        <f>VLOOKUP(B444,'Notes Ecrit'!$A$2:$B$572,2)</f>
        <v>12.5</v>
      </c>
      <c r="AI444" s="234">
        <f t="shared" si="145"/>
        <v>23</v>
      </c>
      <c r="AJ444" s="125">
        <f t="shared" si="146"/>
        <v>12.35</v>
      </c>
    </row>
    <row r="445" spans="1:41" ht="16.5" customHeight="1" thickBot="1">
      <c r="A445" s="250" t="s">
        <v>1057</v>
      </c>
      <c r="B445" s="138">
        <v>21804957</v>
      </c>
      <c r="C445" s="138" t="s">
        <v>45</v>
      </c>
      <c r="D445" s="305" t="s">
        <v>584</v>
      </c>
      <c r="E445" s="173" t="s">
        <v>1064</v>
      </c>
      <c r="F445" s="146" t="str">
        <f t="shared" si="126"/>
        <v>ABI</v>
      </c>
      <c r="G445" s="147" t="str">
        <f t="shared" si="127"/>
        <v>ABI</v>
      </c>
      <c r="H445" s="148" t="str">
        <f t="shared" si="128"/>
        <v>ABI</v>
      </c>
      <c r="I445" s="214" t="s">
        <v>1064</v>
      </c>
      <c r="J445" s="147" t="str">
        <f t="shared" si="129"/>
        <v>ABI</v>
      </c>
      <c r="K445" s="174" t="s">
        <v>1064</v>
      </c>
      <c r="L445" s="147" t="str">
        <f t="shared" si="130"/>
        <v>ABI</v>
      </c>
      <c r="M445" s="148" t="str">
        <f t="shared" si="131"/>
        <v>ABI</v>
      </c>
      <c r="N445" s="175" t="s">
        <v>1064</v>
      </c>
      <c r="O445" s="198"/>
      <c r="P445" s="191">
        <f t="shared" si="132"/>
        <v>0</v>
      </c>
      <c r="Q445" s="147" t="str">
        <f t="shared" si="133"/>
        <v>ABI</v>
      </c>
      <c r="R445" s="182" t="s">
        <v>1064</v>
      </c>
      <c r="S445" s="147" t="str">
        <f t="shared" si="134"/>
        <v>ABI</v>
      </c>
      <c r="T445" s="148" t="str">
        <f t="shared" si="135"/>
        <v>ABI</v>
      </c>
      <c r="U445" s="175" t="s">
        <v>1064</v>
      </c>
      <c r="V445" s="147" t="str">
        <f t="shared" si="136"/>
        <v>ABI</v>
      </c>
      <c r="W445" s="199" t="s">
        <v>1064</v>
      </c>
      <c r="X445" s="147" t="str">
        <f t="shared" si="137"/>
        <v>ABI</v>
      </c>
      <c r="Y445" s="176" t="s">
        <v>1064</v>
      </c>
      <c r="Z445" s="147" t="str">
        <f t="shared" si="138"/>
        <v>ABI</v>
      </c>
      <c r="AA445" s="148" t="str">
        <f t="shared" si="139"/>
        <v>ABI</v>
      </c>
      <c r="AB445" s="174" t="s">
        <v>1064</v>
      </c>
      <c r="AC445" s="147" t="str">
        <f t="shared" si="140"/>
        <v>ABI</v>
      </c>
      <c r="AD445" s="151" t="str">
        <f t="shared" si="141"/>
        <v>ABI</v>
      </c>
      <c r="AE445" s="152" t="str">
        <f t="shared" si="142"/>
        <v>DEF</v>
      </c>
      <c r="AF445" s="153">
        <f t="shared" si="143"/>
        <v>0</v>
      </c>
      <c r="AG445" s="233">
        <f t="shared" si="144"/>
        <v>520</v>
      </c>
      <c r="AH445" s="108">
        <f>VLOOKUP(B445,'Notes Ecrit'!$A$2:$B$572,2)</f>
        <v>12</v>
      </c>
      <c r="AI445" s="234">
        <f t="shared" si="145"/>
        <v>38</v>
      </c>
      <c r="AJ445" s="125" t="e">
        <f t="shared" si="146"/>
        <v>#VALUE!</v>
      </c>
    </row>
    <row r="446" spans="1:41" s="120" customFormat="1" ht="16.5" customHeight="1" thickBot="1">
      <c r="A446" s="218" t="s">
        <v>186</v>
      </c>
      <c r="B446" s="132">
        <v>21806523</v>
      </c>
      <c r="C446" s="132" t="s">
        <v>45</v>
      </c>
      <c r="D446" s="132" t="s">
        <v>230</v>
      </c>
      <c r="E446" s="154">
        <v>8</v>
      </c>
      <c r="F446" s="146">
        <f t="shared" si="126"/>
        <v>13.5</v>
      </c>
      <c r="G446" s="147">
        <f t="shared" si="127"/>
        <v>8</v>
      </c>
      <c r="H446" s="148">
        <f t="shared" si="128"/>
        <v>8</v>
      </c>
      <c r="I446" s="211">
        <v>4.1100000000000003</v>
      </c>
      <c r="J446" s="147">
        <f t="shared" si="129"/>
        <v>7</v>
      </c>
      <c r="K446" s="155">
        <v>7.42</v>
      </c>
      <c r="L446" s="147">
        <f t="shared" si="130"/>
        <v>13</v>
      </c>
      <c r="M446" s="148">
        <f t="shared" si="131"/>
        <v>10</v>
      </c>
      <c r="N446" s="156">
        <v>33</v>
      </c>
      <c r="O446" s="190">
        <v>60</v>
      </c>
      <c r="P446" s="191">
        <f t="shared" si="132"/>
        <v>0.55000000000000004</v>
      </c>
      <c r="Q446" s="147">
        <f t="shared" si="133"/>
        <v>4</v>
      </c>
      <c r="R446" s="157">
        <v>30.6</v>
      </c>
      <c r="S446" s="147">
        <f t="shared" si="134"/>
        <v>5</v>
      </c>
      <c r="T446" s="148">
        <f t="shared" si="135"/>
        <v>9</v>
      </c>
      <c r="U446" s="156">
        <v>26.6</v>
      </c>
      <c r="V446" s="147">
        <f t="shared" si="136"/>
        <v>5.5</v>
      </c>
      <c r="W446" s="192">
        <v>5</v>
      </c>
      <c r="X446" s="147">
        <f t="shared" si="137"/>
        <v>3.5</v>
      </c>
      <c r="Y446" s="158">
        <v>9</v>
      </c>
      <c r="Z446" s="147">
        <f t="shared" si="138"/>
        <v>0.5</v>
      </c>
      <c r="AA446" s="148">
        <f t="shared" si="139"/>
        <v>9.5</v>
      </c>
      <c r="AB446" s="159">
        <v>50.3</v>
      </c>
      <c r="AC446" s="147">
        <f t="shared" si="140"/>
        <v>8</v>
      </c>
      <c r="AD446" s="151">
        <f t="shared" si="141"/>
        <v>8</v>
      </c>
      <c r="AE446" s="152">
        <f t="shared" si="142"/>
        <v>8.9</v>
      </c>
      <c r="AF446" s="153">
        <f t="shared" si="143"/>
        <v>8.9</v>
      </c>
      <c r="AG446" s="233">
        <f t="shared" si="144"/>
        <v>387</v>
      </c>
      <c r="AH446" s="108">
        <f>VLOOKUP(B446,'Notes Ecrit'!$A$2:$B$572,2)</f>
        <v>5</v>
      </c>
      <c r="AI446" s="234">
        <f t="shared" si="145"/>
        <v>617</v>
      </c>
      <c r="AJ446" s="125">
        <f t="shared" si="146"/>
        <v>6.95</v>
      </c>
      <c r="AK446" s="111"/>
      <c r="AL446" s="111"/>
      <c r="AM446" s="111"/>
      <c r="AN446" s="111"/>
      <c r="AO446" s="111"/>
    </row>
    <row r="447" spans="1:41" ht="16.5" customHeight="1" thickBot="1">
      <c r="A447" s="218" t="s">
        <v>1057</v>
      </c>
      <c r="B447" s="132">
        <v>21807575</v>
      </c>
      <c r="C447" s="132" t="s">
        <v>45</v>
      </c>
      <c r="D447" s="132" t="s">
        <v>414</v>
      </c>
      <c r="E447" s="154">
        <v>19</v>
      </c>
      <c r="F447" s="146">
        <f t="shared" si="126"/>
        <v>19</v>
      </c>
      <c r="G447" s="147">
        <f t="shared" si="127"/>
        <v>16</v>
      </c>
      <c r="H447" s="148">
        <f t="shared" si="128"/>
        <v>16</v>
      </c>
      <c r="I447" s="211">
        <v>2.93</v>
      </c>
      <c r="J447" s="147">
        <f t="shared" si="129"/>
        <v>20</v>
      </c>
      <c r="K447" s="155">
        <v>6.87</v>
      </c>
      <c r="L447" s="147">
        <f t="shared" si="130"/>
        <v>11</v>
      </c>
      <c r="M447" s="148">
        <f t="shared" si="131"/>
        <v>15.5</v>
      </c>
      <c r="N447" s="156">
        <v>58</v>
      </c>
      <c r="O447" s="190">
        <v>73</v>
      </c>
      <c r="P447" s="191">
        <f t="shared" si="132"/>
        <v>0.79452054794520544</v>
      </c>
      <c r="Q447" s="147">
        <f t="shared" si="133"/>
        <v>3.5</v>
      </c>
      <c r="R447" s="157">
        <v>46.2</v>
      </c>
      <c r="S447" s="147">
        <f t="shared" si="134"/>
        <v>4.5</v>
      </c>
      <c r="T447" s="148">
        <f t="shared" si="135"/>
        <v>8</v>
      </c>
      <c r="U447" s="156">
        <v>25.2</v>
      </c>
      <c r="V447" s="147">
        <f t="shared" si="136"/>
        <v>5.5</v>
      </c>
      <c r="W447" s="192">
        <v>0</v>
      </c>
      <c r="X447" s="147">
        <f t="shared" si="137"/>
        <v>2.5</v>
      </c>
      <c r="Y447" s="158">
        <v>5</v>
      </c>
      <c r="Z447" s="147">
        <f t="shared" si="138"/>
        <v>2.5</v>
      </c>
      <c r="AA447" s="148">
        <f t="shared" si="139"/>
        <v>10.5</v>
      </c>
      <c r="AB447" s="159">
        <v>37.03</v>
      </c>
      <c r="AC447" s="147">
        <f t="shared" si="140"/>
        <v>12</v>
      </c>
      <c r="AD447" s="151">
        <f t="shared" si="141"/>
        <v>12</v>
      </c>
      <c r="AE447" s="152">
        <f t="shared" si="142"/>
        <v>12.4</v>
      </c>
      <c r="AF447" s="153">
        <f t="shared" si="143"/>
        <v>12.4</v>
      </c>
      <c r="AG447" s="233">
        <f t="shared" si="144"/>
        <v>68</v>
      </c>
      <c r="AH447" s="108">
        <f>VLOOKUP(B447,'Notes Ecrit'!$A$2:$B$572,2)</f>
        <v>11</v>
      </c>
      <c r="AI447" s="234">
        <f t="shared" si="145"/>
        <v>71</v>
      </c>
      <c r="AJ447" s="125">
        <f t="shared" si="146"/>
        <v>11.7</v>
      </c>
    </row>
    <row r="448" spans="1:41" s="122" customFormat="1" ht="16.5" customHeight="1" thickBot="1">
      <c r="A448" s="39" t="s">
        <v>1057</v>
      </c>
      <c r="B448" s="132">
        <v>21808443</v>
      </c>
      <c r="C448" s="132" t="s">
        <v>45</v>
      </c>
      <c r="D448" s="305" t="s">
        <v>380</v>
      </c>
      <c r="E448" s="154">
        <v>25</v>
      </c>
      <c r="F448" s="146">
        <f t="shared" si="126"/>
        <v>21.5</v>
      </c>
      <c r="G448" s="147">
        <f t="shared" si="127"/>
        <v>20</v>
      </c>
      <c r="H448" s="148">
        <f t="shared" si="128"/>
        <v>20</v>
      </c>
      <c r="I448" s="211">
        <v>3.46</v>
      </c>
      <c r="J448" s="147">
        <f t="shared" si="129"/>
        <v>13</v>
      </c>
      <c r="K448" s="155">
        <v>6.5</v>
      </c>
      <c r="L448" s="147">
        <f t="shared" si="130"/>
        <v>13</v>
      </c>
      <c r="M448" s="148">
        <f t="shared" si="131"/>
        <v>13</v>
      </c>
      <c r="N448" s="156">
        <v>48</v>
      </c>
      <c r="O448" s="190">
        <v>62</v>
      </c>
      <c r="P448" s="191">
        <f t="shared" si="132"/>
        <v>0.77419354838709675</v>
      </c>
      <c r="Q448" s="147">
        <f t="shared" si="133"/>
        <v>3.5</v>
      </c>
      <c r="R448" s="157">
        <v>43</v>
      </c>
      <c r="S448" s="147">
        <f t="shared" si="134"/>
        <v>4</v>
      </c>
      <c r="T448" s="148">
        <f t="shared" si="135"/>
        <v>7.5</v>
      </c>
      <c r="U448" s="156">
        <v>26.1</v>
      </c>
      <c r="V448" s="147">
        <f t="shared" si="136"/>
        <v>4.75</v>
      </c>
      <c r="W448" s="194">
        <v>-2</v>
      </c>
      <c r="X448" s="147">
        <f t="shared" si="137"/>
        <v>2</v>
      </c>
      <c r="Y448" s="158">
        <v>3</v>
      </c>
      <c r="Z448" s="147">
        <f t="shared" si="138"/>
        <v>3.5</v>
      </c>
      <c r="AA448" s="148">
        <f t="shared" si="139"/>
        <v>10.25</v>
      </c>
      <c r="AB448" s="159">
        <v>28.09</v>
      </c>
      <c r="AC448" s="147">
        <f t="shared" si="140"/>
        <v>18</v>
      </c>
      <c r="AD448" s="151">
        <f t="shared" si="141"/>
        <v>18</v>
      </c>
      <c r="AE448" s="152">
        <f t="shared" si="142"/>
        <v>13.75</v>
      </c>
      <c r="AF448" s="153">
        <f t="shared" si="143"/>
        <v>13.75</v>
      </c>
      <c r="AG448" s="233">
        <f t="shared" si="144"/>
        <v>16</v>
      </c>
      <c r="AH448" s="108">
        <f>VLOOKUP(B448,'Notes Ecrit'!$A$2:$B$572,2)</f>
        <v>10.5</v>
      </c>
      <c r="AI448" s="234">
        <f t="shared" si="145"/>
        <v>94</v>
      </c>
      <c r="AJ448" s="125">
        <f t="shared" si="146"/>
        <v>12.125</v>
      </c>
      <c r="AK448"/>
      <c r="AL448"/>
      <c r="AM448"/>
      <c r="AN448"/>
      <c r="AO448"/>
    </row>
    <row r="449" spans="1:41" ht="16.5" customHeight="1" thickBot="1">
      <c r="A449" s="218" t="s">
        <v>1057</v>
      </c>
      <c r="B449" s="132">
        <v>21614825</v>
      </c>
      <c r="C449" s="132" t="s">
        <v>806</v>
      </c>
      <c r="D449" s="132" t="s">
        <v>363</v>
      </c>
      <c r="E449" s="154">
        <v>8</v>
      </c>
      <c r="F449" s="146">
        <f t="shared" si="126"/>
        <v>13.5</v>
      </c>
      <c r="G449" s="147">
        <f t="shared" si="127"/>
        <v>5</v>
      </c>
      <c r="H449" s="148">
        <f t="shared" si="128"/>
        <v>5</v>
      </c>
      <c r="I449" s="211">
        <v>3.5</v>
      </c>
      <c r="J449" s="147">
        <f t="shared" si="129"/>
        <v>12</v>
      </c>
      <c r="K449" s="155">
        <v>7.51</v>
      </c>
      <c r="L449" s="147">
        <f t="shared" si="130"/>
        <v>6</v>
      </c>
      <c r="M449" s="148">
        <f t="shared" si="131"/>
        <v>9</v>
      </c>
      <c r="N449" s="156">
        <v>41</v>
      </c>
      <c r="O449" s="190">
        <v>77</v>
      </c>
      <c r="P449" s="191">
        <f t="shared" si="132"/>
        <v>0.53246753246753242</v>
      </c>
      <c r="Q449" s="147">
        <f t="shared" si="133"/>
        <v>2.5</v>
      </c>
      <c r="R449" s="157">
        <v>31.8</v>
      </c>
      <c r="S449" s="147">
        <f t="shared" si="134"/>
        <v>1</v>
      </c>
      <c r="T449" s="148">
        <f t="shared" si="135"/>
        <v>3.5</v>
      </c>
      <c r="U449" s="156">
        <v>29.2</v>
      </c>
      <c r="V449" s="147">
        <f t="shared" si="136"/>
        <v>3.25</v>
      </c>
      <c r="W449" s="192">
        <v>1</v>
      </c>
      <c r="X449" s="147">
        <f t="shared" si="137"/>
        <v>2.75</v>
      </c>
      <c r="Y449" s="158">
        <v>8</v>
      </c>
      <c r="Z449" s="147">
        <f t="shared" si="138"/>
        <v>1</v>
      </c>
      <c r="AA449" s="148">
        <f t="shared" si="139"/>
        <v>7</v>
      </c>
      <c r="AB449" s="159" t="s">
        <v>1060</v>
      </c>
      <c r="AC449" s="147">
        <f t="shared" si="140"/>
        <v>0</v>
      </c>
      <c r="AD449" s="151">
        <f t="shared" si="141"/>
        <v>0</v>
      </c>
      <c r="AE449" s="152">
        <f t="shared" si="142"/>
        <v>4.9000000000000004</v>
      </c>
      <c r="AF449" s="153">
        <f t="shared" si="143"/>
        <v>4.9000000000000004</v>
      </c>
      <c r="AG449" s="233">
        <f t="shared" si="144"/>
        <v>507</v>
      </c>
      <c r="AH449" s="108">
        <f>VLOOKUP(B449,'Notes Ecrit'!$A$2:$B$572,2)</f>
        <v>6</v>
      </c>
      <c r="AI449" s="234">
        <f t="shared" si="145"/>
        <v>539</v>
      </c>
      <c r="AJ449" s="125">
        <f t="shared" si="146"/>
        <v>5.45</v>
      </c>
      <c r="AK449" s="122"/>
      <c r="AL449" s="122"/>
      <c r="AM449" s="122"/>
      <c r="AN449" s="122"/>
      <c r="AO449" s="122"/>
    </row>
    <row r="450" spans="1:41" s="122" customFormat="1" ht="16.5" customHeight="1" thickBot="1">
      <c r="A450" s="121" t="s">
        <v>1057</v>
      </c>
      <c r="B450" s="129">
        <v>21621848</v>
      </c>
      <c r="C450" s="129" t="s">
        <v>806</v>
      </c>
      <c r="D450" s="129" t="s">
        <v>30</v>
      </c>
      <c r="E450" s="167">
        <v>7</v>
      </c>
      <c r="F450" s="146">
        <f t="shared" si="126"/>
        <v>13</v>
      </c>
      <c r="G450" s="147">
        <f t="shared" si="127"/>
        <v>4</v>
      </c>
      <c r="H450" s="148">
        <f t="shared" si="128"/>
        <v>4</v>
      </c>
      <c r="I450" s="212">
        <v>3.15</v>
      </c>
      <c r="J450" s="147">
        <f t="shared" si="129"/>
        <v>18</v>
      </c>
      <c r="K450" s="161">
        <v>6.92</v>
      </c>
      <c r="L450" s="147">
        <f t="shared" si="130"/>
        <v>10</v>
      </c>
      <c r="M450" s="148">
        <f t="shared" si="131"/>
        <v>14</v>
      </c>
      <c r="N450" s="162">
        <v>87</v>
      </c>
      <c r="O450" s="193">
        <v>133</v>
      </c>
      <c r="P450" s="191">
        <f t="shared" si="132"/>
        <v>0.65413533834586468</v>
      </c>
      <c r="Q450" s="147">
        <f t="shared" si="133"/>
        <v>3</v>
      </c>
      <c r="R450" s="163">
        <v>42.5</v>
      </c>
      <c r="S450" s="147">
        <f t="shared" si="134"/>
        <v>3.5</v>
      </c>
      <c r="T450" s="148">
        <f t="shared" si="135"/>
        <v>6.5</v>
      </c>
      <c r="U450" s="162">
        <v>30.1</v>
      </c>
      <c r="V450" s="147">
        <f t="shared" si="136"/>
        <v>2.75</v>
      </c>
      <c r="W450" s="161">
        <v>-22</v>
      </c>
      <c r="X450" s="147">
        <f t="shared" si="137"/>
        <v>0</v>
      </c>
      <c r="Y450" s="304">
        <v>6</v>
      </c>
      <c r="Z450" s="147">
        <f t="shared" si="138"/>
        <v>2</v>
      </c>
      <c r="AA450" s="148">
        <f t="shared" si="139"/>
        <v>4.75</v>
      </c>
      <c r="AB450" s="161" t="s">
        <v>1060</v>
      </c>
      <c r="AC450" s="147">
        <f t="shared" si="140"/>
        <v>0</v>
      </c>
      <c r="AD450" s="151">
        <f t="shared" si="141"/>
        <v>0</v>
      </c>
      <c r="AE450" s="152">
        <f t="shared" si="142"/>
        <v>5.85</v>
      </c>
      <c r="AF450" s="153">
        <f t="shared" si="143"/>
        <v>5.85</v>
      </c>
      <c r="AG450" s="233">
        <f t="shared" si="144"/>
        <v>499</v>
      </c>
      <c r="AH450" s="108">
        <f>VLOOKUP(B450,'Notes Ecrit'!$A$2:$B$572,2)</f>
        <v>4.5</v>
      </c>
      <c r="AI450" s="234">
        <f t="shared" si="145"/>
        <v>641</v>
      </c>
      <c r="AJ450" s="125">
        <f t="shared" si="146"/>
        <v>5.1749999999999998</v>
      </c>
      <c r="AK450" s="126"/>
      <c r="AL450" s="126"/>
      <c r="AM450" s="126"/>
      <c r="AN450" s="126"/>
      <c r="AO450" s="126"/>
    </row>
    <row r="451" spans="1:41" ht="16.5" customHeight="1" thickBot="1">
      <c r="A451" s="219" t="s">
        <v>1057</v>
      </c>
      <c r="B451" s="129">
        <v>21603534</v>
      </c>
      <c r="C451" s="129" t="s">
        <v>807</v>
      </c>
      <c r="D451" s="129" t="s">
        <v>388</v>
      </c>
      <c r="E451" s="160" t="s">
        <v>1060</v>
      </c>
      <c r="F451" s="146" t="str">
        <f t="shared" ref="F451:F514" si="147">IF(E451="ABI","ABI",IF(E451="DISP","DISP",IF(E451="VAL","VAL",(VLOOKUP(E451,tpstest,2)))))</f>
        <v>DISP</v>
      </c>
      <c r="G451" s="147">
        <f t="shared" ref="G451:G514" si="148">IF(F451="ABI","ABI",IF(F451="DISP",0,IF(F451="VAL","VAL",(IF(A451="F",VLOOKUP(F451,endurfille,2),VLOOKUP(F451,endurgarçon,2))))))</f>
        <v>0</v>
      </c>
      <c r="H451" s="148">
        <f t="shared" ref="H451:H514" si="149">IF(G451="VAL","VALIDÉ",G451)</f>
        <v>0</v>
      </c>
      <c r="I451" s="212" t="s">
        <v>1060</v>
      </c>
      <c r="J451" s="147">
        <f t="shared" ref="J451:J514" si="150">IF(I451="ABI","ABI",IF(I451="DISP",0,IF(I451="VAL","VAL",(IF(A451="F",VLOOKUP(I451,VIT20MF,2),VLOOKUP(I451,Vit20MG,2))))))</f>
        <v>0</v>
      </c>
      <c r="K451" s="161" t="s">
        <v>1060</v>
      </c>
      <c r="L451" s="147">
        <f t="shared" ref="L451:L514" si="151">IF(K451="ABI","ABI",IF(K451="DISP",0,IF(K451="VAL","VAL",(IF(A451="F",VLOOKUP(K451,vit50mf,2),VLOOKUP(K451,vit50mg,2))))))</f>
        <v>0</v>
      </c>
      <c r="M451" s="148">
        <f t="shared" ref="M451:M514" si="152">IF(OR(J451="ABI",L451="ABI"),"ABI",IF(L451="VAL","VALIDÉ",(J451+L451)/2))</f>
        <v>0</v>
      </c>
      <c r="N451" s="162" t="s">
        <v>1060</v>
      </c>
      <c r="O451" s="193">
        <v>78</v>
      </c>
      <c r="P451" s="191">
        <f t="shared" ref="P451:P514" si="153">IF(OR(N451="DISP",N451="ABI",N451="VAL"),0,N451/O451)</f>
        <v>0</v>
      </c>
      <c r="Q451" s="147">
        <f t="shared" ref="Q451:Q514" si="154">IF(N451="ABI","ABI",IF(N451="DISP",0,IF(N451="VAL","VAL",IF(A451="F",VLOOKUP(P451,forcefille,2),VLOOKUP(P451,forcegarçon,2)))))</f>
        <v>0</v>
      </c>
      <c r="R451" s="163" t="s">
        <v>1060</v>
      </c>
      <c r="S451" s="147">
        <f t="shared" ref="S451:S514" si="155">IF(R451="ABI","ABI",IF(R451="DISP",0,IF(R451="VAL","VAL",IF(A451="F",VLOOKUP(R451,détfille,2),VLOOKUP(R451,détgarçon,2)))))</f>
        <v>0</v>
      </c>
      <c r="T451" s="148">
        <f t="shared" ref="T451:T514" si="156">IF(OR(Q451="ABI",S451="ABI"),"ABI",IF(OR(Q451="VAL",S451="VAL"),"VALIDÉ",(Q451+S451)))</f>
        <v>0</v>
      </c>
      <c r="U451" s="162" t="s">
        <v>1060</v>
      </c>
      <c r="V451" s="147">
        <f t="shared" ref="V451:V514" si="157">IF(U451="ABI","ABI",IF(U451="DISP",0,IF(U451="VAL","VAL",IF(A451="F",VLOOKUP(U451,coorfille,2),VLOOKUP(U451,coorgarçon,2)))))</f>
        <v>0</v>
      </c>
      <c r="W451" s="245" t="s">
        <v>1060</v>
      </c>
      <c r="X451" s="147">
        <f t="shared" ref="X451:X514" si="158">IF(W451="ABI","ABI",IF(W451="DISP",0,IF(W451="VAL","VAL",IF(A451="F",VLOOKUP(W451,SouplesseFille,2),VLOOKUP(W451,SouplesseGarçon,2)))))</f>
        <v>0</v>
      </c>
      <c r="Y451" s="246" t="s">
        <v>1060</v>
      </c>
      <c r="Z451" s="147">
        <f t="shared" ref="Z451:Z514" si="159">IF(Y451="ABI","ABI",IF(Y451="DISP",0,IF(Y451="VAL","VAL",IF(A451="F",VLOOKUP(Y451,eqfille,2),VLOOKUP(Y451,eqgarçon,2)))))</f>
        <v>0</v>
      </c>
      <c r="AA451" s="148">
        <f t="shared" ref="AA451:AA514" si="160">IF(OR(V451="ABI",X451="ABI",Z451="ABI"),"ABI",IF(Z451="VAL","VALIDÉ",V451+X451+Z451))</f>
        <v>0</v>
      </c>
      <c r="AB451" s="161" t="s">
        <v>1060</v>
      </c>
      <c r="AC451" s="147">
        <f t="shared" ref="AC451:AC514" si="161">IF(AB451="ABI","ABI",IF(OR(AB451="DNF",AB451="DISP"),0,IF(AB451="VAL","VAL",(IF(A451="F",VLOOKUP(AB451,nagefille,2),VLOOKUP(AB451,nagegarçon,2))))))</f>
        <v>0</v>
      </c>
      <c r="AD451" s="151">
        <f t="shared" ref="AD451:AD514" si="162">IF(AC451="VAL","VALIDÉ",AC451)</f>
        <v>0</v>
      </c>
      <c r="AE451" s="152">
        <f t="shared" ref="AE451:AE514" si="163">IF(OR(H451="VALIDÉ",H451="VALIDÉ",M451="VALIDÉ",M451="VALIDÉ",T451="VALIDÉ",T451="VALIDÉ",AA451="VALIDÉ",AA451="VALIDÉ",AD451="VALIDÉ",AD451="VALIDÉ"),"VALIDÉ",IF(OR(H451="ABS",H451="ABI",M451="ABS",M451="ABI",T451="ABS",T451="ABI",AA451="ABS",AA451="ABI",AD451="ABS",AD451="ABI"),"DEF",SUM(H451+M451+T451+AA451+AD451)/5))</f>
        <v>0</v>
      </c>
      <c r="AF451" s="153">
        <f t="shared" ref="AF451:AF514" si="164">IF(OR(AE451="DEF",AE451="VALIDÉ"),0,AE451)</f>
        <v>0</v>
      </c>
      <c r="AG451" s="233">
        <f t="shared" ref="AG451:AG514" si="165">RANK(AF451,$AF$3:$AF$680,0)</f>
        <v>520</v>
      </c>
      <c r="AH451" s="108">
        <f>VLOOKUP(B451,'Notes Ecrit'!$A$2:$B$572,2)</f>
        <v>9</v>
      </c>
      <c r="AI451" s="234">
        <f t="shared" ref="AI451:AI514" si="166">RANK(AH451,$AH$3:$AH$680,0)</f>
        <v>208</v>
      </c>
      <c r="AJ451" s="125">
        <f t="shared" ref="AJ451:AJ514" si="167">(AE451*0.5+AH451*0.5)</f>
        <v>4.5</v>
      </c>
    </row>
    <row r="452" spans="1:41" ht="16.5" customHeight="1" thickBot="1">
      <c r="A452" s="218" t="s">
        <v>186</v>
      </c>
      <c r="B452" s="132">
        <v>21806656</v>
      </c>
      <c r="C452" s="132" t="s">
        <v>808</v>
      </c>
      <c r="D452" s="132" t="s">
        <v>809</v>
      </c>
      <c r="E452" s="154">
        <v>12</v>
      </c>
      <c r="F452" s="146">
        <f t="shared" si="147"/>
        <v>15.5</v>
      </c>
      <c r="G452" s="147">
        <f t="shared" si="148"/>
        <v>12</v>
      </c>
      <c r="H452" s="148">
        <f t="shared" si="149"/>
        <v>12</v>
      </c>
      <c r="I452" s="211">
        <v>3.7</v>
      </c>
      <c r="J452" s="147">
        <f t="shared" si="150"/>
        <v>14</v>
      </c>
      <c r="K452" s="155">
        <v>7.94</v>
      </c>
      <c r="L452" s="147">
        <f t="shared" si="151"/>
        <v>9</v>
      </c>
      <c r="M452" s="148">
        <f t="shared" si="152"/>
        <v>11.5</v>
      </c>
      <c r="N452" s="156">
        <v>39.5</v>
      </c>
      <c r="O452" s="190">
        <v>53</v>
      </c>
      <c r="P452" s="191">
        <f t="shared" si="153"/>
        <v>0.74528301886792447</v>
      </c>
      <c r="Q452" s="147">
        <f t="shared" si="154"/>
        <v>5</v>
      </c>
      <c r="R452" s="157">
        <v>32.5</v>
      </c>
      <c r="S452" s="147">
        <f t="shared" si="155"/>
        <v>5.5</v>
      </c>
      <c r="T452" s="148">
        <f t="shared" si="156"/>
        <v>10.5</v>
      </c>
      <c r="U452" s="156">
        <v>30.2</v>
      </c>
      <c r="V452" s="147">
        <f t="shared" si="157"/>
        <v>3.75</v>
      </c>
      <c r="W452" s="192">
        <v>8</v>
      </c>
      <c r="X452" s="147">
        <f t="shared" si="158"/>
        <v>4</v>
      </c>
      <c r="Y452" s="158">
        <v>4</v>
      </c>
      <c r="Z452" s="147">
        <f t="shared" si="159"/>
        <v>3</v>
      </c>
      <c r="AA452" s="148">
        <f t="shared" si="160"/>
        <v>10.75</v>
      </c>
      <c r="AB452" s="159">
        <v>51.94</v>
      </c>
      <c r="AC452" s="147">
        <f t="shared" si="161"/>
        <v>8</v>
      </c>
      <c r="AD452" s="151">
        <f t="shared" si="162"/>
        <v>8</v>
      </c>
      <c r="AE452" s="152">
        <f t="shared" si="163"/>
        <v>10.55</v>
      </c>
      <c r="AF452" s="153">
        <f t="shared" si="164"/>
        <v>10.55</v>
      </c>
      <c r="AG452" s="233">
        <f t="shared" si="165"/>
        <v>226</v>
      </c>
      <c r="AH452" s="108">
        <f>VLOOKUP(B452,'Notes Ecrit'!$A$2:$B$572,2)</f>
        <v>8.5</v>
      </c>
      <c r="AI452" s="234">
        <f t="shared" si="166"/>
        <v>278</v>
      </c>
      <c r="AJ452" s="125">
        <f t="shared" si="167"/>
        <v>9.5250000000000004</v>
      </c>
      <c r="AK452" s="118"/>
      <c r="AL452" s="118"/>
      <c r="AM452" s="118"/>
      <c r="AN452" s="118"/>
      <c r="AO452" s="118"/>
    </row>
    <row r="453" spans="1:41" ht="16.5" customHeight="1" thickBot="1">
      <c r="A453" s="218" t="s">
        <v>186</v>
      </c>
      <c r="B453" s="132">
        <v>21802830</v>
      </c>
      <c r="C453" s="132" t="s">
        <v>810</v>
      </c>
      <c r="D453" s="132" t="s">
        <v>32</v>
      </c>
      <c r="E453" s="154">
        <v>11</v>
      </c>
      <c r="F453" s="146">
        <f t="shared" si="147"/>
        <v>15</v>
      </c>
      <c r="G453" s="147">
        <f t="shared" si="148"/>
        <v>11</v>
      </c>
      <c r="H453" s="148">
        <f t="shared" si="149"/>
        <v>11</v>
      </c>
      <c r="I453" s="211">
        <v>3.36</v>
      </c>
      <c r="J453" s="147">
        <f t="shared" si="150"/>
        <v>20</v>
      </c>
      <c r="K453" s="155">
        <v>7.36</v>
      </c>
      <c r="L453" s="147">
        <f t="shared" si="151"/>
        <v>13</v>
      </c>
      <c r="M453" s="148">
        <f t="shared" si="152"/>
        <v>16.5</v>
      </c>
      <c r="N453" s="156">
        <v>46</v>
      </c>
      <c r="O453" s="190">
        <v>51</v>
      </c>
      <c r="P453" s="191">
        <f t="shared" si="153"/>
        <v>0.90196078431372551</v>
      </c>
      <c r="Q453" s="147">
        <f t="shared" si="154"/>
        <v>6</v>
      </c>
      <c r="R453" s="157">
        <v>38.4</v>
      </c>
      <c r="S453" s="147">
        <f t="shared" si="155"/>
        <v>7</v>
      </c>
      <c r="T453" s="148">
        <f t="shared" si="156"/>
        <v>13</v>
      </c>
      <c r="U453" s="156">
        <v>29.5</v>
      </c>
      <c r="V453" s="147">
        <f t="shared" si="157"/>
        <v>4</v>
      </c>
      <c r="W453" s="192">
        <v>6</v>
      </c>
      <c r="X453" s="147">
        <f t="shared" si="158"/>
        <v>3.5</v>
      </c>
      <c r="Y453" s="158">
        <v>3</v>
      </c>
      <c r="Z453" s="147">
        <f t="shared" si="159"/>
        <v>3.5</v>
      </c>
      <c r="AA453" s="148">
        <f t="shared" si="160"/>
        <v>11</v>
      </c>
      <c r="AB453" s="159">
        <v>55</v>
      </c>
      <c r="AC453" s="147">
        <f t="shared" si="161"/>
        <v>6</v>
      </c>
      <c r="AD453" s="151">
        <f t="shared" si="162"/>
        <v>6</v>
      </c>
      <c r="AE453" s="152">
        <f t="shared" si="163"/>
        <v>11.5</v>
      </c>
      <c r="AF453" s="153">
        <f t="shared" si="164"/>
        <v>11.5</v>
      </c>
      <c r="AG453" s="233">
        <f t="shared" si="165"/>
        <v>147</v>
      </c>
      <c r="AH453" s="108">
        <f>VLOOKUP(B453,'Notes Ecrit'!$A$2:$B$572,2)</f>
        <v>8</v>
      </c>
      <c r="AI453" s="234">
        <f t="shared" si="166"/>
        <v>339</v>
      </c>
      <c r="AJ453" s="125">
        <f t="shared" si="167"/>
        <v>9.75</v>
      </c>
      <c r="AK453" s="111"/>
      <c r="AL453" s="111"/>
      <c r="AM453" s="111"/>
      <c r="AN453" s="111"/>
      <c r="AO453" s="111"/>
    </row>
    <row r="454" spans="1:41" ht="16.5" customHeight="1" thickBot="1">
      <c r="A454" s="218" t="s">
        <v>1057</v>
      </c>
      <c r="B454" s="132">
        <v>21714609</v>
      </c>
      <c r="C454" s="132" t="s">
        <v>128</v>
      </c>
      <c r="D454" s="132" t="s">
        <v>812</v>
      </c>
      <c r="E454" s="154">
        <v>8</v>
      </c>
      <c r="F454" s="146">
        <f t="shared" si="147"/>
        <v>13.5</v>
      </c>
      <c r="G454" s="147">
        <f t="shared" si="148"/>
        <v>5</v>
      </c>
      <c r="H454" s="148">
        <f t="shared" si="149"/>
        <v>5</v>
      </c>
      <c r="I454" s="211">
        <v>3.29</v>
      </c>
      <c r="J454" s="147">
        <f t="shared" si="150"/>
        <v>16</v>
      </c>
      <c r="K454" s="155">
        <v>7.06</v>
      </c>
      <c r="L454" s="147">
        <f t="shared" si="151"/>
        <v>9</v>
      </c>
      <c r="M454" s="148">
        <f t="shared" si="152"/>
        <v>12.5</v>
      </c>
      <c r="N454" s="156">
        <v>75.5</v>
      </c>
      <c r="O454" s="190">
        <v>72</v>
      </c>
      <c r="P454" s="191">
        <f t="shared" si="153"/>
        <v>1.0486111111111112</v>
      </c>
      <c r="Q454" s="147">
        <f t="shared" si="154"/>
        <v>5</v>
      </c>
      <c r="R454" s="157">
        <v>35.700000000000003</v>
      </c>
      <c r="S454" s="147">
        <f t="shared" si="155"/>
        <v>2</v>
      </c>
      <c r="T454" s="148">
        <f t="shared" si="156"/>
        <v>7</v>
      </c>
      <c r="U454" s="156">
        <v>30</v>
      </c>
      <c r="V454" s="147">
        <f t="shared" si="157"/>
        <v>2.75</v>
      </c>
      <c r="W454" s="192">
        <v>-14</v>
      </c>
      <c r="X454" s="147">
        <f t="shared" si="158"/>
        <v>0.5</v>
      </c>
      <c r="Y454" s="158">
        <v>6</v>
      </c>
      <c r="Z454" s="147">
        <f t="shared" si="159"/>
        <v>2</v>
      </c>
      <c r="AA454" s="148">
        <f t="shared" si="160"/>
        <v>5.25</v>
      </c>
      <c r="AB454" s="159">
        <v>53.04</v>
      </c>
      <c r="AC454" s="147">
        <f t="shared" si="161"/>
        <v>4</v>
      </c>
      <c r="AD454" s="151">
        <f t="shared" si="162"/>
        <v>4</v>
      </c>
      <c r="AE454" s="152">
        <f t="shared" si="163"/>
        <v>6.75</v>
      </c>
      <c r="AF454" s="153">
        <f t="shared" si="164"/>
        <v>6.75</v>
      </c>
      <c r="AG454" s="233">
        <f t="shared" si="165"/>
        <v>485</v>
      </c>
      <c r="AH454" s="108">
        <f>VLOOKUP(B454,'Notes Ecrit'!$A$2:$B$572,2)</f>
        <v>9</v>
      </c>
      <c r="AI454" s="234">
        <f t="shared" si="166"/>
        <v>208</v>
      </c>
      <c r="AJ454" s="125">
        <f t="shared" si="167"/>
        <v>7.875</v>
      </c>
      <c r="AK454" s="126"/>
      <c r="AL454" s="126"/>
      <c r="AM454" s="126"/>
      <c r="AN454" s="126"/>
      <c r="AO454" s="126"/>
    </row>
    <row r="455" spans="1:41" ht="16.5" customHeight="1" thickBot="1">
      <c r="A455" s="218" t="s">
        <v>1057</v>
      </c>
      <c r="B455" s="132">
        <v>21803923</v>
      </c>
      <c r="C455" s="132" t="s">
        <v>813</v>
      </c>
      <c r="D455" s="132" t="s">
        <v>814</v>
      </c>
      <c r="E455" s="154">
        <v>15</v>
      </c>
      <c r="F455" s="146">
        <f t="shared" si="147"/>
        <v>17</v>
      </c>
      <c r="G455" s="147">
        <f t="shared" si="148"/>
        <v>12</v>
      </c>
      <c r="H455" s="148">
        <f t="shared" si="149"/>
        <v>12</v>
      </c>
      <c r="I455" s="211">
        <v>3.11</v>
      </c>
      <c r="J455" s="147">
        <f t="shared" si="150"/>
        <v>19</v>
      </c>
      <c r="K455" s="155">
        <v>6.57</v>
      </c>
      <c r="L455" s="147">
        <f t="shared" si="151"/>
        <v>13</v>
      </c>
      <c r="M455" s="148">
        <f t="shared" si="152"/>
        <v>16</v>
      </c>
      <c r="N455" s="156">
        <v>58</v>
      </c>
      <c r="O455" s="190">
        <v>52</v>
      </c>
      <c r="P455" s="191">
        <f t="shared" si="153"/>
        <v>1.1153846153846154</v>
      </c>
      <c r="Q455" s="147">
        <f t="shared" si="154"/>
        <v>5.5</v>
      </c>
      <c r="R455" s="157">
        <v>43.8</v>
      </c>
      <c r="S455" s="147">
        <f t="shared" si="155"/>
        <v>4</v>
      </c>
      <c r="T455" s="148">
        <f t="shared" si="156"/>
        <v>9.5</v>
      </c>
      <c r="U455" s="156">
        <v>26.3</v>
      </c>
      <c r="V455" s="147">
        <f t="shared" si="157"/>
        <v>4.75</v>
      </c>
      <c r="W455" s="192">
        <v>10</v>
      </c>
      <c r="X455" s="147">
        <f t="shared" si="158"/>
        <v>4.5</v>
      </c>
      <c r="Y455" s="158">
        <v>3</v>
      </c>
      <c r="Z455" s="147">
        <f t="shared" si="159"/>
        <v>3.5</v>
      </c>
      <c r="AA455" s="148">
        <f t="shared" si="160"/>
        <v>12.75</v>
      </c>
      <c r="AB455" s="159">
        <v>41.62</v>
      </c>
      <c r="AC455" s="147">
        <f t="shared" si="161"/>
        <v>9</v>
      </c>
      <c r="AD455" s="151">
        <f t="shared" si="162"/>
        <v>9</v>
      </c>
      <c r="AE455" s="152">
        <f t="shared" si="163"/>
        <v>11.85</v>
      </c>
      <c r="AF455" s="153">
        <f t="shared" si="164"/>
        <v>11.85</v>
      </c>
      <c r="AG455" s="233">
        <f t="shared" si="165"/>
        <v>111</v>
      </c>
      <c r="AH455" s="108">
        <f>VLOOKUP(B455,'Notes Ecrit'!$A$2:$B$572,2)</f>
        <v>8</v>
      </c>
      <c r="AI455" s="234">
        <f t="shared" si="166"/>
        <v>339</v>
      </c>
      <c r="AJ455" s="125">
        <f t="shared" si="167"/>
        <v>9.9250000000000007</v>
      </c>
      <c r="AK455" s="111"/>
      <c r="AL455" s="111"/>
      <c r="AM455" s="111"/>
      <c r="AN455" s="111"/>
      <c r="AO455" s="111"/>
    </row>
    <row r="456" spans="1:41" s="126" customFormat="1" ht="16.5" customHeight="1" thickBot="1">
      <c r="A456" s="251" t="s">
        <v>1057</v>
      </c>
      <c r="B456" s="127">
        <v>21712794</v>
      </c>
      <c r="C456" s="127" t="s">
        <v>815</v>
      </c>
      <c r="D456" s="127" t="s">
        <v>816</v>
      </c>
      <c r="E456" s="145" t="s">
        <v>1064</v>
      </c>
      <c r="F456" s="146" t="str">
        <f t="shared" si="147"/>
        <v>ABI</v>
      </c>
      <c r="G456" s="147" t="str">
        <f t="shared" si="148"/>
        <v>ABI</v>
      </c>
      <c r="H456" s="148" t="str">
        <f t="shared" si="149"/>
        <v>ABI</v>
      </c>
      <c r="I456" s="210" t="s">
        <v>1064</v>
      </c>
      <c r="J456" s="147" t="str">
        <f t="shared" si="150"/>
        <v>ABI</v>
      </c>
      <c r="K456" s="149" t="s">
        <v>1064</v>
      </c>
      <c r="L456" s="147" t="str">
        <f t="shared" si="151"/>
        <v>ABI</v>
      </c>
      <c r="M456" s="148" t="str">
        <f t="shared" si="152"/>
        <v>ABI</v>
      </c>
      <c r="N456" s="150" t="s">
        <v>1064</v>
      </c>
      <c r="O456" s="187"/>
      <c r="P456" s="191">
        <f t="shared" si="153"/>
        <v>0</v>
      </c>
      <c r="Q456" s="147" t="str">
        <f t="shared" si="154"/>
        <v>ABI</v>
      </c>
      <c r="R456" s="150" t="s">
        <v>1064</v>
      </c>
      <c r="S456" s="147" t="str">
        <f t="shared" si="155"/>
        <v>ABI</v>
      </c>
      <c r="T456" s="148" t="str">
        <f t="shared" si="156"/>
        <v>ABI</v>
      </c>
      <c r="U456" s="150" t="s">
        <v>1064</v>
      </c>
      <c r="V456" s="147" t="str">
        <f t="shared" si="157"/>
        <v>ABI</v>
      </c>
      <c r="W456" s="189" t="s">
        <v>1064</v>
      </c>
      <c r="X456" s="147" t="str">
        <f t="shared" si="158"/>
        <v>ABI</v>
      </c>
      <c r="Y456" s="166" t="s">
        <v>1064</v>
      </c>
      <c r="Z456" s="147" t="str">
        <f t="shared" si="159"/>
        <v>ABI</v>
      </c>
      <c r="AA456" s="148" t="str">
        <f t="shared" si="160"/>
        <v>ABI</v>
      </c>
      <c r="AB456" s="149" t="s">
        <v>1064</v>
      </c>
      <c r="AC456" s="147" t="str">
        <f t="shared" si="161"/>
        <v>ABI</v>
      </c>
      <c r="AD456" s="151" t="str">
        <f t="shared" si="162"/>
        <v>ABI</v>
      </c>
      <c r="AE456" s="152" t="str">
        <f t="shared" si="163"/>
        <v>DEF</v>
      </c>
      <c r="AF456" s="153">
        <f t="shared" si="164"/>
        <v>0</v>
      </c>
      <c r="AG456" s="233">
        <f t="shared" si="165"/>
        <v>520</v>
      </c>
      <c r="AH456" s="108">
        <f>VLOOKUP(B456,'Notes Ecrit'!$A$2:$B$572,2)</f>
        <v>4</v>
      </c>
      <c r="AI456" s="234">
        <f t="shared" si="166"/>
        <v>656</v>
      </c>
      <c r="AJ456" s="125" t="e">
        <f t="shared" si="167"/>
        <v>#VALUE!</v>
      </c>
      <c r="AK456"/>
      <c r="AL456"/>
      <c r="AM456"/>
      <c r="AN456"/>
      <c r="AO456"/>
    </row>
    <row r="457" spans="1:41" ht="16.5" customHeight="1" thickBot="1">
      <c r="A457" s="218" t="s">
        <v>1057</v>
      </c>
      <c r="B457" s="132">
        <v>21617175</v>
      </c>
      <c r="C457" s="132" t="s">
        <v>817</v>
      </c>
      <c r="D457" s="132" t="s">
        <v>34</v>
      </c>
      <c r="E457" s="154">
        <v>13</v>
      </c>
      <c r="F457" s="146">
        <f t="shared" si="147"/>
        <v>16</v>
      </c>
      <c r="G457" s="147">
        <f t="shared" si="148"/>
        <v>10</v>
      </c>
      <c r="H457" s="148">
        <f t="shared" si="149"/>
        <v>10</v>
      </c>
      <c r="I457" s="211">
        <v>3.59</v>
      </c>
      <c r="J457" s="147">
        <f t="shared" si="150"/>
        <v>11</v>
      </c>
      <c r="K457" s="155">
        <v>6.74</v>
      </c>
      <c r="L457" s="147">
        <f t="shared" si="151"/>
        <v>12</v>
      </c>
      <c r="M457" s="148">
        <f t="shared" si="152"/>
        <v>11.5</v>
      </c>
      <c r="N457" s="156">
        <v>46</v>
      </c>
      <c r="O457" s="190">
        <v>56</v>
      </c>
      <c r="P457" s="191">
        <f t="shared" si="153"/>
        <v>0.8214285714285714</v>
      </c>
      <c r="Q457" s="147">
        <f t="shared" si="154"/>
        <v>4</v>
      </c>
      <c r="R457" s="157">
        <v>33.299999999999997</v>
      </c>
      <c r="S457" s="147">
        <f t="shared" si="155"/>
        <v>1.5</v>
      </c>
      <c r="T457" s="148">
        <f t="shared" si="156"/>
        <v>5.5</v>
      </c>
      <c r="U457" s="156">
        <v>28.4</v>
      </c>
      <c r="V457" s="147">
        <f t="shared" si="157"/>
        <v>3.75</v>
      </c>
      <c r="W457" s="192">
        <v>-2</v>
      </c>
      <c r="X457" s="147">
        <f t="shared" si="158"/>
        <v>2</v>
      </c>
      <c r="Y457" s="158">
        <v>10</v>
      </c>
      <c r="Z457" s="147">
        <f t="shared" si="159"/>
        <v>0</v>
      </c>
      <c r="AA457" s="148">
        <f t="shared" si="160"/>
        <v>5.75</v>
      </c>
      <c r="AB457" s="159">
        <v>46.9</v>
      </c>
      <c r="AC457" s="147">
        <f t="shared" si="161"/>
        <v>7</v>
      </c>
      <c r="AD457" s="151">
        <f t="shared" si="162"/>
        <v>7</v>
      </c>
      <c r="AE457" s="152">
        <f t="shared" si="163"/>
        <v>7.95</v>
      </c>
      <c r="AF457" s="153">
        <f t="shared" si="164"/>
        <v>7.95</v>
      </c>
      <c r="AG457" s="233">
        <f t="shared" si="165"/>
        <v>444</v>
      </c>
      <c r="AH457" s="108">
        <f>VLOOKUP(B457,'Notes Ecrit'!$A$2:$B$572,2)</f>
        <v>5.5</v>
      </c>
      <c r="AI457" s="234">
        <f t="shared" si="166"/>
        <v>586</v>
      </c>
      <c r="AJ457" s="125">
        <f t="shared" si="167"/>
        <v>6.7249999999999996</v>
      </c>
    </row>
    <row r="458" spans="1:41" ht="16.5" customHeight="1" thickBot="1">
      <c r="A458" s="218" t="s">
        <v>1057</v>
      </c>
      <c r="B458" s="132">
        <v>21816666</v>
      </c>
      <c r="C458" s="132" t="s">
        <v>818</v>
      </c>
      <c r="D458" s="132" t="s">
        <v>727</v>
      </c>
      <c r="E458" s="154">
        <v>17</v>
      </c>
      <c r="F458" s="146">
        <f t="shared" si="147"/>
        <v>18</v>
      </c>
      <c r="G458" s="147">
        <f t="shared" si="148"/>
        <v>14</v>
      </c>
      <c r="H458" s="148">
        <f t="shared" si="149"/>
        <v>14</v>
      </c>
      <c r="I458" s="211">
        <v>3.33</v>
      </c>
      <c r="J458" s="147">
        <f t="shared" si="150"/>
        <v>15</v>
      </c>
      <c r="K458" s="155">
        <v>7.21</v>
      </c>
      <c r="L458" s="147">
        <f t="shared" si="151"/>
        <v>8</v>
      </c>
      <c r="M458" s="148">
        <f t="shared" si="152"/>
        <v>11.5</v>
      </c>
      <c r="N458" s="156">
        <v>29</v>
      </c>
      <c r="O458" s="190">
        <v>53</v>
      </c>
      <c r="P458" s="191">
        <f t="shared" si="153"/>
        <v>0.54716981132075471</v>
      </c>
      <c r="Q458" s="147">
        <f t="shared" si="154"/>
        <v>2.5</v>
      </c>
      <c r="R458" s="157">
        <v>32.4</v>
      </c>
      <c r="S458" s="147">
        <f t="shared" si="155"/>
        <v>1</v>
      </c>
      <c r="T458" s="148">
        <f t="shared" si="156"/>
        <v>3.5</v>
      </c>
      <c r="U458" s="156">
        <v>26.5</v>
      </c>
      <c r="V458" s="147">
        <f t="shared" si="157"/>
        <v>4.5</v>
      </c>
      <c r="W458" s="192">
        <v>-40</v>
      </c>
      <c r="X458" s="147">
        <f t="shared" si="158"/>
        <v>0</v>
      </c>
      <c r="Y458" s="158">
        <v>10</v>
      </c>
      <c r="Z458" s="147">
        <f t="shared" si="159"/>
        <v>0</v>
      </c>
      <c r="AA458" s="148">
        <f t="shared" si="160"/>
        <v>4.5</v>
      </c>
      <c r="AB458" s="159">
        <v>51.88</v>
      </c>
      <c r="AC458" s="147">
        <f t="shared" si="161"/>
        <v>4</v>
      </c>
      <c r="AD458" s="151">
        <f t="shared" si="162"/>
        <v>4</v>
      </c>
      <c r="AE458" s="152">
        <f t="shared" si="163"/>
        <v>7.5</v>
      </c>
      <c r="AF458" s="153">
        <f t="shared" si="164"/>
        <v>7.5</v>
      </c>
      <c r="AG458" s="233">
        <f t="shared" si="165"/>
        <v>465</v>
      </c>
      <c r="AH458" s="108">
        <f>VLOOKUP(B458,'Notes Ecrit'!$A$2:$B$572,2)</f>
        <v>6</v>
      </c>
      <c r="AI458" s="234">
        <f t="shared" si="166"/>
        <v>539</v>
      </c>
      <c r="AJ458" s="125">
        <f t="shared" si="167"/>
        <v>6.75</v>
      </c>
    </row>
    <row r="459" spans="1:41" ht="16.5" customHeight="1" thickBot="1">
      <c r="A459" s="218" t="s">
        <v>1057</v>
      </c>
      <c r="B459" s="132">
        <v>21809210</v>
      </c>
      <c r="C459" s="132" t="s">
        <v>824</v>
      </c>
      <c r="D459" s="132" t="s">
        <v>365</v>
      </c>
      <c r="E459" s="154">
        <v>15</v>
      </c>
      <c r="F459" s="146">
        <f t="shared" si="147"/>
        <v>17</v>
      </c>
      <c r="G459" s="147">
        <f t="shared" si="148"/>
        <v>12</v>
      </c>
      <c r="H459" s="148">
        <f t="shared" si="149"/>
        <v>12</v>
      </c>
      <c r="I459" s="211">
        <v>3.21</v>
      </c>
      <c r="J459" s="147">
        <f t="shared" si="150"/>
        <v>17</v>
      </c>
      <c r="K459" s="155">
        <v>6.5</v>
      </c>
      <c r="L459" s="147">
        <f t="shared" si="151"/>
        <v>13</v>
      </c>
      <c r="M459" s="148">
        <f t="shared" si="152"/>
        <v>15</v>
      </c>
      <c r="N459" s="156">
        <v>64</v>
      </c>
      <c r="O459" s="190">
        <v>79</v>
      </c>
      <c r="P459" s="191">
        <f t="shared" si="153"/>
        <v>0.810126582278481</v>
      </c>
      <c r="Q459" s="147">
        <f t="shared" si="154"/>
        <v>4</v>
      </c>
      <c r="R459" s="157">
        <v>41</v>
      </c>
      <c r="S459" s="147">
        <f t="shared" si="155"/>
        <v>3.5</v>
      </c>
      <c r="T459" s="148">
        <f t="shared" si="156"/>
        <v>7.5</v>
      </c>
      <c r="U459" s="156">
        <v>28.1</v>
      </c>
      <c r="V459" s="147">
        <f t="shared" si="157"/>
        <v>3.75</v>
      </c>
      <c r="W459" s="192">
        <v>-13</v>
      </c>
      <c r="X459" s="147">
        <f t="shared" si="158"/>
        <v>0.75</v>
      </c>
      <c r="Y459" s="158">
        <v>10</v>
      </c>
      <c r="Z459" s="147">
        <f t="shared" si="159"/>
        <v>0</v>
      </c>
      <c r="AA459" s="148">
        <f t="shared" si="160"/>
        <v>4.5</v>
      </c>
      <c r="AB459" s="159">
        <v>53.09</v>
      </c>
      <c r="AC459" s="147">
        <f t="shared" si="161"/>
        <v>4</v>
      </c>
      <c r="AD459" s="151">
        <f t="shared" si="162"/>
        <v>4</v>
      </c>
      <c r="AE459" s="152">
        <f t="shared" si="163"/>
        <v>8.6</v>
      </c>
      <c r="AF459" s="153">
        <f t="shared" si="164"/>
        <v>8.6</v>
      </c>
      <c r="AG459" s="233">
        <f t="shared" si="165"/>
        <v>407</v>
      </c>
      <c r="AH459" s="108">
        <f>VLOOKUP(B459,'Notes Ecrit'!$A$2:$B$572,2)</f>
        <v>6.5</v>
      </c>
      <c r="AI459" s="234">
        <f t="shared" si="166"/>
        <v>497</v>
      </c>
      <c r="AJ459" s="125">
        <f t="shared" si="167"/>
        <v>7.55</v>
      </c>
      <c r="AK459" s="111"/>
      <c r="AL459" s="111"/>
      <c r="AM459" s="111"/>
      <c r="AN459" s="111"/>
      <c r="AO459" s="111"/>
    </row>
    <row r="460" spans="1:41" ht="16.5" customHeight="1" thickBot="1">
      <c r="A460" s="218" t="s">
        <v>186</v>
      </c>
      <c r="B460" s="132">
        <v>21813302</v>
      </c>
      <c r="C460" s="132" t="s">
        <v>819</v>
      </c>
      <c r="D460" s="305" t="s">
        <v>320</v>
      </c>
      <c r="E460" s="154">
        <v>17</v>
      </c>
      <c r="F460" s="146">
        <f t="shared" si="147"/>
        <v>18</v>
      </c>
      <c r="G460" s="147">
        <f t="shared" si="148"/>
        <v>17</v>
      </c>
      <c r="H460" s="148">
        <f t="shared" si="149"/>
        <v>17</v>
      </c>
      <c r="I460" s="211">
        <v>3.29</v>
      </c>
      <c r="J460" s="147">
        <f t="shared" si="150"/>
        <v>20</v>
      </c>
      <c r="K460" s="155">
        <v>7.1</v>
      </c>
      <c r="L460" s="147">
        <f t="shared" si="151"/>
        <v>15</v>
      </c>
      <c r="M460" s="148">
        <f t="shared" si="152"/>
        <v>17.5</v>
      </c>
      <c r="N460" s="156">
        <v>36</v>
      </c>
      <c r="O460" s="190">
        <v>64</v>
      </c>
      <c r="P460" s="191">
        <f t="shared" si="153"/>
        <v>0.5625</v>
      </c>
      <c r="Q460" s="147">
        <f t="shared" si="154"/>
        <v>4</v>
      </c>
      <c r="R460" s="157">
        <v>30.4</v>
      </c>
      <c r="S460" s="147">
        <f t="shared" si="155"/>
        <v>5</v>
      </c>
      <c r="T460" s="148">
        <f t="shared" si="156"/>
        <v>9</v>
      </c>
      <c r="U460" s="156">
        <v>27</v>
      </c>
      <c r="V460" s="147">
        <f t="shared" si="157"/>
        <v>5.25</v>
      </c>
      <c r="W460" s="192">
        <v>-7</v>
      </c>
      <c r="X460" s="147">
        <f t="shared" si="158"/>
        <v>1.25</v>
      </c>
      <c r="Y460" s="158">
        <v>2</v>
      </c>
      <c r="Z460" s="147">
        <f t="shared" si="159"/>
        <v>4</v>
      </c>
      <c r="AA460" s="148">
        <f t="shared" si="160"/>
        <v>10.5</v>
      </c>
      <c r="AB460" s="159">
        <v>43.1</v>
      </c>
      <c r="AC460" s="147">
        <f t="shared" si="161"/>
        <v>12</v>
      </c>
      <c r="AD460" s="151">
        <f t="shared" si="162"/>
        <v>12</v>
      </c>
      <c r="AE460" s="152">
        <f t="shared" si="163"/>
        <v>13.2</v>
      </c>
      <c r="AF460" s="153">
        <f t="shared" si="164"/>
        <v>13.2</v>
      </c>
      <c r="AG460" s="233">
        <f t="shared" si="165"/>
        <v>32</v>
      </c>
      <c r="AH460" s="108">
        <f>VLOOKUP(B460,'Notes Ecrit'!$A$2:$B$572,2)</f>
        <v>10</v>
      </c>
      <c r="AI460" s="234">
        <f t="shared" si="166"/>
        <v>125</v>
      </c>
      <c r="AJ460" s="125">
        <f t="shared" si="167"/>
        <v>11.6</v>
      </c>
    </row>
    <row r="461" spans="1:41" ht="16.5" customHeight="1" thickBot="1">
      <c r="A461" s="218" t="s">
        <v>1057</v>
      </c>
      <c r="B461" s="132">
        <v>21815125</v>
      </c>
      <c r="C461" s="132" t="s">
        <v>820</v>
      </c>
      <c r="D461" s="132" t="s">
        <v>821</v>
      </c>
      <c r="E461" s="154">
        <v>19</v>
      </c>
      <c r="F461" s="146">
        <f t="shared" si="147"/>
        <v>19</v>
      </c>
      <c r="G461" s="147">
        <f t="shared" si="148"/>
        <v>16</v>
      </c>
      <c r="H461" s="148">
        <f t="shared" si="149"/>
        <v>16</v>
      </c>
      <c r="I461" s="211">
        <v>2.99</v>
      </c>
      <c r="J461" s="147">
        <f t="shared" si="150"/>
        <v>20</v>
      </c>
      <c r="K461" s="155">
        <v>6.35</v>
      </c>
      <c r="L461" s="147">
        <f t="shared" si="151"/>
        <v>14</v>
      </c>
      <c r="M461" s="148">
        <f t="shared" si="152"/>
        <v>17</v>
      </c>
      <c r="N461" s="156">
        <v>74</v>
      </c>
      <c r="O461" s="190">
        <v>79</v>
      </c>
      <c r="P461" s="191">
        <f t="shared" si="153"/>
        <v>0.93670886075949367</v>
      </c>
      <c r="Q461" s="147">
        <f t="shared" si="154"/>
        <v>4.5</v>
      </c>
      <c r="R461" s="157">
        <v>47.7</v>
      </c>
      <c r="S461" s="147">
        <f t="shared" si="155"/>
        <v>5</v>
      </c>
      <c r="T461" s="148">
        <f t="shared" si="156"/>
        <v>9.5</v>
      </c>
      <c r="U461" s="156">
        <v>27.5</v>
      </c>
      <c r="V461" s="147">
        <f t="shared" si="157"/>
        <v>4</v>
      </c>
      <c r="W461" s="192">
        <v>3</v>
      </c>
      <c r="X461" s="147">
        <f t="shared" si="158"/>
        <v>3.25</v>
      </c>
      <c r="Y461" s="158">
        <v>1</v>
      </c>
      <c r="Z461" s="147">
        <f t="shared" si="159"/>
        <v>4.5</v>
      </c>
      <c r="AA461" s="148">
        <f t="shared" si="160"/>
        <v>11.75</v>
      </c>
      <c r="AB461" s="159">
        <v>36.94</v>
      </c>
      <c r="AC461" s="147">
        <f t="shared" si="161"/>
        <v>12</v>
      </c>
      <c r="AD461" s="151">
        <f t="shared" si="162"/>
        <v>12</v>
      </c>
      <c r="AE461" s="152">
        <f t="shared" si="163"/>
        <v>13.25</v>
      </c>
      <c r="AF461" s="153">
        <f t="shared" si="164"/>
        <v>13.25</v>
      </c>
      <c r="AG461" s="233">
        <f t="shared" si="165"/>
        <v>29</v>
      </c>
      <c r="AH461" s="108">
        <f>VLOOKUP(B461,'Notes Ecrit'!$A$2:$B$572,2)</f>
        <v>6.5</v>
      </c>
      <c r="AI461" s="234">
        <f t="shared" si="166"/>
        <v>497</v>
      </c>
      <c r="AJ461" s="125">
        <f t="shared" si="167"/>
        <v>9.875</v>
      </c>
    </row>
    <row r="462" spans="1:41" s="111" customFormat="1" ht="16.5" customHeight="1" thickBot="1">
      <c r="A462" s="218" t="s">
        <v>186</v>
      </c>
      <c r="B462" s="132">
        <v>21804569</v>
      </c>
      <c r="C462" s="132" t="s">
        <v>822</v>
      </c>
      <c r="D462" s="132" t="s">
        <v>823</v>
      </c>
      <c r="E462" s="154">
        <v>11</v>
      </c>
      <c r="F462" s="146">
        <f t="shared" si="147"/>
        <v>15</v>
      </c>
      <c r="G462" s="147">
        <f t="shared" si="148"/>
        <v>11</v>
      </c>
      <c r="H462" s="148">
        <f t="shared" si="149"/>
        <v>11</v>
      </c>
      <c r="I462" s="211">
        <v>3.24</v>
      </c>
      <c r="J462" s="147">
        <f t="shared" si="150"/>
        <v>20</v>
      </c>
      <c r="K462" s="155">
        <v>7.1</v>
      </c>
      <c r="L462" s="147">
        <f t="shared" si="151"/>
        <v>15</v>
      </c>
      <c r="M462" s="148">
        <f t="shared" si="152"/>
        <v>17.5</v>
      </c>
      <c r="N462" s="156">
        <v>35</v>
      </c>
      <c r="O462" s="190">
        <v>55</v>
      </c>
      <c r="P462" s="191">
        <f t="shared" si="153"/>
        <v>0.63636363636363635</v>
      </c>
      <c r="Q462" s="147">
        <f t="shared" si="154"/>
        <v>4.5</v>
      </c>
      <c r="R462" s="157">
        <v>35.200000000000003</v>
      </c>
      <c r="S462" s="147">
        <f t="shared" si="155"/>
        <v>6</v>
      </c>
      <c r="T462" s="148">
        <f t="shared" si="156"/>
        <v>10.5</v>
      </c>
      <c r="U462" s="156">
        <v>26</v>
      </c>
      <c r="V462" s="147">
        <f t="shared" si="157"/>
        <v>5.75</v>
      </c>
      <c r="W462" s="192">
        <v>11</v>
      </c>
      <c r="X462" s="147">
        <f t="shared" si="158"/>
        <v>4.75</v>
      </c>
      <c r="Y462" s="158">
        <v>0</v>
      </c>
      <c r="Z462" s="147">
        <f t="shared" si="159"/>
        <v>5</v>
      </c>
      <c r="AA462" s="148">
        <f t="shared" si="160"/>
        <v>15.5</v>
      </c>
      <c r="AB462" s="159">
        <v>41.4</v>
      </c>
      <c r="AC462" s="147">
        <f t="shared" si="161"/>
        <v>13</v>
      </c>
      <c r="AD462" s="151">
        <f t="shared" si="162"/>
        <v>13</v>
      </c>
      <c r="AE462" s="152">
        <f t="shared" si="163"/>
        <v>13.5</v>
      </c>
      <c r="AF462" s="153">
        <f t="shared" si="164"/>
        <v>13.5</v>
      </c>
      <c r="AG462" s="233">
        <f t="shared" si="165"/>
        <v>22</v>
      </c>
      <c r="AH462" s="108">
        <f>VLOOKUP(B462,'Notes Ecrit'!$A$2:$B$572,2)</f>
        <v>10</v>
      </c>
      <c r="AI462" s="234">
        <f t="shared" si="166"/>
        <v>125</v>
      </c>
      <c r="AJ462" s="125">
        <f t="shared" si="167"/>
        <v>11.75</v>
      </c>
    </row>
    <row r="463" spans="1:41" s="112" customFormat="1" ht="16.5" customHeight="1" thickBot="1">
      <c r="A463" s="218" t="s">
        <v>1057</v>
      </c>
      <c r="B463" s="132">
        <v>21812698</v>
      </c>
      <c r="C463" s="132" t="s">
        <v>826</v>
      </c>
      <c r="D463" s="132" t="s">
        <v>318</v>
      </c>
      <c r="E463" s="154">
        <v>18</v>
      </c>
      <c r="F463" s="146">
        <f t="shared" si="147"/>
        <v>18.5</v>
      </c>
      <c r="G463" s="147">
        <f t="shared" si="148"/>
        <v>15</v>
      </c>
      <c r="H463" s="148">
        <f t="shared" si="149"/>
        <v>15</v>
      </c>
      <c r="I463" s="211">
        <v>2.99</v>
      </c>
      <c r="J463" s="147">
        <f t="shared" si="150"/>
        <v>20</v>
      </c>
      <c r="K463" s="155">
        <v>6.46</v>
      </c>
      <c r="L463" s="147">
        <f t="shared" si="151"/>
        <v>14</v>
      </c>
      <c r="M463" s="148">
        <f t="shared" si="152"/>
        <v>17</v>
      </c>
      <c r="N463" s="156">
        <v>45</v>
      </c>
      <c r="O463" s="190">
        <v>67</v>
      </c>
      <c r="P463" s="191">
        <f t="shared" si="153"/>
        <v>0.67164179104477617</v>
      </c>
      <c r="Q463" s="147">
        <f t="shared" si="154"/>
        <v>3</v>
      </c>
      <c r="R463" s="157">
        <v>45</v>
      </c>
      <c r="S463" s="147">
        <f t="shared" si="155"/>
        <v>4.5</v>
      </c>
      <c r="T463" s="148">
        <f t="shared" si="156"/>
        <v>7.5</v>
      </c>
      <c r="U463" s="156">
        <v>26.7</v>
      </c>
      <c r="V463" s="147">
        <f t="shared" si="157"/>
        <v>4.5</v>
      </c>
      <c r="W463" s="192">
        <v>-30</v>
      </c>
      <c r="X463" s="147">
        <f t="shared" si="158"/>
        <v>0</v>
      </c>
      <c r="Y463" s="158">
        <v>10</v>
      </c>
      <c r="Z463" s="147">
        <f t="shared" si="159"/>
        <v>0</v>
      </c>
      <c r="AA463" s="148">
        <f t="shared" si="160"/>
        <v>4.5</v>
      </c>
      <c r="AB463" s="159">
        <v>33.130000000000003</v>
      </c>
      <c r="AC463" s="147">
        <f t="shared" si="161"/>
        <v>14</v>
      </c>
      <c r="AD463" s="151">
        <f t="shared" si="162"/>
        <v>14</v>
      </c>
      <c r="AE463" s="152">
        <f t="shared" si="163"/>
        <v>11.6</v>
      </c>
      <c r="AF463" s="153">
        <f t="shared" si="164"/>
        <v>11.6</v>
      </c>
      <c r="AG463" s="233">
        <f t="shared" si="165"/>
        <v>133</v>
      </c>
      <c r="AH463" s="108">
        <f>VLOOKUP(B463,'Notes Ecrit'!$A$2:$B$572,2)</f>
        <v>7.5</v>
      </c>
      <c r="AI463" s="234">
        <f t="shared" si="166"/>
        <v>397</v>
      </c>
      <c r="AJ463" s="125">
        <f t="shared" si="167"/>
        <v>9.5500000000000007</v>
      </c>
      <c r="AK463"/>
      <c r="AL463"/>
      <c r="AM463"/>
      <c r="AN463"/>
      <c r="AO463"/>
    </row>
    <row r="464" spans="1:41" ht="16.5" customHeight="1" thickBot="1">
      <c r="A464" s="218" t="s">
        <v>1057</v>
      </c>
      <c r="B464" s="132">
        <v>21715696</v>
      </c>
      <c r="C464" s="132" t="s">
        <v>129</v>
      </c>
      <c r="D464" s="132" t="s">
        <v>279</v>
      </c>
      <c r="E464" s="154">
        <v>11</v>
      </c>
      <c r="F464" s="146">
        <f t="shared" si="147"/>
        <v>15</v>
      </c>
      <c r="G464" s="147">
        <f t="shared" si="148"/>
        <v>8</v>
      </c>
      <c r="H464" s="148">
        <f t="shared" si="149"/>
        <v>8</v>
      </c>
      <c r="I464" s="211">
        <v>3.05</v>
      </c>
      <c r="J464" s="147">
        <f t="shared" si="150"/>
        <v>20</v>
      </c>
      <c r="K464" s="155">
        <v>6.66</v>
      </c>
      <c r="L464" s="147">
        <f t="shared" si="151"/>
        <v>12</v>
      </c>
      <c r="M464" s="148">
        <f t="shared" si="152"/>
        <v>16</v>
      </c>
      <c r="N464" s="156">
        <v>50</v>
      </c>
      <c r="O464" s="190">
        <v>63</v>
      </c>
      <c r="P464" s="191">
        <f t="shared" si="153"/>
        <v>0.79365079365079361</v>
      </c>
      <c r="Q464" s="147">
        <f t="shared" si="154"/>
        <v>3.5</v>
      </c>
      <c r="R464" s="157">
        <v>32.6</v>
      </c>
      <c r="S464" s="147">
        <f t="shared" si="155"/>
        <v>1</v>
      </c>
      <c r="T464" s="148">
        <f t="shared" si="156"/>
        <v>4.5</v>
      </c>
      <c r="U464" s="156">
        <v>27.5</v>
      </c>
      <c r="V464" s="147">
        <f t="shared" si="157"/>
        <v>4</v>
      </c>
      <c r="W464" s="192">
        <v>-24</v>
      </c>
      <c r="X464" s="147">
        <f t="shared" si="158"/>
        <v>0</v>
      </c>
      <c r="Y464" s="158">
        <v>4</v>
      </c>
      <c r="Z464" s="147">
        <f t="shared" si="159"/>
        <v>3</v>
      </c>
      <c r="AA464" s="148">
        <f t="shared" si="160"/>
        <v>7</v>
      </c>
      <c r="AB464" s="159">
        <v>31.14</v>
      </c>
      <c r="AC464" s="147">
        <f t="shared" si="161"/>
        <v>16</v>
      </c>
      <c r="AD464" s="151">
        <f t="shared" si="162"/>
        <v>16</v>
      </c>
      <c r="AE464" s="152">
        <f t="shared" si="163"/>
        <v>10.3</v>
      </c>
      <c r="AF464" s="153">
        <f t="shared" si="164"/>
        <v>10.3</v>
      </c>
      <c r="AG464" s="233">
        <f t="shared" si="165"/>
        <v>252</v>
      </c>
      <c r="AH464" s="108">
        <f>VLOOKUP(B464,'Notes Ecrit'!$A$2:$B$572,2)</f>
        <v>6.5</v>
      </c>
      <c r="AI464" s="234">
        <f t="shared" si="166"/>
        <v>497</v>
      </c>
      <c r="AJ464" s="125">
        <f t="shared" si="167"/>
        <v>8.4</v>
      </c>
      <c r="AK464" s="111"/>
      <c r="AL464" s="111"/>
      <c r="AM464" s="111"/>
      <c r="AN464" s="111"/>
      <c r="AO464" s="111"/>
    </row>
    <row r="465" spans="1:41" ht="16.5" customHeight="1" thickBot="1">
      <c r="A465" s="218" t="s">
        <v>1057</v>
      </c>
      <c r="B465" s="132">
        <v>21808910</v>
      </c>
      <c r="C465" s="132" t="s">
        <v>827</v>
      </c>
      <c r="D465" s="132" t="s">
        <v>828</v>
      </c>
      <c r="E465" s="154">
        <v>17</v>
      </c>
      <c r="F465" s="146">
        <f t="shared" si="147"/>
        <v>18</v>
      </c>
      <c r="G465" s="147">
        <f t="shared" si="148"/>
        <v>14</v>
      </c>
      <c r="H465" s="148">
        <f t="shared" si="149"/>
        <v>14</v>
      </c>
      <c r="I465" s="211">
        <v>3.19</v>
      </c>
      <c r="J465" s="147">
        <f t="shared" si="150"/>
        <v>17</v>
      </c>
      <c r="K465" s="155">
        <v>6.88</v>
      </c>
      <c r="L465" s="147">
        <f t="shared" si="151"/>
        <v>11</v>
      </c>
      <c r="M465" s="148">
        <f t="shared" si="152"/>
        <v>14</v>
      </c>
      <c r="N465" s="156">
        <v>65</v>
      </c>
      <c r="O465" s="190">
        <v>59</v>
      </c>
      <c r="P465" s="191">
        <f t="shared" si="153"/>
        <v>1.1016949152542372</v>
      </c>
      <c r="Q465" s="147">
        <f t="shared" si="154"/>
        <v>5.5</v>
      </c>
      <c r="R465" s="157">
        <v>43.1</v>
      </c>
      <c r="S465" s="147">
        <f t="shared" si="155"/>
        <v>4</v>
      </c>
      <c r="T465" s="148">
        <f t="shared" si="156"/>
        <v>9.5</v>
      </c>
      <c r="U465" s="156">
        <v>29.5</v>
      </c>
      <c r="V465" s="147">
        <f t="shared" si="157"/>
        <v>3</v>
      </c>
      <c r="W465" s="192">
        <v>2</v>
      </c>
      <c r="X465" s="147">
        <f t="shared" si="158"/>
        <v>3</v>
      </c>
      <c r="Y465" s="158">
        <v>6</v>
      </c>
      <c r="Z465" s="147">
        <f t="shared" si="159"/>
        <v>2</v>
      </c>
      <c r="AA465" s="148">
        <f t="shared" si="160"/>
        <v>8</v>
      </c>
      <c r="AB465" s="159">
        <v>36.68</v>
      </c>
      <c r="AC465" s="147">
        <f t="shared" si="161"/>
        <v>12</v>
      </c>
      <c r="AD465" s="151">
        <f t="shared" si="162"/>
        <v>12</v>
      </c>
      <c r="AE465" s="152">
        <f t="shared" si="163"/>
        <v>11.5</v>
      </c>
      <c r="AF465" s="153">
        <f t="shared" si="164"/>
        <v>11.5</v>
      </c>
      <c r="AG465" s="233">
        <f t="shared" si="165"/>
        <v>147</v>
      </c>
      <c r="AH465" s="108">
        <f>VLOOKUP(B465,'Notes Ecrit'!$A$2:$B$572,2)</f>
        <v>8.5</v>
      </c>
      <c r="AI465" s="234">
        <f t="shared" si="166"/>
        <v>278</v>
      </c>
      <c r="AJ465" s="125">
        <f t="shared" si="167"/>
        <v>10</v>
      </c>
      <c r="AK465" s="126"/>
      <c r="AL465" s="126"/>
      <c r="AM465" s="126"/>
      <c r="AN465" s="126"/>
      <c r="AO465" s="126"/>
    </row>
    <row r="466" spans="1:41" ht="16.5" customHeight="1" thickBot="1">
      <c r="A466" s="218" t="s">
        <v>1057</v>
      </c>
      <c r="B466" s="132">
        <v>21700041</v>
      </c>
      <c r="C466" s="132" t="s">
        <v>130</v>
      </c>
      <c r="D466" s="305" t="s">
        <v>825</v>
      </c>
      <c r="E466" s="154">
        <v>11</v>
      </c>
      <c r="F466" s="146">
        <f t="shared" si="147"/>
        <v>15</v>
      </c>
      <c r="G466" s="147">
        <f t="shared" si="148"/>
        <v>8</v>
      </c>
      <c r="H466" s="148">
        <f t="shared" si="149"/>
        <v>8</v>
      </c>
      <c r="I466" s="211">
        <v>3.31</v>
      </c>
      <c r="J466" s="147">
        <f t="shared" si="150"/>
        <v>15</v>
      </c>
      <c r="K466" s="155">
        <v>7.13</v>
      </c>
      <c r="L466" s="147">
        <f t="shared" si="151"/>
        <v>9</v>
      </c>
      <c r="M466" s="148">
        <f t="shared" si="152"/>
        <v>12</v>
      </c>
      <c r="N466" s="156">
        <v>82</v>
      </c>
      <c r="O466" s="190">
        <v>95</v>
      </c>
      <c r="P466" s="191">
        <f t="shared" si="153"/>
        <v>0.86315789473684212</v>
      </c>
      <c r="Q466" s="147">
        <f t="shared" si="154"/>
        <v>4</v>
      </c>
      <c r="R466" s="157">
        <v>37.5</v>
      </c>
      <c r="S466" s="147">
        <f t="shared" si="155"/>
        <v>2.5</v>
      </c>
      <c r="T466" s="148">
        <f t="shared" si="156"/>
        <v>6.5</v>
      </c>
      <c r="U466" s="156">
        <v>27.5</v>
      </c>
      <c r="V466" s="147">
        <f t="shared" si="157"/>
        <v>4</v>
      </c>
      <c r="W466" s="192">
        <v>-11</v>
      </c>
      <c r="X466" s="147">
        <f t="shared" si="158"/>
        <v>0.75</v>
      </c>
      <c r="Y466" s="158">
        <v>8</v>
      </c>
      <c r="Z466" s="147">
        <f t="shared" si="159"/>
        <v>1</v>
      </c>
      <c r="AA466" s="148">
        <f t="shared" si="160"/>
        <v>5.75</v>
      </c>
      <c r="AB466" s="159">
        <v>40.47</v>
      </c>
      <c r="AC466" s="147">
        <f t="shared" si="161"/>
        <v>10</v>
      </c>
      <c r="AD466" s="151">
        <f t="shared" si="162"/>
        <v>10</v>
      </c>
      <c r="AE466" s="152">
        <f t="shared" si="163"/>
        <v>8.4499999999999993</v>
      </c>
      <c r="AF466" s="153">
        <f t="shared" si="164"/>
        <v>8.4499999999999993</v>
      </c>
      <c r="AG466" s="233">
        <f t="shared" si="165"/>
        <v>417</v>
      </c>
      <c r="AH466" s="108">
        <f>VLOOKUP(B466,'Notes Ecrit'!$A$2:$B$572,2)</f>
        <v>7.5</v>
      </c>
      <c r="AI466" s="234">
        <f t="shared" si="166"/>
        <v>397</v>
      </c>
      <c r="AJ466" s="125">
        <f t="shared" si="167"/>
        <v>7.9749999999999996</v>
      </c>
      <c r="AK466" s="111"/>
      <c r="AL466" s="111"/>
      <c r="AM466" s="111"/>
      <c r="AN466" s="111"/>
      <c r="AO466" s="111"/>
    </row>
    <row r="467" spans="1:41" s="118" customFormat="1" ht="16.5" customHeight="1" thickBot="1">
      <c r="A467" s="258" t="s">
        <v>1057</v>
      </c>
      <c r="B467" s="142">
        <v>21704039</v>
      </c>
      <c r="C467" s="142" t="s">
        <v>131</v>
      </c>
      <c r="D467" s="142" t="s">
        <v>829</v>
      </c>
      <c r="E467" s="169" t="s">
        <v>1061</v>
      </c>
      <c r="F467" s="146" t="str">
        <f t="shared" si="147"/>
        <v>VAL</v>
      </c>
      <c r="G467" s="147" t="str">
        <f t="shared" si="148"/>
        <v>VAL</v>
      </c>
      <c r="H467" s="148" t="str">
        <f t="shared" si="149"/>
        <v>VALIDÉ</v>
      </c>
      <c r="I467" s="213" t="s">
        <v>1061</v>
      </c>
      <c r="J467" s="147" t="str">
        <f t="shared" si="150"/>
        <v>VAL</v>
      </c>
      <c r="K467" s="170" t="s">
        <v>1061</v>
      </c>
      <c r="L467" s="147" t="str">
        <f t="shared" si="151"/>
        <v>VAL</v>
      </c>
      <c r="M467" s="148" t="str">
        <f t="shared" si="152"/>
        <v>VALIDÉ</v>
      </c>
      <c r="N467" s="171" t="s">
        <v>1061</v>
      </c>
      <c r="O467" s="196"/>
      <c r="P467" s="191">
        <f t="shared" si="153"/>
        <v>0</v>
      </c>
      <c r="Q467" s="147" t="str">
        <f t="shared" si="154"/>
        <v>VAL</v>
      </c>
      <c r="R467" s="171" t="s">
        <v>1061</v>
      </c>
      <c r="S467" s="147" t="str">
        <f t="shared" si="155"/>
        <v>VAL</v>
      </c>
      <c r="T467" s="148" t="str">
        <f t="shared" si="156"/>
        <v>VALIDÉ</v>
      </c>
      <c r="U467" s="171" t="s">
        <v>1061</v>
      </c>
      <c r="V467" s="147" t="str">
        <f t="shared" si="157"/>
        <v>VAL</v>
      </c>
      <c r="W467" s="197" t="s">
        <v>1061</v>
      </c>
      <c r="X467" s="147" t="str">
        <f t="shared" si="158"/>
        <v>VAL</v>
      </c>
      <c r="Y467" s="172" t="s">
        <v>1061</v>
      </c>
      <c r="Z467" s="147" t="str">
        <f t="shared" si="159"/>
        <v>VAL</v>
      </c>
      <c r="AA467" s="148" t="str">
        <f t="shared" si="160"/>
        <v>VALIDÉ</v>
      </c>
      <c r="AB467" s="170" t="s">
        <v>1061</v>
      </c>
      <c r="AC467" s="147" t="str">
        <f t="shared" si="161"/>
        <v>VAL</v>
      </c>
      <c r="AD467" s="151" t="str">
        <f t="shared" si="162"/>
        <v>VALIDÉ</v>
      </c>
      <c r="AE467" s="152" t="str">
        <f t="shared" si="163"/>
        <v>VALIDÉ</v>
      </c>
      <c r="AF467" s="153">
        <f t="shared" si="164"/>
        <v>0</v>
      </c>
      <c r="AG467" s="233">
        <f t="shared" si="165"/>
        <v>520</v>
      </c>
      <c r="AH467" s="108">
        <f>VLOOKUP(B467,'Notes Ecrit'!$A$2:$B$572,2)</f>
        <v>8.5</v>
      </c>
      <c r="AI467" s="234">
        <f t="shared" si="166"/>
        <v>278</v>
      </c>
      <c r="AJ467" s="125" t="e">
        <f t="shared" si="167"/>
        <v>#VALUE!</v>
      </c>
      <c r="AK467"/>
      <c r="AL467"/>
      <c r="AM467"/>
      <c r="AN467"/>
      <c r="AO467"/>
    </row>
    <row r="468" spans="1:41" ht="16.5" customHeight="1" thickBot="1">
      <c r="A468" s="218" t="s">
        <v>186</v>
      </c>
      <c r="B468" s="132">
        <v>21809658</v>
      </c>
      <c r="C468" s="132" t="s">
        <v>830</v>
      </c>
      <c r="D468" s="132" t="s">
        <v>228</v>
      </c>
      <c r="E468" s="154">
        <v>12</v>
      </c>
      <c r="F468" s="146">
        <f t="shared" si="147"/>
        <v>15.5</v>
      </c>
      <c r="G468" s="147">
        <f t="shared" si="148"/>
        <v>12</v>
      </c>
      <c r="H468" s="148">
        <f t="shared" si="149"/>
        <v>12</v>
      </c>
      <c r="I468" s="211">
        <v>3.61</v>
      </c>
      <c r="J468" s="147">
        <f t="shared" si="150"/>
        <v>16</v>
      </c>
      <c r="K468" s="155">
        <v>8.19</v>
      </c>
      <c r="L468" s="147">
        <f t="shared" si="151"/>
        <v>8</v>
      </c>
      <c r="M468" s="148">
        <f t="shared" si="152"/>
        <v>12</v>
      </c>
      <c r="N468" s="156">
        <v>25</v>
      </c>
      <c r="O468" s="190">
        <v>50</v>
      </c>
      <c r="P468" s="191">
        <f t="shared" si="153"/>
        <v>0.5</v>
      </c>
      <c r="Q468" s="147">
        <f t="shared" si="154"/>
        <v>4</v>
      </c>
      <c r="R468" s="157">
        <v>25.6</v>
      </c>
      <c r="S468" s="147">
        <f t="shared" si="155"/>
        <v>3.5</v>
      </c>
      <c r="T468" s="148">
        <f t="shared" si="156"/>
        <v>7.5</v>
      </c>
      <c r="U468" s="156">
        <v>30.8</v>
      </c>
      <c r="V468" s="147">
        <f t="shared" si="157"/>
        <v>3.5</v>
      </c>
      <c r="W468" s="192">
        <v>2</v>
      </c>
      <c r="X468" s="147">
        <f t="shared" si="158"/>
        <v>3</v>
      </c>
      <c r="Y468" s="158">
        <v>9</v>
      </c>
      <c r="Z468" s="147">
        <f t="shared" si="159"/>
        <v>0.5</v>
      </c>
      <c r="AA468" s="148">
        <f t="shared" si="160"/>
        <v>7</v>
      </c>
      <c r="AB468" s="159">
        <v>45.53</v>
      </c>
      <c r="AC468" s="147">
        <f t="shared" si="161"/>
        <v>11</v>
      </c>
      <c r="AD468" s="151">
        <f t="shared" si="162"/>
        <v>11</v>
      </c>
      <c r="AE468" s="152">
        <f t="shared" si="163"/>
        <v>9.9</v>
      </c>
      <c r="AF468" s="153">
        <f t="shared" si="164"/>
        <v>9.9</v>
      </c>
      <c r="AG468" s="233">
        <f t="shared" si="165"/>
        <v>291</v>
      </c>
      <c r="AH468" s="108">
        <f>VLOOKUP(B468,'Notes Ecrit'!$A$2:$B$572,2)</f>
        <v>11.5</v>
      </c>
      <c r="AI468" s="234">
        <f t="shared" si="166"/>
        <v>54</v>
      </c>
      <c r="AJ468" s="125">
        <f t="shared" si="167"/>
        <v>10.7</v>
      </c>
    </row>
    <row r="469" spans="1:41" s="118" customFormat="1" ht="16.5" customHeight="1" thickBot="1">
      <c r="A469" s="258" t="s">
        <v>1057</v>
      </c>
      <c r="B469" s="142">
        <v>21710682</v>
      </c>
      <c r="C469" s="142" t="s">
        <v>132</v>
      </c>
      <c r="D469" s="142" t="s">
        <v>552</v>
      </c>
      <c r="E469" s="169" t="s">
        <v>1061</v>
      </c>
      <c r="F469" s="146" t="str">
        <f t="shared" si="147"/>
        <v>VAL</v>
      </c>
      <c r="G469" s="147" t="str">
        <f t="shared" si="148"/>
        <v>VAL</v>
      </c>
      <c r="H469" s="148" t="str">
        <f t="shared" si="149"/>
        <v>VALIDÉ</v>
      </c>
      <c r="I469" s="213" t="s">
        <v>1061</v>
      </c>
      <c r="J469" s="147" t="str">
        <f t="shared" si="150"/>
        <v>VAL</v>
      </c>
      <c r="K469" s="170" t="s">
        <v>1061</v>
      </c>
      <c r="L469" s="147" t="str">
        <f t="shared" si="151"/>
        <v>VAL</v>
      </c>
      <c r="M469" s="148" t="str">
        <f t="shared" si="152"/>
        <v>VALIDÉ</v>
      </c>
      <c r="N469" s="171" t="s">
        <v>1061</v>
      </c>
      <c r="O469" s="196"/>
      <c r="P469" s="191">
        <f t="shared" si="153"/>
        <v>0</v>
      </c>
      <c r="Q469" s="147" t="str">
        <f t="shared" si="154"/>
        <v>VAL</v>
      </c>
      <c r="R469" s="171" t="s">
        <v>1061</v>
      </c>
      <c r="S469" s="147" t="str">
        <f t="shared" si="155"/>
        <v>VAL</v>
      </c>
      <c r="T469" s="148" t="str">
        <f t="shared" si="156"/>
        <v>VALIDÉ</v>
      </c>
      <c r="U469" s="171" t="s">
        <v>1061</v>
      </c>
      <c r="V469" s="147" t="str">
        <f t="shared" si="157"/>
        <v>VAL</v>
      </c>
      <c r="W469" s="197" t="s">
        <v>1061</v>
      </c>
      <c r="X469" s="147" t="str">
        <f t="shared" si="158"/>
        <v>VAL</v>
      </c>
      <c r="Y469" s="172" t="s">
        <v>1061</v>
      </c>
      <c r="Z469" s="147" t="str">
        <f t="shared" si="159"/>
        <v>VAL</v>
      </c>
      <c r="AA469" s="148" t="str">
        <f t="shared" si="160"/>
        <v>VALIDÉ</v>
      </c>
      <c r="AB469" s="170" t="s">
        <v>1061</v>
      </c>
      <c r="AC469" s="147" t="str">
        <f t="shared" si="161"/>
        <v>VAL</v>
      </c>
      <c r="AD469" s="151" t="str">
        <f t="shared" si="162"/>
        <v>VALIDÉ</v>
      </c>
      <c r="AE469" s="152" t="str">
        <f t="shared" si="163"/>
        <v>VALIDÉ</v>
      </c>
      <c r="AF469" s="153">
        <f t="shared" si="164"/>
        <v>0</v>
      </c>
      <c r="AG469" s="233">
        <f t="shared" si="165"/>
        <v>520</v>
      </c>
      <c r="AH469" s="108">
        <f>VLOOKUP(B469,'Notes Ecrit'!$A$2:$B$572,2)</f>
        <v>3</v>
      </c>
      <c r="AI469" s="234">
        <f t="shared" si="166"/>
        <v>670</v>
      </c>
      <c r="AJ469" s="125" t="e">
        <f t="shared" si="167"/>
        <v>#VALUE!</v>
      </c>
      <c r="AK469" s="122"/>
      <c r="AL469" s="122"/>
      <c r="AM469" s="122"/>
      <c r="AN469" s="122"/>
      <c r="AO469" s="122"/>
    </row>
    <row r="470" spans="1:41" ht="16.5" customHeight="1" thickBot="1">
      <c r="A470" s="218" t="s">
        <v>186</v>
      </c>
      <c r="B470" s="132">
        <v>21808731</v>
      </c>
      <c r="C470" s="132" t="s">
        <v>831</v>
      </c>
      <c r="D470" s="132" t="s">
        <v>832</v>
      </c>
      <c r="E470" s="154">
        <v>11</v>
      </c>
      <c r="F470" s="146">
        <f t="shared" si="147"/>
        <v>15</v>
      </c>
      <c r="G470" s="147">
        <f t="shared" si="148"/>
        <v>11</v>
      </c>
      <c r="H470" s="148">
        <f t="shared" si="149"/>
        <v>11</v>
      </c>
      <c r="I470" s="211">
        <v>3.57</v>
      </c>
      <c r="J470" s="147">
        <f t="shared" si="150"/>
        <v>16</v>
      </c>
      <c r="K470" s="155">
        <v>8.08</v>
      </c>
      <c r="L470" s="147">
        <f t="shared" si="151"/>
        <v>8</v>
      </c>
      <c r="M470" s="148">
        <f t="shared" si="152"/>
        <v>12</v>
      </c>
      <c r="N470" s="156">
        <v>35</v>
      </c>
      <c r="O470" s="190">
        <v>54</v>
      </c>
      <c r="P470" s="191">
        <f t="shared" si="153"/>
        <v>0.64814814814814814</v>
      </c>
      <c r="Q470" s="147">
        <f t="shared" si="154"/>
        <v>4.5</v>
      </c>
      <c r="R470" s="157">
        <v>25.5</v>
      </c>
      <c r="S470" s="147">
        <f t="shared" si="155"/>
        <v>3.5</v>
      </c>
      <c r="T470" s="148">
        <f t="shared" si="156"/>
        <v>8</v>
      </c>
      <c r="U470" s="156">
        <v>27.6</v>
      </c>
      <c r="V470" s="147">
        <f t="shared" si="157"/>
        <v>5</v>
      </c>
      <c r="W470" s="192">
        <v>-4</v>
      </c>
      <c r="X470" s="147">
        <f t="shared" si="158"/>
        <v>1.5</v>
      </c>
      <c r="Y470" s="158">
        <v>3</v>
      </c>
      <c r="Z470" s="147">
        <f t="shared" si="159"/>
        <v>3.5</v>
      </c>
      <c r="AA470" s="148">
        <f t="shared" si="160"/>
        <v>10</v>
      </c>
      <c r="AB470" s="159">
        <v>53.88</v>
      </c>
      <c r="AC470" s="147">
        <f t="shared" si="161"/>
        <v>7</v>
      </c>
      <c r="AD470" s="151">
        <f t="shared" si="162"/>
        <v>7</v>
      </c>
      <c r="AE470" s="152">
        <f t="shared" si="163"/>
        <v>9.6</v>
      </c>
      <c r="AF470" s="153">
        <f t="shared" si="164"/>
        <v>9.6</v>
      </c>
      <c r="AG470" s="233">
        <f t="shared" si="165"/>
        <v>328</v>
      </c>
      <c r="AH470" s="108">
        <f>VLOOKUP(B470,'Notes Ecrit'!$A$2:$B$572,2)</f>
        <v>8.5</v>
      </c>
      <c r="AI470" s="234">
        <f t="shared" si="166"/>
        <v>278</v>
      </c>
      <c r="AJ470" s="125">
        <f t="shared" si="167"/>
        <v>9.0500000000000007</v>
      </c>
      <c r="AK470" s="111"/>
      <c r="AL470" s="111"/>
      <c r="AM470" s="111"/>
      <c r="AN470" s="111"/>
      <c r="AO470" s="111"/>
    </row>
    <row r="471" spans="1:41" s="126" customFormat="1" ht="16.5" customHeight="1" thickBot="1">
      <c r="A471" s="251" t="s">
        <v>1057</v>
      </c>
      <c r="B471" s="127">
        <v>21709574</v>
      </c>
      <c r="C471" s="127" t="s">
        <v>133</v>
      </c>
      <c r="D471" s="127" t="s">
        <v>584</v>
      </c>
      <c r="E471" s="145" t="s">
        <v>1064</v>
      </c>
      <c r="F471" s="146" t="str">
        <f t="shared" si="147"/>
        <v>ABI</v>
      </c>
      <c r="G471" s="147" t="str">
        <f t="shared" si="148"/>
        <v>ABI</v>
      </c>
      <c r="H471" s="148" t="str">
        <f t="shared" si="149"/>
        <v>ABI</v>
      </c>
      <c r="I471" s="210" t="s">
        <v>1064</v>
      </c>
      <c r="J471" s="147" t="str">
        <f t="shared" si="150"/>
        <v>ABI</v>
      </c>
      <c r="K471" s="149" t="s">
        <v>1064</v>
      </c>
      <c r="L471" s="147" t="str">
        <f t="shared" si="151"/>
        <v>ABI</v>
      </c>
      <c r="M471" s="148" t="str">
        <f t="shared" si="152"/>
        <v>ABI</v>
      </c>
      <c r="N471" s="150" t="s">
        <v>1064</v>
      </c>
      <c r="O471" s="187"/>
      <c r="P471" s="191">
        <f t="shared" si="153"/>
        <v>0</v>
      </c>
      <c r="Q471" s="147" t="str">
        <f t="shared" si="154"/>
        <v>ABI</v>
      </c>
      <c r="R471" s="150" t="s">
        <v>1064</v>
      </c>
      <c r="S471" s="147" t="str">
        <f t="shared" si="155"/>
        <v>ABI</v>
      </c>
      <c r="T471" s="148" t="str">
        <f t="shared" si="156"/>
        <v>ABI</v>
      </c>
      <c r="U471" s="150" t="s">
        <v>1064</v>
      </c>
      <c r="V471" s="147" t="str">
        <f t="shared" si="157"/>
        <v>ABI</v>
      </c>
      <c r="W471" s="189" t="s">
        <v>1064</v>
      </c>
      <c r="X471" s="147" t="str">
        <f t="shared" si="158"/>
        <v>ABI</v>
      </c>
      <c r="Y471" s="166" t="s">
        <v>1064</v>
      </c>
      <c r="Z471" s="147" t="str">
        <f t="shared" si="159"/>
        <v>ABI</v>
      </c>
      <c r="AA471" s="148" t="str">
        <f t="shared" si="160"/>
        <v>ABI</v>
      </c>
      <c r="AB471" s="149" t="s">
        <v>1064</v>
      </c>
      <c r="AC471" s="147" t="str">
        <f t="shared" si="161"/>
        <v>ABI</v>
      </c>
      <c r="AD471" s="151" t="str">
        <f t="shared" si="162"/>
        <v>ABI</v>
      </c>
      <c r="AE471" s="152" t="str">
        <f t="shared" si="163"/>
        <v>DEF</v>
      </c>
      <c r="AF471" s="153">
        <f t="shared" si="164"/>
        <v>0</v>
      </c>
      <c r="AG471" s="233">
        <f t="shared" si="165"/>
        <v>520</v>
      </c>
      <c r="AH471" s="108">
        <f>VLOOKUP(B471,'Notes Ecrit'!$A$2:$B$572,2)</f>
        <v>11</v>
      </c>
      <c r="AI471" s="234">
        <f t="shared" si="166"/>
        <v>71</v>
      </c>
      <c r="AJ471" s="125" t="e">
        <f t="shared" si="167"/>
        <v>#VALUE!</v>
      </c>
      <c r="AK471"/>
      <c r="AL471"/>
      <c r="AM471"/>
      <c r="AN471"/>
      <c r="AO471"/>
    </row>
    <row r="472" spans="1:41" ht="16.5" customHeight="1" thickBot="1">
      <c r="A472" s="218" t="s">
        <v>1057</v>
      </c>
      <c r="B472" s="132">
        <v>21804000</v>
      </c>
      <c r="C472" s="132" t="s">
        <v>833</v>
      </c>
      <c r="D472" s="132" t="s">
        <v>500</v>
      </c>
      <c r="E472" s="154">
        <v>19</v>
      </c>
      <c r="F472" s="146">
        <f t="shared" si="147"/>
        <v>19</v>
      </c>
      <c r="G472" s="147">
        <f t="shared" si="148"/>
        <v>16</v>
      </c>
      <c r="H472" s="148">
        <f t="shared" si="149"/>
        <v>16</v>
      </c>
      <c r="I472" s="211">
        <v>3.14</v>
      </c>
      <c r="J472" s="147">
        <f t="shared" si="150"/>
        <v>18</v>
      </c>
      <c r="K472" s="155">
        <v>6.81</v>
      </c>
      <c r="L472" s="147">
        <f t="shared" si="151"/>
        <v>11</v>
      </c>
      <c r="M472" s="148">
        <f t="shared" si="152"/>
        <v>14.5</v>
      </c>
      <c r="N472" s="156">
        <v>58</v>
      </c>
      <c r="O472" s="190">
        <v>64</v>
      </c>
      <c r="P472" s="191">
        <f t="shared" si="153"/>
        <v>0.90625</v>
      </c>
      <c r="Q472" s="147">
        <f t="shared" si="154"/>
        <v>4.5</v>
      </c>
      <c r="R472" s="157">
        <v>37.9</v>
      </c>
      <c r="S472" s="147">
        <f t="shared" si="155"/>
        <v>2.5</v>
      </c>
      <c r="T472" s="148">
        <f t="shared" si="156"/>
        <v>7</v>
      </c>
      <c r="U472" s="156">
        <v>26.8</v>
      </c>
      <c r="V472" s="147">
        <f t="shared" si="157"/>
        <v>4.5</v>
      </c>
      <c r="W472" s="192">
        <v>-4</v>
      </c>
      <c r="X472" s="147">
        <f t="shared" si="158"/>
        <v>1.5</v>
      </c>
      <c r="Y472" s="158">
        <v>4</v>
      </c>
      <c r="Z472" s="147">
        <f t="shared" si="159"/>
        <v>3</v>
      </c>
      <c r="AA472" s="148">
        <f t="shared" si="160"/>
        <v>9</v>
      </c>
      <c r="AB472" s="159">
        <v>48.38</v>
      </c>
      <c r="AC472" s="147">
        <f t="shared" si="161"/>
        <v>6</v>
      </c>
      <c r="AD472" s="151">
        <f t="shared" si="162"/>
        <v>6</v>
      </c>
      <c r="AE472" s="152">
        <f t="shared" si="163"/>
        <v>10.5</v>
      </c>
      <c r="AF472" s="153">
        <f t="shared" si="164"/>
        <v>10.5</v>
      </c>
      <c r="AG472" s="233">
        <f t="shared" si="165"/>
        <v>232</v>
      </c>
      <c r="AH472" s="108">
        <f>VLOOKUP(B472,'Notes Ecrit'!$A$2:$B$572,2)</f>
        <v>7</v>
      </c>
      <c r="AI472" s="234">
        <f t="shared" si="166"/>
        <v>440</v>
      </c>
      <c r="AJ472" s="125">
        <f t="shared" si="167"/>
        <v>8.75</v>
      </c>
    </row>
    <row r="473" spans="1:41" ht="16.5" customHeight="1" thickBot="1">
      <c r="A473" s="218" t="s">
        <v>1057</v>
      </c>
      <c r="B473" s="132">
        <v>21712222</v>
      </c>
      <c r="C473" s="132" t="s">
        <v>834</v>
      </c>
      <c r="D473" s="132" t="s">
        <v>835</v>
      </c>
      <c r="E473" s="154">
        <v>16</v>
      </c>
      <c r="F473" s="146">
        <f t="shared" si="147"/>
        <v>17.5</v>
      </c>
      <c r="G473" s="147">
        <f t="shared" si="148"/>
        <v>13</v>
      </c>
      <c r="H473" s="148">
        <f t="shared" si="149"/>
        <v>13</v>
      </c>
      <c r="I473" s="211">
        <v>3.04</v>
      </c>
      <c r="J473" s="147">
        <f t="shared" si="150"/>
        <v>20</v>
      </c>
      <c r="K473" s="155">
        <v>6.48</v>
      </c>
      <c r="L473" s="147">
        <f t="shared" si="151"/>
        <v>13</v>
      </c>
      <c r="M473" s="148">
        <f t="shared" si="152"/>
        <v>16.5</v>
      </c>
      <c r="N473" s="156">
        <v>64</v>
      </c>
      <c r="O473" s="190">
        <v>64</v>
      </c>
      <c r="P473" s="191">
        <f t="shared" si="153"/>
        <v>1</v>
      </c>
      <c r="Q473" s="147">
        <f t="shared" si="154"/>
        <v>5</v>
      </c>
      <c r="R473" s="157">
        <v>47.6</v>
      </c>
      <c r="S473" s="147">
        <f t="shared" si="155"/>
        <v>5</v>
      </c>
      <c r="T473" s="148">
        <f t="shared" si="156"/>
        <v>10</v>
      </c>
      <c r="U473" s="156">
        <v>31.4</v>
      </c>
      <c r="V473" s="147">
        <f t="shared" si="157"/>
        <v>2.25</v>
      </c>
      <c r="W473" s="192">
        <v>-1</v>
      </c>
      <c r="X473" s="147">
        <f t="shared" si="158"/>
        <v>2.25</v>
      </c>
      <c r="Y473" s="158">
        <v>7</v>
      </c>
      <c r="Z473" s="147">
        <f t="shared" si="159"/>
        <v>1.5</v>
      </c>
      <c r="AA473" s="148">
        <f t="shared" si="160"/>
        <v>6</v>
      </c>
      <c r="AB473" s="159">
        <v>48.54</v>
      </c>
      <c r="AC473" s="147">
        <f t="shared" si="161"/>
        <v>6</v>
      </c>
      <c r="AD473" s="151">
        <f t="shared" si="162"/>
        <v>6</v>
      </c>
      <c r="AE473" s="152">
        <f t="shared" si="163"/>
        <v>10.3</v>
      </c>
      <c r="AF473" s="153">
        <f t="shared" si="164"/>
        <v>10.3</v>
      </c>
      <c r="AG473" s="233">
        <f t="shared" si="165"/>
        <v>252</v>
      </c>
      <c r="AH473" s="108">
        <f>VLOOKUP(B473,'Notes Ecrit'!$A$2:$B$572,2)</f>
        <v>8</v>
      </c>
      <c r="AI473" s="234">
        <f t="shared" si="166"/>
        <v>339</v>
      </c>
      <c r="AJ473" s="125">
        <f t="shared" si="167"/>
        <v>9.15</v>
      </c>
    </row>
    <row r="474" spans="1:41" ht="16.5" customHeight="1" thickBot="1">
      <c r="A474" s="218" t="s">
        <v>1057</v>
      </c>
      <c r="B474" s="132">
        <v>21814076</v>
      </c>
      <c r="C474" s="132" t="s">
        <v>836</v>
      </c>
      <c r="D474" s="132" t="s">
        <v>440</v>
      </c>
      <c r="E474" s="154">
        <v>9</v>
      </c>
      <c r="F474" s="146">
        <f t="shared" si="147"/>
        <v>14</v>
      </c>
      <c r="G474" s="147">
        <f t="shared" si="148"/>
        <v>6</v>
      </c>
      <c r="H474" s="148">
        <f t="shared" si="149"/>
        <v>6</v>
      </c>
      <c r="I474" s="211">
        <v>3.43</v>
      </c>
      <c r="J474" s="147">
        <f t="shared" si="150"/>
        <v>13</v>
      </c>
      <c r="K474" s="155">
        <v>7.61</v>
      </c>
      <c r="L474" s="147">
        <f t="shared" si="151"/>
        <v>5</v>
      </c>
      <c r="M474" s="148">
        <f t="shared" si="152"/>
        <v>9</v>
      </c>
      <c r="N474" s="156">
        <v>105</v>
      </c>
      <c r="O474" s="190">
        <v>90</v>
      </c>
      <c r="P474" s="191">
        <f t="shared" si="153"/>
        <v>1.1666666666666667</v>
      </c>
      <c r="Q474" s="147">
        <f t="shared" si="154"/>
        <v>5.5</v>
      </c>
      <c r="R474" s="157">
        <v>39.799999999999997</v>
      </c>
      <c r="S474" s="147">
        <f t="shared" si="155"/>
        <v>3</v>
      </c>
      <c r="T474" s="148">
        <f t="shared" si="156"/>
        <v>8.5</v>
      </c>
      <c r="U474" s="156">
        <v>40.299999999999997</v>
      </c>
      <c r="V474" s="147">
        <f t="shared" si="157"/>
        <v>0.25</v>
      </c>
      <c r="W474" s="192">
        <v>-22</v>
      </c>
      <c r="X474" s="147">
        <f t="shared" si="158"/>
        <v>0</v>
      </c>
      <c r="Y474" s="165" t="s">
        <v>1064</v>
      </c>
      <c r="Z474" s="147" t="str">
        <f t="shared" si="159"/>
        <v>ABI</v>
      </c>
      <c r="AA474" s="148" t="str">
        <f t="shared" si="160"/>
        <v>ABI</v>
      </c>
      <c r="AB474" s="159">
        <v>52.88</v>
      </c>
      <c r="AC474" s="147">
        <f t="shared" si="161"/>
        <v>4</v>
      </c>
      <c r="AD474" s="151">
        <f t="shared" si="162"/>
        <v>4</v>
      </c>
      <c r="AE474" s="152" t="str">
        <f t="shared" si="163"/>
        <v>DEF</v>
      </c>
      <c r="AF474" s="153">
        <f t="shared" si="164"/>
        <v>0</v>
      </c>
      <c r="AG474" s="233">
        <f t="shared" si="165"/>
        <v>520</v>
      </c>
      <c r="AH474" s="108">
        <f>VLOOKUP(B474,'Notes Ecrit'!$A$2:$B$572,2)</f>
        <v>6</v>
      </c>
      <c r="AI474" s="234">
        <f t="shared" si="166"/>
        <v>539</v>
      </c>
      <c r="AJ474" s="125" t="e">
        <f t="shared" si="167"/>
        <v>#VALUE!</v>
      </c>
      <c r="AK474" s="111"/>
      <c r="AL474" s="111"/>
      <c r="AM474" s="111"/>
      <c r="AN474" s="111"/>
      <c r="AO474" s="111"/>
    </row>
    <row r="475" spans="1:41" s="120" customFormat="1" ht="16.5" customHeight="1" thickBot="1">
      <c r="A475" s="250" t="s">
        <v>1057</v>
      </c>
      <c r="B475" s="138">
        <v>21813050</v>
      </c>
      <c r="C475" s="138" t="s">
        <v>837</v>
      </c>
      <c r="D475" s="305" t="s">
        <v>456</v>
      </c>
      <c r="E475" s="173" t="s">
        <v>1064</v>
      </c>
      <c r="F475" s="146" t="str">
        <f t="shared" si="147"/>
        <v>ABI</v>
      </c>
      <c r="G475" s="147" t="str">
        <f t="shared" si="148"/>
        <v>ABI</v>
      </c>
      <c r="H475" s="148" t="str">
        <f t="shared" si="149"/>
        <v>ABI</v>
      </c>
      <c r="I475" s="214" t="s">
        <v>1064</v>
      </c>
      <c r="J475" s="147" t="str">
        <f t="shared" si="150"/>
        <v>ABI</v>
      </c>
      <c r="K475" s="174" t="s">
        <v>1064</v>
      </c>
      <c r="L475" s="147" t="str">
        <f t="shared" si="151"/>
        <v>ABI</v>
      </c>
      <c r="M475" s="148" t="str">
        <f t="shared" si="152"/>
        <v>ABI</v>
      </c>
      <c r="N475" s="175" t="s">
        <v>1064</v>
      </c>
      <c r="O475" s="198"/>
      <c r="P475" s="191">
        <f t="shared" si="153"/>
        <v>0</v>
      </c>
      <c r="Q475" s="147" t="str">
        <f t="shared" si="154"/>
        <v>ABI</v>
      </c>
      <c r="R475" s="182" t="s">
        <v>1064</v>
      </c>
      <c r="S475" s="147" t="str">
        <f t="shared" si="155"/>
        <v>ABI</v>
      </c>
      <c r="T475" s="148" t="str">
        <f t="shared" si="156"/>
        <v>ABI</v>
      </c>
      <c r="U475" s="175" t="s">
        <v>1064</v>
      </c>
      <c r="V475" s="147" t="str">
        <f t="shared" si="157"/>
        <v>ABI</v>
      </c>
      <c r="W475" s="199" t="s">
        <v>1064</v>
      </c>
      <c r="X475" s="147" t="str">
        <f t="shared" si="158"/>
        <v>ABI</v>
      </c>
      <c r="Y475" s="176" t="s">
        <v>1064</v>
      </c>
      <c r="Z475" s="147" t="str">
        <f t="shared" si="159"/>
        <v>ABI</v>
      </c>
      <c r="AA475" s="148" t="str">
        <f t="shared" si="160"/>
        <v>ABI</v>
      </c>
      <c r="AB475" s="174" t="s">
        <v>1064</v>
      </c>
      <c r="AC475" s="147" t="str">
        <f t="shared" si="161"/>
        <v>ABI</v>
      </c>
      <c r="AD475" s="151" t="str">
        <f t="shared" si="162"/>
        <v>ABI</v>
      </c>
      <c r="AE475" s="152" t="str">
        <f t="shared" si="163"/>
        <v>DEF</v>
      </c>
      <c r="AF475" s="153">
        <f t="shared" si="164"/>
        <v>0</v>
      </c>
      <c r="AG475" s="233">
        <f t="shared" si="165"/>
        <v>520</v>
      </c>
      <c r="AH475" s="108">
        <f>VLOOKUP(B475,'Notes Ecrit'!$A$2:$B$572,2)</f>
        <v>10</v>
      </c>
      <c r="AI475" s="234">
        <f t="shared" si="166"/>
        <v>125</v>
      </c>
      <c r="AJ475" s="125" t="e">
        <f t="shared" si="167"/>
        <v>#VALUE!</v>
      </c>
      <c r="AK475" s="126"/>
      <c r="AL475" s="126"/>
      <c r="AM475" s="126"/>
      <c r="AN475" s="126"/>
      <c r="AO475" s="126"/>
    </row>
    <row r="476" spans="1:41" ht="16.5" customHeight="1" thickBot="1">
      <c r="A476" s="218" t="s">
        <v>1057</v>
      </c>
      <c r="B476" s="132">
        <v>21809908</v>
      </c>
      <c r="C476" s="132" t="s">
        <v>838</v>
      </c>
      <c r="D476" s="305" t="s">
        <v>839</v>
      </c>
      <c r="E476" s="154">
        <v>19</v>
      </c>
      <c r="F476" s="146">
        <f t="shared" si="147"/>
        <v>19</v>
      </c>
      <c r="G476" s="147">
        <f t="shared" si="148"/>
        <v>16</v>
      </c>
      <c r="H476" s="148">
        <f t="shared" si="149"/>
        <v>16</v>
      </c>
      <c r="I476" s="211">
        <v>3.48</v>
      </c>
      <c r="J476" s="147">
        <f t="shared" si="150"/>
        <v>12</v>
      </c>
      <c r="K476" s="155">
        <v>6.4</v>
      </c>
      <c r="L476" s="147">
        <f t="shared" si="151"/>
        <v>14</v>
      </c>
      <c r="M476" s="148">
        <f t="shared" si="152"/>
        <v>13</v>
      </c>
      <c r="N476" s="156">
        <v>81</v>
      </c>
      <c r="O476" s="190">
        <v>76</v>
      </c>
      <c r="P476" s="191">
        <f t="shared" si="153"/>
        <v>1.0657894736842106</v>
      </c>
      <c r="Q476" s="147">
        <f t="shared" si="154"/>
        <v>5</v>
      </c>
      <c r="R476" s="157">
        <v>40.200000000000003</v>
      </c>
      <c r="S476" s="147">
        <f t="shared" si="155"/>
        <v>3</v>
      </c>
      <c r="T476" s="148">
        <f t="shared" si="156"/>
        <v>8</v>
      </c>
      <c r="U476" s="156">
        <v>25.4</v>
      </c>
      <c r="V476" s="147">
        <f t="shared" si="157"/>
        <v>5.5</v>
      </c>
      <c r="W476" s="192">
        <v>-11</v>
      </c>
      <c r="X476" s="147">
        <f t="shared" si="158"/>
        <v>0.75</v>
      </c>
      <c r="Y476" s="158">
        <v>5</v>
      </c>
      <c r="Z476" s="147">
        <f t="shared" si="159"/>
        <v>2.5</v>
      </c>
      <c r="AA476" s="148">
        <f t="shared" si="160"/>
        <v>8.75</v>
      </c>
      <c r="AB476" s="185" t="s">
        <v>1060</v>
      </c>
      <c r="AC476" s="147">
        <f t="shared" si="161"/>
        <v>0</v>
      </c>
      <c r="AD476" s="151">
        <f t="shared" si="162"/>
        <v>0</v>
      </c>
      <c r="AE476" s="152">
        <f t="shared" si="163"/>
        <v>9.15</v>
      </c>
      <c r="AF476" s="153">
        <f t="shared" si="164"/>
        <v>9.15</v>
      </c>
      <c r="AG476" s="233">
        <f t="shared" si="165"/>
        <v>369</v>
      </c>
      <c r="AH476" s="108">
        <f>VLOOKUP(B476,'Notes Ecrit'!$A$2:$B$572,2)</f>
        <v>9</v>
      </c>
      <c r="AI476" s="234">
        <f t="shared" si="166"/>
        <v>208</v>
      </c>
      <c r="AJ476" s="125">
        <f t="shared" si="167"/>
        <v>9.0749999999999993</v>
      </c>
      <c r="AK476" s="111"/>
      <c r="AL476" s="111"/>
      <c r="AM476" s="111"/>
      <c r="AN476" s="111"/>
      <c r="AO476" s="111"/>
    </row>
    <row r="477" spans="1:41" ht="16.5" customHeight="1" thickBot="1">
      <c r="A477" s="218" t="s">
        <v>1057</v>
      </c>
      <c r="B477" s="132">
        <v>21817540</v>
      </c>
      <c r="C477" s="132" t="s">
        <v>840</v>
      </c>
      <c r="D477" s="132" t="s">
        <v>662</v>
      </c>
      <c r="E477" s="154">
        <v>17</v>
      </c>
      <c r="F477" s="146">
        <f t="shared" si="147"/>
        <v>18</v>
      </c>
      <c r="G477" s="147">
        <f t="shared" si="148"/>
        <v>14</v>
      </c>
      <c r="H477" s="148">
        <f t="shared" si="149"/>
        <v>14</v>
      </c>
      <c r="I477" s="210" t="s">
        <v>1064</v>
      </c>
      <c r="J477" s="147" t="str">
        <f t="shared" si="150"/>
        <v>ABI</v>
      </c>
      <c r="K477" s="149" t="s">
        <v>1064</v>
      </c>
      <c r="L477" s="147" t="str">
        <f t="shared" si="151"/>
        <v>ABI</v>
      </c>
      <c r="M477" s="148" t="str">
        <f t="shared" si="152"/>
        <v>ABI</v>
      </c>
      <c r="N477" s="156">
        <v>62</v>
      </c>
      <c r="O477" s="190">
        <v>54</v>
      </c>
      <c r="P477" s="191">
        <f t="shared" si="153"/>
        <v>1.1481481481481481</v>
      </c>
      <c r="Q477" s="147">
        <f t="shared" si="154"/>
        <v>5.5</v>
      </c>
      <c r="R477" s="157">
        <v>52.6</v>
      </c>
      <c r="S477" s="147">
        <f t="shared" si="155"/>
        <v>6</v>
      </c>
      <c r="T477" s="148">
        <f t="shared" si="156"/>
        <v>11.5</v>
      </c>
      <c r="U477" s="150" t="s">
        <v>1064</v>
      </c>
      <c r="V477" s="147" t="str">
        <f t="shared" si="157"/>
        <v>ABI</v>
      </c>
      <c r="W477" s="189" t="s">
        <v>1064</v>
      </c>
      <c r="X477" s="147" t="str">
        <f t="shared" si="158"/>
        <v>ABI</v>
      </c>
      <c r="Y477" s="166" t="s">
        <v>1064</v>
      </c>
      <c r="Z477" s="147" t="str">
        <f t="shared" si="159"/>
        <v>ABI</v>
      </c>
      <c r="AA477" s="148" t="str">
        <f t="shared" si="160"/>
        <v>ABI</v>
      </c>
      <c r="AB477" s="159">
        <v>40.71</v>
      </c>
      <c r="AC477" s="147">
        <f t="shared" si="161"/>
        <v>10</v>
      </c>
      <c r="AD477" s="151">
        <f t="shared" si="162"/>
        <v>10</v>
      </c>
      <c r="AE477" s="152" t="str">
        <f t="shared" si="163"/>
        <v>DEF</v>
      </c>
      <c r="AF477" s="153">
        <f t="shared" si="164"/>
        <v>0</v>
      </c>
      <c r="AG477" s="233">
        <f t="shared" si="165"/>
        <v>520</v>
      </c>
      <c r="AH477" s="108">
        <f>VLOOKUP(B477,'Notes Ecrit'!$A$2:$B$572,2)</f>
        <v>6.5</v>
      </c>
      <c r="AI477" s="234">
        <f t="shared" si="166"/>
        <v>497</v>
      </c>
      <c r="AJ477" s="125" t="e">
        <f t="shared" si="167"/>
        <v>#VALUE!</v>
      </c>
      <c r="AK477" s="118"/>
      <c r="AL477" s="118"/>
      <c r="AM477" s="118"/>
      <c r="AN477" s="118"/>
      <c r="AO477" s="118"/>
    </row>
    <row r="478" spans="1:41" ht="16.5" customHeight="1" thickBot="1">
      <c r="A478" s="218" t="s">
        <v>1057</v>
      </c>
      <c r="B478" s="225">
        <v>21612792</v>
      </c>
      <c r="C478" s="225" t="s">
        <v>134</v>
      </c>
      <c r="D478" s="225" t="s">
        <v>841</v>
      </c>
      <c r="E478" s="154">
        <v>17</v>
      </c>
      <c r="F478" s="146">
        <f t="shared" si="147"/>
        <v>18</v>
      </c>
      <c r="G478" s="147">
        <f t="shared" si="148"/>
        <v>14</v>
      </c>
      <c r="H478" s="148">
        <f t="shared" si="149"/>
        <v>14</v>
      </c>
      <c r="I478" s="211">
        <v>3.5</v>
      </c>
      <c r="J478" s="147">
        <f t="shared" si="150"/>
        <v>12</v>
      </c>
      <c r="K478" s="155">
        <v>6.62</v>
      </c>
      <c r="L478" s="147">
        <f t="shared" si="151"/>
        <v>12</v>
      </c>
      <c r="M478" s="148">
        <f t="shared" si="152"/>
        <v>12</v>
      </c>
      <c r="N478" s="156">
        <v>79</v>
      </c>
      <c r="O478" s="190">
        <v>72</v>
      </c>
      <c r="P478" s="191">
        <f t="shared" si="153"/>
        <v>1.0972222222222223</v>
      </c>
      <c r="Q478" s="147">
        <f t="shared" si="154"/>
        <v>5</v>
      </c>
      <c r="R478" s="157">
        <v>38</v>
      </c>
      <c r="S478" s="147">
        <f t="shared" si="155"/>
        <v>2.5</v>
      </c>
      <c r="T478" s="148">
        <f t="shared" si="156"/>
        <v>7.5</v>
      </c>
      <c r="U478" s="156">
        <v>24.8</v>
      </c>
      <c r="V478" s="147">
        <f t="shared" si="157"/>
        <v>5.5</v>
      </c>
      <c r="W478" s="192">
        <v>2</v>
      </c>
      <c r="X478" s="147">
        <f t="shared" si="158"/>
        <v>3</v>
      </c>
      <c r="Y478" s="158">
        <v>4</v>
      </c>
      <c r="Z478" s="147">
        <f t="shared" si="159"/>
        <v>3</v>
      </c>
      <c r="AA478" s="148">
        <f t="shared" si="160"/>
        <v>11.5</v>
      </c>
      <c r="AB478" s="159">
        <v>38.68</v>
      </c>
      <c r="AC478" s="147">
        <f t="shared" si="161"/>
        <v>11</v>
      </c>
      <c r="AD478" s="151">
        <f t="shared" si="162"/>
        <v>11</v>
      </c>
      <c r="AE478" s="152">
        <f t="shared" si="163"/>
        <v>11.2</v>
      </c>
      <c r="AF478" s="153">
        <f t="shared" si="164"/>
        <v>11.2</v>
      </c>
      <c r="AG478" s="233">
        <f t="shared" si="165"/>
        <v>175</v>
      </c>
      <c r="AH478" s="108">
        <f>VLOOKUP(B478,'Notes Ecrit'!$A$2:$B$572,2)</f>
        <v>9</v>
      </c>
      <c r="AI478" s="234">
        <f t="shared" si="166"/>
        <v>208</v>
      </c>
      <c r="AJ478" s="125">
        <f t="shared" si="167"/>
        <v>10.1</v>
      </c>
      <c r="AK478" s="126"/>
      <c r="AL478" s="126"/>
      <c r="AM478" s="126"/>
      <c r="AN478" s="126"/>
      <c r="AO478" s="126"/>
    </row>
    <row r="479" spans="1:41" ht="16.5" customHeight="1" thickBot="1">
      <c r="A479" s="218" t="s">
        <v>1057</v>
      </c>
      <c r="B479" s="225">
        <v>21710130</v>
      </c>
      <c r="C479" s="225" t="s">
        <v>842</v>
      </c>
      <c r="D479" s="225" t="s">
        <v>843</v>
      </c>
      <c r="E479" s="154">
        <v>19</v>
      </c>
      <c r="F479" s="146">
        <f t="shared" si="147"/>
        <v>19</v>
      </c>
      <c r="G479" s="147">
        <f t="shared" si="148"/>
        <v>16</v>
      </c>
      <c r="H479" s="148">
        <f t="shared" si="149"/>
        <v>16</v>
      </c>
      <c r="I479" s="211">
        <v>3.37</v>
      </c>
      <c r="J479" s="147">
        <f t="shared" si="150"/>
        <v>14</v>
      </c>
      <c r="K479" s="155">
        <v>6.29</v>
      </c>
      <c r="L479" s="147">
        <f t="shared" si="151"/>
        <v>15</v>
      </c>
      <c r="M479" s="148">
        <f t="shared" si="152"/>
        <v>14.5</v>
      </c>
      <c r="N479" s="156">
        <v>90</v>
      </c>
      <c r="O479" s="190">
        <v>77</v>
      </c>
      <c r="P479" s="191">
        <f t="shared" si="153"/>
        <v>1.1688311688311688</v>
      </c>
      <c r="Q479" s="147">
        <f t="shared" si="154"/>
        <v>5.5</v>
      </c>
      <c r="R479" s="157">
        <v>39.4</v>
      </c>
      <c r="S479" s="147">
        <f t="shared" si="155"/>
        <v>3</v>
      </c>
      <c r="T479" s="148">
        <f t="shared" si="156"/>
        <v>8.5</v>
      </c>
      <c r="U479" s="156">
        <v>28.4</v>
      </c>
      <c r="V479" s="147">
        <f t="shared" si="157"/>
        <v>3.75</v>
      </c>
      <c r="W479" s="192">
        <v>-7</v>
      </c>
      <c r="X479" s="147">
        <f t="shared" si="158"/>
        <v>1.25</v>
      </c>
      <c r="Y479" s="158">
        <v>5</v>
      </c>
      <c r="Z479" s="147">
        <f t="shared" si="159"/>
        <v>2.5</v>
      </c>
      <c r="AA479" s="148">
        <f t="shared" si="160"/>
        <v>7.5</v>
      </c>
      <c r="AB479" s="159">
        <v>31</v>
      </c>
      <c r="AC479" s="147">
        <f t="shared" si="161"/>
        <v>16</v>
      </c>
      <c r="AD479" s="151">
        <f t="shared" si="162"/>
        <v>16</v>
      </c>
      <c r="AE479" s="152">
        <f t="shared" si="163"/>
        <v>12.5</v>
      </c>
      <c r="AF479" s="153">
        <f t="shared" si="164"/>
        <v>12.5</v>
      </c>
      <c r="AG479" s="233">
        <f t="shared" si="165"/>
        <v>60</v>
      </c>
      <c r="AH479" s="108">
        <f>VLOOKUP(B479,'Notes Ecrit'!$A$2:$B$572,2)</f>
        <v>9.5</v>
      </c>
      <c r="AI479" s="234">
        <f t="shared" si="166"/>
        <v>173</v>
      </c>
      <c r="AJ479" s="125">
        <f t="shared" si="167"/>
        <v>11</v>
      </c>
    </row>
    <row r="480" spans="1:41" ht="16.5" customHeight="1" thickBot="1">
      <c r="A480" s="218" t="s">
        <v>1057</v>
      </c>
      <c r="B480" s="225">
        <v>21710142</v>
      </c>
      <c r="C480" s="225" t="s">
        <v>842</v>
      </c>
      <c r="D480" s="225" t="s">
        <v>844</v>
      </c>
      <c r="E480" s="154">
        <v>19</v>
      </c>
      <c r="F480" s="146">
        <f t="shared" si="147"/>
        <v>19</v>
      </c>
      <c r="G480" s="147">
        <f t="shared" si="148"/>
        <v>16</v>
      </c>
      <c r="H480" s="148">
        <f t="shared" si="149"/>
        <v>16</v>
      </c>
      <c r="I480" s="211">
        <v>3.47</v>
      </c>
      <c r="J480" s="147">
        <f t="shared" si="150"/>
        <v>13</v>
      </c>
      <c r="K480" s="155">
        <v>6.53</v>
      </c>
      <c r="L480" s="147">
        <f t="shared" si="151"/>
        <v>13</v>
      </c>
      <c r="M480" s="148">
        <f t="shared" si="152"/>
        <v>13</v>
      </c>
      <c r="N480" s="156">
        <v>82</v>
      </c>
      <c r="O480" s="190">
        <v>78</v>
      </c>
      <c r="P480" s="191">
        <f t="shared" si="153"/>
        <v>1.0512820512820513</v>
      </c>
      <c r="Q480" s="147">
        <f t="shared" si="154"/>
        <v>5</v>
      </c>
      <c r="R480" s="157">
        <v>45.8</v>
      </c>
      <c r="S480" s="147">
        <f t="shared" si="155"/>
        <v>4.5</v>
      </c>
      <c r="T480" s="148">
        <f t="shared" si="156"/>
        <v>9.5</v>
      </c>
      <c r="U480" s="156">
        <v>26.9</v>
      </c>
      <c r="V480" s="147">
        <f t="shared" si="157"/>
        <v>4.5</v>
      </c>
      <c r="W480" s="192">
        <v>-10</v>
      </c>
      <c r="X480" s="147">
        <f t="shared" si="158"/>
        <v>1</v>
      </c>
      <c r="Y480" s="158">
        <v>7</v>
      </c>
      <c r="Z480" s="147">
        <f t="shared" si="159"/>
        <v>1.5</v>
      </c>
      <c r="AA480" s="148">
        <f t="shared" si="160"/>
        <v>7</v>
      </c>
      <c r="AB480" s="159">
        <v>35.659999999999997</v>
      </c>
      <c r="AC480" s="147">
        <f t="shared" si="161"/>
        <v>13</v>
      </c>
      <c r="AD480" s="151">
        <f t="shared" si="162"/>
        <v>13</v>
      </c>
      <c r="AE480" s="152">
        <f t="shared" si="163"/>
        <v>11.7</v>
      </c>
      <c r="AF480" s="153">
        <f t="shared" si="164"/>
        <v>11.7</v>
      </c>
      <c r="AG480" s="233">
        <f t="shared" si="165"/>
        <v>122</v>
      </c>
      <c r="AH480" s="108">
        <f>VLOOKUP(B480,'Notes Ecrit'!$A$2:$B$572,2)</f>
        <v>12.5</v>
      </c>
      <c r="AI480" s="234">
        <f t="shared" si="166"/>
        <v>23</v>
      </c>
      <c r="AJ480" s="125">
        <f t="shared" si="167"/>
        <v>12.1</v>
      </c>
    </row>
    <row r="481" spans="1:41" ht="16.5" customHeight="1" thickBot="1">
      <c r="A481" s="218" t="s">
        <v>1057</v>
      </c>
      <c r="B481" s="225">
        <v>21807417</v>
      </c>
      <c r="C481" s="225" t="s">
        <v>845</v>
      </c>
      <c r="D481" s="225" t="s">
        <v>36</v>
      </c>
      <c r="E481" s="154">
        <v>18</v>
      </c>
      <c r="F481" s="146">
        <f t="shared" si="147"/>
        <v>18.5</v>
      </c>
      <c r="G481" s="147">
        <f t="shared" si="148"/>
        <v>15</v>
      </c>
      <c r="H481" s="148">
        <f t="shared" si="149"/>
        <v>15</v>
      </c>
      <c r="I481" s="211">
        <v>3.63</v>
      </c>
      <c r="J481" s="147">
        <f t="shared" si="150"/>
        <v>10</v>
      </c>
      <c r="K481" s="155">
        <v>6.73</v>
      </c>
      <c r="L481" s="147">
        <f t="shared" si="151"/>
        <v>12</v>
      </c>
      <c r="M481" s="148">
        <f t="shared" si="152"/>
        <v>11</v>
      </c>
      <c r="N481" s="156">
        <v>63</v>
      </c>
      <c r="O481" s="190">
        <v>66</v>
      </c>
      <c r="P481" s="191">
        <f t="shared" si="153"/>
        <v>0.95454545454545459</v>
      </c>
      <c r="Q481" s="147">
        <f t="shared" si="154"/>
        <v>4.5</v>
      </c>
      <c r="R481" s="157">
        <v>45.2</v>
      </c>
      <c r="S481" s="147">
        <f t="shared" si="155"/>
        <v>4.5</v>
      </c>
      <c r="T481" s="148">
        <f t="shared" si="156"/>
        <v>9</v>
      </c>
      <c r="U481" s="156">
        <v>29.5</v>
      </c>
      <c r="V481" s="147">
        <f t="shared" si="157"/>
        <v>3</v>
      </c>
      <c r="W481" s="192">
        <v>5</v>
      </c>
      <c r="X481" s="147">
        <f t="shared" si="158"/>
        <v>3.5</v>
      </c>
      <c r="Y481" s="158">
        <v>5</v>
      </c>
      <c r="Z481" s="147">
        <f t="shared" si="159"/>
        <v>2.5</v>
      </c>
      <c r="AA481" s="148">
        <f t="shared" si="160"/>
        <v>9</v>
      </c>
      <c r="AB481" s="159">
        <v>39.159999999999997</v>
      </c>
      <c r="AC481" s="147">
        <f t="shared" si="161"/>
        <v>11</v>
      </c>
      <c r="AD481" s="151">
        <f t="shared" si="162"/>
        <v>11</v>
      </c>
      <c r="AE481" s="152">
        <f t="shared" si="163"/>
        <v>11</v>
      </c>
      <c r="AF481" s="153">
        <f t="shared" si="164"/>
        <v>11</v>
      </c>
      <c r="AG481" s="233">
        <f t="shared" si="165"/>
        <v>196</v>
      </c>
      <c r="AH481" s="108">
        <f>VLOOKUP(B481,'Notes Ecrit'!$A$2:$B$572,2)</f>
        <v>10.5</v>
      </c>
      <c r="AI481" s="234">
        <f t="shared" si="166"/>
        <v>94</v>
      </c>
      <c r="AJ481" s="125">
        <f t="shared" si="167"/>
        <v>10.75</v>
      </c>
    </row>
    <row r="482" spans="1:41" ht="16.5" customHeight="1" thickBot="1">
      <c r="A482" s="218" t="s">
        <v>1057</v>
      </c>
      <c r="B482" s="225">
        <v>21809019</v>
      </c>
      <c r="C482" s="225" t="s">
        <v>846</v>
      </c>
      <c r="D482" s="225" t="s">
        <v>236</v>
      </c>
      <c r="E482" s="154">
        <v>15</v>
      </c>
      <c r="F482" s="146">
        <f t="shared" si="147"/>
        <v>17</v>
      </c>
      <c r="G482" s="147">
        <f t="shared" si="148"/>
        <v>12</v>
      </c>
      <c r="H482" s="148">
        <f t="shared" si="149"/>
        <v>12</v>
      </c>
      <c r="I482" s="211">
        <v>3.59</v>
      </c>
      <c r="J482" s="147">
        <f t="shared" si="150"/>
        <v>11</v>
      </c>
      <c r="K482" s="155">
        <v>6.72</v>
      </c>
      <c r="L482" s="147">
        <f t="shared" si="151"/>
        <v>12</v>
      </c>
      <c r="M482" s="148">
        <f t="shared" si="152"/>
        <v>11.5</v>
      </c>
      <c r="N482" s="156">
        <v>65</v>
      </c>
      <c r="O482" s="190">
        <v>68</v>
      </c>
      <c r="P482" s="191">
        <f t="shared" si="153"/>
        <v>0.95588235294117652</v>
      </c>
      <c r="Q482" s="147">
        <f t="shared" si="154"/>
        <v>4.5</v>
      </c>
      <c r="R482" s="157">
        <v>41</v>
      </c>
      <c r="S482" s="147">
        <f t="shared" si="155"/>
        <v>3.5</v>
      </c>
      <c r="T482" s="148">
        <f t="shared" si="156"/>
        <v>8</v>
      </c>
      <c r="U482" s="156">
        <v>23</v>
      </c>
      <c r="V482" s="147">
        <f t="shared" si="157"/>
        <v>6.25</v>
      </c>
      <c r="W482" s="192">
        <v>6</v>
      </c>
      <c r="X482" s="147">
        <f t="shared" si="158"/>
        <v>3.5</v>
      </c>
      <c r="Y482" s="158">
        <v>4</v>
      </c>
      <c r="Z482" s="147">
        <f t="shared" si="159"/>
        <v>3</v>
      </c>
      <c r="AA482" s="148">
        <f t="shared" si="160"/>
        <v>12.75</v>
      </c>
      <c r="AB482" s="159">
        <v>34.96</v>
      </c>
      <c r="AC482" s="147">
        <f t="shared" si="161"/>
        <v>13</v>
      </c>
      <c r="AD482" s="151">
        <f t="shared" si="162"/>
        <v>13</v>
      </c>
      <c r="AE482" s="152">
        <f t="shared" si="163"/>
        <v>11.45</v>
      </c>
      <c r="AF482" s="153">
        <f t="shared" si="164"/>
        <v>11.45</v>
      </c>
      <c r="AG482" s="233">
        <f t="shared" si="165"/>
        <v>153</v>
      </c>
      <c r="AH482" s="108">
        <f>VLOOKUP(B482,'Notes Ecrit'!$A$2:$B$572,2)</f>
        <v>5</v>
      </c>
      <c r="AI482" s="234">
        <f t="shared" si="166"/>
        <v>617</v>
      </c>
      <c r="AJ482" s="125">
        <f t="shared" si="167"/>
        <v>8.2249999999999996</v>
      </c>
      <c r="AK482" s="118"/>
      <c r="AL482" s="118"/>
      <c r="AM482" s="118"/>
      <c r="AN482" s="118"/>
      <c r="AO482" s="118"/>
    </row>
    <row r="483" spans="1:41" ht="16.5" customHeight="1" thickBot="1">
      <c r="A483" s="218" t="s">
        <v>186</v>
      </c>
      <c r="B483" s="225">
        <v>21806722</v>
      </c>
      <c r="C483" s="225" t="s">
        <v>135</v>
      </c>
      <c r="D483" s="225" t="s">
        <v>495</v>
      </c>
      <c r="E483" s="154">
        <v>15</v>
      </c>
      <c r="F483" s="146">
        <f t="shared" si="147"/>
        <v>17</v>
      </c>
      <c r="G483" s="147">
        <f t="shared" si="148"/>
        <v>15</v>
      </c>
      <c r="H483" s="148">
        <f t="shared" si="149"/>
        <v>15</v>
      </c>
      <c r="I483" s="211">
        <v>4.4400000000000004</v>
      </c>
      <c r="J483" s="147">
        <f t="shared" si="150"/>
        <v>2</v>
      </c>
      <c r="K483" s="155">
        <v>8.64</v>
      </c>
      <c r="L483" s="147">
        <f t="shared" si="151"/>
        <v>4</v>
      </c>
      <c r="M483" s="148">
        <f t="shared" si="152"/>
        <v>3</v>
      </c>
      <c r="N483" s="156">
        <v>23.5</v>
      </c>
      <c r="O483" s="190">
        <v>51</v>
      </c>
      <c r="P483" s="191">
        <f t="shared" si="153"/>
        <v>0.46078431372549017</v>
      </c>
      <c r="Q483" s="147">
        <f t="shared" si="154"/>
        <v>3.5</v>
      </c>
      <c r="R483" s="157">
        <v>26.3</v>
      </c>
      <c r="S483" s="147">
        <f t="shared" si="155"/>
        <v>4</v>
      </c>
      <c r="T483" s="148">
        <f t="shared" si="156"/>
        <v>7.5</v>
      </c>
      <c r="U483" s="156">
        <v>30.6</v>
      </c>
      <c r="V483" s="147">
        <f t="shared" si="157"/>
        <v>3.5</v>
      </c>
      <c r="W483" s="192">
        <v>1</v>
      </c>
      <c r="X483" s="147">
        <f t="shared" si="158"/>
        <v>2.75</v>
      </c>
      <c r="Y483" s="158">
        <v>7</v>
      </c>
      <c r="Z483" s="147">
        <f t="shared" si="159"/>
        <v>1.5</v>
      </c>
      <c r="AA483" s="148">
        <f t="shared" si="160"/>
        <v>7.75</v>
      </c>
      <c r="AB483" s="159">
        <v>40.35</v>
      </c>
      <c r="AC483" s="147">
        <f t="shared" si="161"/>
        <v>13</v>
      </c>
      <c r="AD483" s="151">
        <f t="shared" si="162"/>
        <v>13</v>
      </c>
      <c r="AE483" s="152">
        <f t="shared" si="163"/>
        <v>9.25</v>
      </c>
      <c r="AF483" s="153">
        <f t="shared" si="164"/>
        <v>9.25</v>
      </c>
      <c r="AG483" s="233">
        <f t="shared" si="165"/>
        <v>365</v>
      </c>
      <c r="AH483" s="108">
        <f>VLOOKUP(B483,'Notes Ecrit'!$A$2:$B$572,2)</f>
        <v>9</v>
      </c>
      <c r="AI483" s="234">
        <f t="shared" si="166"/>
        <v>208</v>
      </c>
      <c r="AJ483" s="125">
        <f t="shared" si="167"/>
        <v>9.125</v>
      </c>
    </row>
    <row r="484" spans="1:41" s="122" customFormat="1" ht="16.5" customHeight="1" thickBot="1">
      <c r="A484" s="121" t="s">
        <v>186</v>
      </c>
      <c r="B484" s="129">
        <v>21713014</v>
      </c>
      <c r="C484" s="129" t="s">
        <v>136</v>
      </c>
      <c r="D484" s="129" t="s">
        <v>847</v>
      </c>
      <c r="E484" s="160" t="s">
        <v>1060</v>
      </c>
      <c r="F484" s="146" t="str">
        <f t="shared" si="147"/>
        <v>DISP</v>
      </c>
      <c r="G484" s="147">
        <f t="shared" si="148"/>
        <v>0</v>
      </c>
      <c r="H484" s="148">
        <f t="shared" si="149"/>
        <v>0</v>
      </c>
      <c r="I484" s="212" t="s">
        <v>1060</v>
      </c>
      <c r="J484" s="147">
        <f t="shared" si="150"/>
        <v>0</v>
      </c>
      <c r="K484" s="161" t="s">
        <v>1060</v>
      </c>
      <c r="L484" s="147">
        <f t="shared" si="151"/>
        <v>0</v>
      </c>
      <c r="M484" s="148">
        <f t="shared" si="152"/>
        <v>0</v>
      </c>
      <c r="N484" s="162" t="s">
        <v>1060</v>
      </c>
      <c r="O484" s="193"/>
      <c r="P484" s="191">
        <f t="shared" si="153"/>
        <v>0</v>
      </c>
      <c r="Q484" s="147">
        <f t="shared" si="154"/>
        <v>0</v>
      </c>
      <c r="R484" s="183" t="s">
        <v>1060</v>
      </c>
      <c r="S484" s="147">
        <f t="shared" si="155"/>
        <v>0</v>
      </c>
      <c r="T484" s="148">
        <f t="shared" si="156"/>
        <v>0</v>
      </c>
      <c r="U484" s="162" t="s">
        <v>1060</v>
      </c>
      <c r="V484" s="147">
        <f t="shared" si="157"/>
        <v>0</v>
      </c>
      <c r="W484" s="162" t="s">
        <v>1060</v>
      </c>
      <c r="X484" s="147">
        <f t="shared" si="158"/>
        <v>0</v>
      </c>
      <c r="Y484" s="162" t="s">
        <v>1060</v>
      </c>
      <c r="Z484" s="147">
        <f t="shared" si="159"/>
        <v>0</v>
      </c>
      <c r="AA484" s="148">
        <f t="shared" si="160"/>
        <v>0</v>
      </c>
      <c r="AB484" s="161" t="s">
        <v>1060</v>
      </c>
      <c r="AC484" s="147">
        <f t="shared" si="161"/>
        <v>0</v>
      </c>
      <c r="AD484" s="151">
        <f t="shared" si="162"/>
        <v>0</v>
      </c>
      <c r="AE484" s="152">
        <f t="shared" si="163"/>
        <v>0</v>
      </c>
      <c r="AF484" s="153">
        <f t="shared" si="164"/>
        <v>0</v>
      </c>
      <c r="AG484" s="233">
        <f t="shared" si="165"/>
        <v>520</v>
      </c>
      <c r="AH484" s="108">
        <f>VLOOKUP(B484,'Notes Ecrit'!$A$2:$B$572,2)</f>
        <v>9</v>
      </c>
      <c r="AI484" s="234">
        <f t="shared" si="166"/>
        <v>208</v>
      </c>
      <c r="AJ484" s="125">
        <f t="shared" si="167"/>
        <v>4.5</v>
      </c>
    </row>
    <row r="485" spans="1:41" s="126" customFormat="1" ht="16.5" customHeight="1" thickBot="1">
      <c r="A485" s="251" t="s">
        <v>1057</v>
      </c>
      <c r="B485" s="127">
        <v>21815791</v>
      </c>
      <c r="C485" s="127" t="s">
        <v>137</v>
      </c>
      <c r="D485" s="127" t="s">
        <v>34</v>
      </c>
      <c r="E485" s="145" t="s">
        <v>1064</v>
      </c>
      <c r="F485" s="146" t="str">
        <f t="shared" si="147"/>
        <v>ABI</v>
      </c>
      <c r="G485" s="147" t="str">
        <f t="shared" si="148"/>
        <v>ABI</v>
      </c>
      <c r="H485" s="148" t="str">
        <f t="shared" si="149"/>
        <v>ABI</v>
      </c>
      <c r="I485" s="210" t="s">
        <v>1064</v>
      </c>
      <c r="J485" s="147" t="str">
        <f t="shared" si="150"/>
        <v>ABI</v>
      </c>
      <c r="K485" s="149" t="s">
        <v>1064</v>
      </c>
      <c r="L485" s="147" t="str">
        <f t="shared" si="151"/>
        <v>ABI</v>
      </c>
      <c r="M485" s="148" t="str">
        <f t="shared" si="152"/>
        <v>ABI</v>
      </c>
      <c r="N485" s="150" t="s">
        <v>1064</v>
      </c>
      <c r="O485" s="187"/>
      <c r="P485" s="191">
        <f t="shared" si="153"/>
        <v>0</v>
      </c>
      <c r="Q485" s="147" t="str">
        <f t="shared" si="154"/>
        <v>ABI</v>
      </c>
      <c r="R485" s="150" t="s">
        <v>1064</v>
      </c>
      <c r="S485" s="147" t="str">
        <f t="shared" si="155"/>
        <v>ABI</v>
      </c>
      <c r="T485" s="148" t="str">
        <f t="shared" si="156"/>
        <v>ABI</v>
      </c>
      <c r="U485" s="150" t="s">
        <v>1064</v>
      </c>
      <c r="V485" s="147" t="str">
        <f t="shared" si="157"/>
        <v>ABI</v>
      </c>
      <c r="W485" s="189" t="s">
        <v>1064</v>
      </c>
      <c r="X485" s="147" t="str">
        <f t="shared" si="158"/>
        <v>ABI</v>
      </c>
      <c r="Y485" s="166" t="s">
        <v>1064</v>
      </c>
      <c r="Z485" s="147" t="str">
        <f t="shared" si="159"/>
        <v>ABI</v>
      </c>
      <c r="AA485" s="148" t="str">
        <f t="shared" si="160"/>
        <v>ABI</v>
      </c>
      <c r="AB485" s="149" t="s">
        <v>1064</v>
      </c>
      <c r="AC485" s="147" t="str">
        <f t="shared" si="161"/>
        <v>ABI</v>
      </c>
      <c r="AD485" s="151" t="str">
        <f t="shared" si="162"/>
        <v>ABI</v>
      </c>
      <c r="AE485" s="152" t="str">
        <f t="shared" si="163"/>
        <v>DEF</v>
      </c>
      <c r="AF485" s="153">
        <f t="shared" si="164"/>
        <v>0</v>
      </c>
      <c r="AG485" s="233">
        <f t="shared" si="165"/>
        <v>520</v>
      </c>
      <c r="AH485" s="108">
        <f>VLOOKUP(B485,'Notes Ecrit'!$A$2:$B$572,2)</f>
        <v>8</v>
      </c>
      <c r="AI485" s="234">
        <f t="shared" si="166"/>
        <v>339</v>
      </c>
      <c r="AJ485" s="125" t="e">
        <f t="shared" si="167"/>
        <v>#VALUE!</v>
      </c>
      <c r="AK485"/>
      <c r="AL485"/>
      <c r="AM485"/>
      <c r="AN485"/>
      <c r="AO485"/>
    </row>
    <row r="486" spans="1:41" ht="16.5" customHeight="1" thickBot="1">
      <c r="A486" s="218" t="s">
        <v>186</v>
      </c>
      <c r="B486" s="226">
        <v>21802642</v>
      </c>
      <c r="C486" s="226" t="s">
        <v>848</v>
      </c>
      <c r="D486" s="226" t="s">
        <v>531</v>
      </c>
      <c r="E486" s="154">
        <v>13</v>
      </c>
      <c r="F486" s="146">
        <f t="shared" si="147"/>
        <v>16</v>
      </c>
      <c r="G486" s="147">
        <f t="shared" si="148"/>
        <v>13</v>
      </c>
      <c r="H486" s="148">
        <f t="shared" si="149"/>
        <v>13</v>
      </c>
      <c r="I486" s="211">
        <v>3.7</v>
      </c>
      <c r="J486" s="147">
        <f t="shared" si="150"/>
        <v>14</v>
      </c>
      <c r="K486" s="155">
        <v>8.19</v>
      </c>
      <c r="L486" s="147">
        <f t="shared" si="151"/>
        <v>8</v>
      </c>
      <c r="M486" s="148">
        <f t="shared" si="152"/>
        <v>11</v>
      </c>
      <c r="N486" s="156">
        <v>35</v>
      </c>
      <c r="O486" s="190">
        <v>63</v>
      </c>
      <c r="P486" s="191">
        <f t="shared" si="153"/>
        <v>0.55555555555555558</v>
      </c>
      <c r="Q486" s="147">
        <f t="shared" si="154"/>
        <v>4</v>
      </c>
      <c r="R486" s="157">
        <v>26.4</v>
      </c>
      <c r="S486" s="147">
        <f t="shared" si="155"/>
        <v>4</v>
      </c>
      <c r="T486" s="148">
        <f t="shared" si="156"/>
        <v>8</v>
      </c>
      <c r="U486" s="156">
        <v>29.6</v>
      </c>
      <c r="V486" s="147">
        <f t="shared" si="157"/>
        <v>4</v>
      </c>
      <c r="W486" s="200">
        <v>0</v>
      </c>
      <c r="X486" s="147">
        <f t="shared" si="158"/>
        <v>2.5</v>
      </c>
      <c r="Y486" s="158">
        <v>4</v>
      </c>
      <c r="Z486" s="147">
        <f t="shared" si="159"/>
        <v>3</v>
      </c>
      <c r="AA486" s="148">
        <f t="shared" si="160"/>
        <v>9.5</v>
      </c>
      <c r="AB486" s="159">
        <v>49.38</v>
      </c>
      <c r="AC486" s="147">
        <f t="shared" si="161"/>
        <v>9</v>
      </c>
      <c r="AD486" s="151">
        <f t="shared" si="162"/>
        <v>9</v>
      </c>
      <c r="AE486" s="152">
        <f t="shared" si="163"/>
        <v>10.1</v>
      </c>
      <c r="AF486" s="153">
        <f t="shared" si="164"/>
        <v>10.1</v>
      </c>
      <c r="AG486" s="233">
        <f t="shared" si="165"/>
        <v>271</v>
      </c>
      <c r="AH486" s="108">
        <f>VLOOKUP(B486,'Notes Ecrit'!$A$2:$B$572,2)</f>
        <v>9.5</v>
      </c>
      <c r="AI486" s="234">
        <f t="shared" si="166"/>
        <v>173</v>
      </c>
      <c r="AJ486" s="125">
        <f t="shared" si="167"/>
        <v>9.8000000000000007</v>
      </c>
    </row>
    <row r="487" spans="1:41" ht="16.5" customHeight="1" thickBot="1">
      <c r="A487" s="218" t="s">
        <v>186</v>
      </c>
      <c r="B487" s="225">
        <v>21809079</v>
      </c>
      <c r="C487" s="225" t="s">
        <v>849</v>
      </c>
      <c r="D487" s="225" t="s">
        <v>850</v>
      </c>
      <c r="E487" s="154">
        <v>12</v>
      </c>
      <c r="F487" s="146">
        <f t="shared" si="147"/>
        <v>15.5</v>
      </c>
      <c r="G487" s="147">
        <f t="shared" si="148"/>
        <v>12</v>
      </c>
      <c r="H487" s="148">
        <f t="shared" si="149"/>
        <v>12</v>
      </c>
      <c r="I487" s="211">
        <v>4.33</v>
      </c>
      <c r="J487" s="147">
        <f t="shared" si="150"/>
        <v>4</v>
      </c>
      <c r="K487" s="155">
        <v>7.33</v>
      </c>
      <c r="L487" s="147">
        <f t="shared" si="151"/>
        <v>14</v>
      </c>
      <c r="M487" s="148">
        <f t="shared" si="152"/>
        <v>9</v>
      </c>
      <c r="N487" s="156">
        <v>23.5</v>
      </c>
      <c r="O487" s="190">
        <v>64</v>
      </c>
      <c r="P487" s="191">
        <f t="shared" si="153"/>
        <v>0.3671875</v>
      </c>
      <c r="Q487" s="147">
        <f t="shared" si="154"/>
        <v>2.5</v>
      </c>
      <c r="R487" s="157">
        <v>26.7</v>
      </c>
      <c r="S487" s="147">
        <f t="shared" si="155"/>
        <v>4</v>
      </c>
      <c r="T487" s="148">
        <f t="shared" si="156"/>
        <v>6.5</v>
      </c>
      <c r="U487" s="156">
        <v>28.5</v>
      </c>
      <c r="V487" s="147">
        <f t="shared" si="157"/>
        <v>4.5</v>
      </c>
      <c r="W487" s="192">
        <v>-2</v>
      </c>
      <c r="X487" s="147">
        <f t="shared" si="158"/>
        <v>2</v>
      </c>
      <c r="Y487" s="158">
        <v>4</v>
      </c>
      <c r="Z487" s="147">
        <f t="shared" si="159"/>
        <v>3</v>
      </c>
      <c r="AA487" s="148">
        <f t="shared" si="160"/>
        <v>9.5</v>
      </c>
      <c r="AB487" s="159">
        <v>44.68</v>
      </c>
      <c r="AC487" s="147">
        <f t="shared" si="161"/>
        <v>11</v>
      </c>
      <c r="AD487" s="151">
        <f t="shared" si="162"/>
        <v>11</v>
      </c>
      <c r="AE487" s="152">
        <f t="shared" si="163"/>
        <v>9.6</v>
      </c>
      <c r="AF487" s="153">
        <f t="shared" si="164"/>
        <v>9.6</v>
      </c>
      <c r="AG487" s="233">
        <f t="shared" si="165"/>
        <v>328</v>
      </c>
      <c r="AH487" s="108">
        <f>VLOOKUP(B487,'Notes Ecrit'!$A$2:$B$572,2)</f>
        <v>8.5</v>
      </c>
      <c r="AI487" s="234">
        <f t="shared" si="166"/>
        <v>278</v>
      </c>
      <c r="AJ487" s="125">
        <f t="shared" si="167"/>
        <v>9.0500000000000007</v>
      </c>
    </row>
    <row r="488" spans="1:41" ht="16.5" customHeight="1" thickBot="1">
      <c r="A488" s="218" t="s">
        <v>1057</v>
      </c>
      <c r="B488" s="225">
        <v>21807279</v>
      </c>
      <c r="C488" s="225" t="s">
        <v>851</v>
      </c>
      <c r="D488" s="225" t="s">
        <v>308</v>
      </c>
      <c r="E488" s="154">
        <v>15</v>
      </c>
      <c r="F488" s="146">
        <f t="shared" si="147"/>
        <v>17</v>
      </c>
      <c r="G488" s="147">
        <f t="shared" si="148"/>
        <v>12</v>
      </c>
      <c r="H488" s="148">
        <f t="shared" si="149"/>
        <v>12</v>
      </c>
      <c r="I488" s="211">
        <v>3.72</v>
      </c>
      <c r="J488" s="147">
        <f t="shared" si="150"/>
        <v>8</v>
      </c>
      <c r="K488" s="155">
        <v>6.31</v>
      </c>
      <c r="L488" s="147">
        <f t="shared" si="151"/>
        <v>15</v>
      </c>
      <c r="M488" s="148">
        <f t="shared" si="152"/>
        <v>11.5</v>
      </c>
      <c r="N488" s="156">
        <v>106</v>
      </c>
      <c r="O488" s="190">
        <v>84</v>
      </c>
      <c r="P488" s="191">
        <f t="shared" si="153"/>
        <v>1.2619047619047619</v>
      </c>
      <c r="Q488" s="147">
        <f t="shared" si="154"/>
        <v>6</v>
      </c>
      <c r="R488" s="157">
        <v>44.4</v>
      </c>
      <c r="S488" s="147">
        <f t="shared" si="155"/>
        <v>4</v>
      </c>
      <c r="T488" s="148">
        <f t="shared" si="156"/>
        <v>10</v>
      </c>
      <c r="U488" s="156">
        <v>30.5</v>
      </c>
      <c r="V488" s="147">
        <f t="shared" si="157"/>
        <v>2.5</v>
      </c>
      <c r="W488" s="192">
        <v>-2</v>
      </c>
      <c r="X488" s="147">
        <f t="shared" si="158"/>
        <v>2</v>
      </c>
      <c r="Y488" s="158">
        <v>5</v>
      </c>
      <c r="Z488" s="147">
        <f t="shared" si="159"/>
        <v>2.5</v>
      </c>
      <c r="AA488" s="148">
        <f t="shared" si="160"/>
        <v>7</v>
      </c>
      <c r="AB488" s="159">
        <v>58.68</v>
      </c>
      <c r="AC488" s="147">
        <f t="shared" si="161"/>
        <v>2</v>
      </c>
      <c r="AD488" s="151">
        <f t="shared" si="162"/>
        <v>2</v>
      </c>
      <c r="AE488" s="152">
        <f t="shared" si="163"/>
        <v>8.5</v>
      </c>
      <c r="AF488" s="153">
        <f t="shared" si="164"/>
        <v>8.5</v>
      </c>
      <c r="AG488" s="233">
        <f t="shared" si="165"/>
        <v>413</v>
      </c>
      <c r="AH488" s="108">
        <f>VLOOKUP(B488,'Notes Ecrit'!$A$2:$B$572,2)</f>
        <v>9</v>
      </c>
      <c r="AI488" s="234">
        <f t="shared" si="166"/>
        <v>208</v>
      </c>
      <c r="AJ488" s="125">
        <f t="shared" si="167"/>
        <v>8.75</v>
      </c>
      <c r="AK488" s="118"/>
      <c r="AL488" s="118"/>
      <c r="AM488" s="118"/>
      <c r="AN488" s="118"/>
      <c r="AO488" s="118"/>
    </row>
    <row r="489" spans="1:41" ht="16.5" customHeight="1" thickBot="1">
      <c r="A489" s="218" t="s">
        <v>1057</v>
      </c>
      <c r="B489" s="226">
        <v>21805237</v>
      </c>
      <c r="C489" s="226" t="s">
        <v>852</v>
      </c>
      <c r="D489" s="226" t="s">
        <v>821</v>
      </c>
      <c r="E489" s="154">
        <v>23</v>
      </c>
      <c r="F489" s="146">
        <f t="shared" si="147"/>
        <v>21</v>
      </c>
      <c r="G489" s="147">
        <f t="shared" si="148"/>
        <v>20</v>
      </c>
      <c r="H489" s="148">
        <f t="shared" si="149"/>
        <v>20</v>
      </c>
      <c r="I489" s="211">
        <v>2.89</v>
      </c>
      <c r="J489" s="147">
        <f t="shared" si="150"/>
        <v>20</v>
      </c>
      <c r="K489" s="155">
        <v>6.29</v>
      </c>
      <c r="L489" s="147">
        <f t="shared" si="151"/>
        <v>15</v>
      </c>
      <c r="M489" s="148">
        <f t="shared" si="152"/>
        <v>17.5</v>
      </c>
      <c r="N489" s="156">
        <v>52</v>
      </c>
      <c r="O489" s="190">
        <v>60</v>
      </c>
      <c r="P489" s="191">
        <f t="shared" si="153"/>
        <v>0.8666666666666667</v>
      </c>
      <c r="Q489" s="147">
        <f t="shared" si="154"/>
        <v>4</v>
      </c>
      <c r="R489" s="157">
        <v>41.2</v>
      </c>
      <c r="S489" s="147">
        <f t="shared" si="155"/>
        <v>3.5</v>
      </c>
      <c r="T489" s="148">
        <f t="shared" si="156"/>
        <v>7.5</v>
      </c>
      <c r="U489" s="156">
        <v>26.5</v>
      </c>
      <c r="V489" s="147">
        <f t="shared" si="157"/>
        <v>4.5</v>
      </c>
      <c r="W489" s="202">
        <v>2</v>
      </c>
      <c r="X489" s="147">
        <f t="shared" si="158"/>
        <v>3</v>
      </c>
      <c r="Y489" s="158">
        <v>6</v>
      </c>
      <c r="Z489" s="147">
        <f t="shared" si="159"/>
        <v>2</v>
      </c>
      <c r="AA489" s="148">
        <f t="shared" si="160"/>
        <v>9.5</v>
      </c>
      <c r="AB489" s="159">
        <v>36.630000000000003</v>
      </c>
      <c r="AC489" s="147">
        <f t="shared" si="161"/>
        <v>12</v>
      </c>
      <c r="AD489" s="151">
        <f t="shared" si="162"/>
        <v>12</v>
      </c>
      <c r="AE489" s="152">
        <f t="shared" si="163"/>
        <v>13.3</v>
      </c>
      <c r="AF489" s="153">
        <f t="shared" si="164"/>
        <v>13.3</v>
      </c>
      <c r="AG489" s="233">
        <f t="shared" si="165"/>
        <v>27</v>
      </c>
      <c r="AH489" s="108">
        <f>VLOOKUP(B489,'Notes Ecrit'!$A$2:$B$572,2)</f>
        <v>7</v>
      </c>
      <c r="AI489" s="234">
        <f t="shared" si="166"/>
        <v>440</v>
      </c>
      <c r="AJ489" s="125">
        <f t="shared" si="167"/>
        <v>10.15</v>
      </c>
    </row>
    <row r="490" spans="1:41" ht="16.5" customHeight="1" thickBot="1">
      <c r="A490" s="218" t="s">
        <v>1057</v>
      </c>
      <c r="B490" s="225">
        <v>21800748</v>
      </c>
      <c r="C490" s="225" t="s">
        <v>603</v>
      </c>
      <c r="D490" s="225" t="s">
        <v>372</v>
      </c>
      <c r="E490" s="154">
        <v>20</v>
      </c>
      <c r="F490" s="146">
        <f t="shared" si="147"/>
        <v>19.5</v>
      </c>
      <c r="G490" s="147">
        <f t="shared" si="148"/>
        <v>17</v>
      </c>
      <c r="H490" s="148">
        <f t="shared" si="149"/>
        <v>17</v>
      </c>
      <c r="I490" s="211">
        <v>3.63</v>
      </c>
      <c r="J490" s="147">
        <f t="shared" si="150"/>
        <v>10</v>
      </c>
      <c r="K490" s="155">
        <v>6.86</v>
      </c>
      <c r="L490" s="147">
        <f t="shared" si="151"/>
        <v>11</v>
      </c>
      <c r="M490" s="148">
        <f t="shared" si="152"/>
        <v>10.5</v>
      </c>
      <c r="N490" s="156">
        <v>70</v>
      </c>
      <c r="O490" s="190">
        <v>60</v>
      </c>
      <c r="P490" s="191">
        <f t="shared" si="153"/>
        <v>1.1666666666666667</v>
      </c>
      <c r="Q490" s="147">
        <f t="shared" si="154"/>
        <v>5.5</v>
      </c>
      <c r="R490" s="157">
        <v>40.799999999999997</v>
      </c>
      <c r="S490" s="147">
        <f t="shared" si="155"/>
        <v>3</v>
      </c>
      <c r="T490" s="148">
        <f t="shared" si="156"/>
        <v>8.5</v>
      </c>
      <c r="U490" s="156">
        <v>25.4</v>
      </c>
      <c r="V490" s="147">
        <f t="shared" si="157"/>
        <v>5.5</v>
      </c>
      <c r="W490" s="192">
        <v>5</v>
      </c>
      <c r="X490" s="147">
        <f t="shared" si="158"/>
        <v>3.5</v>
      </c>
      <c r="Y490" s="158">
        <v>2</v>
      </c>
      <c r="Z490" s="147">
        <f t="shared" si="159"/>
        <v>4</v>
      </c>
      <c r="AA490" s="148">
        <f t="shared" si="160"/>
        <v>13</v>
      </c>
      <c r="AB490" s="159">
        <v>41.06</v>
      </c>
      <c r="AC490" s="147">
        <f t="shared" si="161"/>
        <v>10</v>
      </c>
      <c r="AD490" s="151">
        <f t="shared" si="162"/>
        <v>10</v>
      </c>
      <c r="AE490" s="152">
        <f t="shared" si="163"/>
        <v>11.8</v>
      </c>
      <c r="AF490" s="153">
        <f t="shared" si="164"/>
        <v>11.8</v>
      </c>
      <c r="AG490" s="233">
        <f t="shared" si="165"/>
        <v>115</v>
      </c>
      <c r="AH490" s="108">
        <f>VLOOKUP(B490,'Notes Ecrit'!$A$2:$B$572,2)</f>
        <v>14</v>
      </c>
      <c r="AI490" s="234">
        <f t="shared" si="166"/>
        <v>4</v>
      </c>
      <c r="AJ490" s="125">
        <f t="shared" si="167"/>
        <v>12.9</v>
      </c>
    </row>
    <row r="491" spans="1:41" ht="16.5" customHeight="1" thickBot="1">
      <c r="A491" s="218" t="s">
        <v>1057</v>
      </c>
      <c r="B491" s="225">
        <v>21811870</v>
      </c>
      <c r="C491" s="225" t="s">
        <v>853</v>
      </c>
      <c r="D491" s="225" t="s">
        <v>854</v>
      </c>
      <c r="E491" s="154">
        <v>18</v>
      </c>
      <c r="F491" s="146">
        <f t="shared" si="147"/>
        <v>18.5</v>
      </c>
      <c r="G491" s="147">
        <f t="shared" si="148"/>
        <v>15</v>
      </c>
      <c r="H491" s="148">
        <f t="shared" si="149"/>
        <v>15</v>
      </c>
      <c r="I491" s="211">
        <v>3.86</v>
      </c>
      <c r="J491" s="147">
        <f t="shared" si="150"/>
        <v>6</v>
      </c>
      <c r="K491" s="155">
        <v>7.07</v>
      </c>
      <c r="L491" s="147">
        <f t="shared" si="151"/>
        <v>9</v>
      </c>
      <c r="M491" s="148">
        <f t="shared" si="152"/>
        <v>7.5</v>
      </c>
      <c r="N491" s="156">
        <v>51</v>
      </c>
      <c r="O491" s="190">
        <v>64</v>
      </c>
      <c r="P491" s="191">
        <f t="shared" si="153"/>
        <v>0.796875</v>
      </c>
      <c r="Q491" s="147">
        <f t="shared" si="154"/>
        <v>3.5</v>
      </c>
      <c r="R491" s="157">
        <v>43</v>
      </c>
      <c r="S491" s="147">
        <f t="shared" si="155"/>
        <v>4</v>
      </c>
      <c r="T491" s="148">
        <f t="shared" si="156"/>
        <v>7.5</v>
      </c>
      <c r="U491" s="156">
        <v>29.3</v>
      </c>
      <c r="V491" s="147">
        <f t="shared" si="157"/>
        <v>3.25</v>
      </c>
      <c r="W491" s="194">
        <v>-2</v>
      </c>
      <c r="X491" s="147">
        <f t="shared" si="158"/>
        <v>2</v>
      </c>
      <c r="Y491" s="158">
        <v>6</v>
      </c>
      <c r="Z491" s="147">
        <f t="shared" si="159"/>
        <v>2</v>
      </c>
      <c r="AA491" s="148">
        <f t="shared" si="160"/>
        <v>7.25</v>
      </c>
      <c r="AB491" s="159">
        <v>33.369999999999997</v>
      </c>
      <c r="AC491" s="147">
        <f t="shared" si="161"/>
        <v>14</v>
      </c>
      <c r="AD491" s="151">
        <f t="shared" si="162"/>
        <v>14</v>
      </c>
      <c r="AE491" s="152">
        <f t="shared" si="163"/>
        <v>10.25</v>
      </c>
      <c r="AF491" s="153">
        <f t="shared" si="164"/>
        <v>10.25</v>
      </c>
      <c r="AG491" s="233">
        <f t="shared" si="165"/>
        <v>256</v>
      </c>
      <c r="AH491" s="108">
        <f>VLOOKUP(B491,'Notes Ecrit'!$A$2:$B$572,2)</f>
        <v>6</v>
      </c>
      <c r="AI491" s="234">
        <f t="shared" si="166"/>
        <v>539</v>
      </c>
      <c r="AJ491" s="125">
        <f t="shared" si="167"/>
        <v>8.125</v>
      </c>
    </row>
    <row r="492" spans="1:41" s="118" customFormat="1" ht="16.5" customHeight="1" thickBot="1">
      <c r="A492" s="258" t="s">
        <v>1057</v>
      </c>
      <c r="B492" s="142">
        <v>21709257</v>
      </c>
      <c r="C492" s="142" t="s">
        <v>138</v>
      </c>
      <c r="D492" s="142" t="s">
        <v>599</v>
      </c>
      <c r="E492" s="169" t="s">
        <v>1061</v>
      </c>
      <c r="F492" s="146" t="str">
        <f t="shared" si="147"/>
        <v>VAL</v>
      </c>
      <c r="G492" s="147" t="str">
        <f t="shared" si="148"/>
        <v>VAL</v>
      </c>
      <c r="H492" s="148" t="str">
        <f t="shared" si="149"/>
        <v>VALIDÉ</v>
      </c>
      <c r="I492" s="213" t="s">
        <v>1061</v>
      </c>
      <c r="J492" s="147" t="str">
        <f t="shared" si="150"/>
        <v>VAL</v>
      </c>
      <c r="K492" s="170" t="s">
        <v>1061</v>
      </c>
      <c r="L492" s="147" t="str">
        <f t="shared" si="151"/>
        <v>VAL</v>
      </c>
      <c r="M492" s="148" t="str">
        <f t="shared" si="152"/>
        <v>VALIDÉ</v>
      </c>
      <c r="N492" s="171" t="s">
        <v>1061</v>
      </c>
      <c r="O492" s="264"/>
      <c r="P492" s="191">
        <f t="shared" si="153"/>
        <v>0</v>
      </c>
      <c r="Q492" s="147" t="str">
        <f t="shared" si="154"/>
        <v>VAL</v>
      </c>
      <c r="R492" s="171" t="s">
        <v>1061</v>
      </c>
      <c r="S492" s="147" t="str">
        <f t="shared" si="155"/>
        <v>VAL</v>
      </c>
      <c r="T492" s="148" t="str">
        <f t="shared" si="156"/>
        <v>VALIDÉ</v>
      </c>
      <c r="U492" s="171" t="s">
        <v>1061</v>
      </c>
      <c r="V492" s="147" t="str">
        <f t="shared" si="157"/>
        <v>VAL</v>
      </c>
      <c r="W492" s="197" t="s">
        <v>1061</v>
      </c>
      <c r="X492" s="147" t="str">
        <f t="shared" si="158"/>
        <v>VAL</v>
      </c>
      <c r="Y492" s="172" t="s">
        <v>1061</v>
      </c>
      <c r="Z492" s="147" t="str">
        <f t="shared" si="159"/>
        <v>VAL</v>
      </c>
      <c r="AA492" s="148" t="str">
        <f t="shared" si="160"/>
        <v>VALIDÉ</v>
      </c>
      <c r="AB492" s="170" t="s">
        <v>1061</v>
      </c>
      <c r="AC492" s="147" t="str">
        <f t="shared" si="161"/>
        <v>VAL</v>
      </c>
      <c r="AD492" s="151" t="str">
        <f t="shared" si="162"/>
        <v>VALIDÉ</v>
      </c>
      <c r="AE492" s="152" t="str">
        <f t="shared" si="163"/>
        <v>VALIDÉ</v>
      </c>
      <c r="AF492" s="153">
        <f t="shared" si="164"/>
        <v>0</v>
      </c>
      <c r="AG492" s="233">
        <f t="shared" si="165"/>
        <v>520</v>
      </c>
      <c r="AH492" s="108">
        <f>VLOOKUP(B492,'Notes Ecrit'!$A$2:$B$572,2)</f>
        <v>7.5</v>
      </c>
      <c r="AI492" s="234">
        <f t="shared" si="166"/>
        <v>397</v>
      </c>
      <c r="AJ492" s="125" t="e">
        <f t="shared" si="167"/>
        <v>#VALUE!</v>
      </c>
    </row>
    <row r="493" spans="1:41" s="126" customFormat="1" ht="16.5" customHeight="1" thickBot="1">
      <c r="A493" s="251" t="s">
        <v>186</v>
      </c>
      <c r="B493" s="127">
        <v>21814810</v>
      </c>
      <c r="C493" s="127" t="s">
        <v>855</v>
      </c>
      <c r="D493" s="127" t="s">
        <v>228</v>
      </c>
      <c r="E493" s="145" t="s">
        <v>1064</v>
      </c>
      <c r="F493" s="146" t="str">
        <f t="shared" si="147"/>
        <v>ABI</v>
      </c>
      <c r="G493" s="147" t="str">
        <f t="shared" si="148"/>
        <v>ABI</v>
      </c>
      <c r="H493" s="148" t="str">
        <f t="shared" si="149"/>
        <v>ABI</v>
      </c>
      <c r="I493" s="210" t="s">
        <v>1064</v>
      </c>
      <c r="J493" s="147" t="str">
        <f t="shared" si="150"/>
        <v>ABI</v>
      </c>
      <c r="K493" s="149" t="s">
        <v>1064</v>
      </c>
      <c r="L493" s="147" t="str">
        <f t="shared" si="151"/>
        <v>ABI</v>
      </c>
      <c r="M493" s="148" t="str">
        <f t="shared" si="152"/>
        <v>ABI</v>
      </c>
      <c r="N493" s="150" t="s">
        <v>1064</v>
      </c>
      <c r="O493" s="204"/>
      <c r="P493" s="191">
        <f t="shared" si="153"/>
        <v>0</v>
      </c>
      <c r="Q493" s="147" t="str">
        <f t="shared" si="154"/>
        <v>ABI</v>
      </c>
      <c r="R493" s="150" t="s">
        <v>1064</v>
      </c>
      <c r="S493" s="147" t="str">
        <f t="shared" si="155"/>
        <v>ABI</v>
      </c>
      <c r="T493" s="148" t="str">
        <f t="shared" si="156"/>
        <v>ABI</v>
      </c>
      <c r="U493" s="150" t="s">
        <v>1064</v>
      </c>
      <c r="V493" s="147" t="str">
        <f t="shared" si="157"/>
        <v>ABI</v>
      </c>
      <c r="W493" s="189" t="s">
        <v>1064</v>
      </c>
      <c r="X493" s="147" t="str">
        <f t="shared" si="158"/>
        <v>ABI</v>
      </c>
      <c r="Y493" s="166" t="s">
        <v>1064</v>
      </c>
      <c r="Z493" s="147" t="str">
        <f t="shared" si="159"/>
        <v>ABI</v>
      </c>
      <c r="AA493" s="148" t="str">
        <f t="shared" si="160"/>
        <v>ABI</v>
      </c>
      <c r="AB493" s="149" t="s">
        <v>1064</v>
      </c>
      <c r="AC493" s="147" t="str">
        <f t="shared" si="161"/>
        <v>ABI</v>
      </c>
      <c r="AD493" s="151" t="str">
        <f t="shared" si="162"/>
        <v>ABI</v>
      </c>
      <c r="AE493" s="152" t="str">
        <f t="shared" si="163"/>
        <v>DEF</v>
      </c>
      <c r="AF493" s="153">
        <f t="shared" si="164"/>
        <v>0</v>
      </c>
      <c r="AG493" s="233">
        <f t="shared" si="165"/>
        <v>520</v>
      </c>
      <c r="AH493" s="108">
        <f>VLOOKUP(B493,'Notes Ecrit'!$A$2:$B$572,2)</f>
        <v>8.5</v>
      </c>
      <c r="AI493" s="234">
        <f t="shared" si="166"/>
        <v>278</v>
      </c>
      <c r="AJ493" s="125" t="e">
        <f t="shared" si="167"/>
        <v>#VALUE!</v>
      </c>
    </row>
    <row r="494" spans="1:41" ht="16.5" customHeight="1" thickBot="1">
      <c r="A494" s="218" t="s">
        <v>186</v>
      </c>
      <c r="B494" s="225">
        <v>21800499</v>
      </c>
      <c r="C494" s="225" t="s">
        <v>856</v>
      </c>
      <c r="D494" s="225" t="s">
        <v>857</v>
      </c>
      <c r="E494" s="154">
        <v>10</v>
      </c>
      <c r="F494" s="146">
        <f t="shared" si="147"/>
        <v>14.5</v>
      </c>
      <c r="G494" s="147">
        <f t="shared" si="148"/>
        <v>10</v>
      </c>
      <c r="H494" s="148">
        <f t="shared" si="149"/>
        <v>10</v>
      </c>
      <c r="I494" s="211">
        <v>4.3099999999999996</v>
      </c>
      <c r="J494" s="147">
        <f t="shared" si="150"/>
        <v>4</v>
      </c>
      <c r="K494" s="155">
        <v>7.82</v>
      </c>
      <c r="L494" s="147">
        <f t="shared" si="151"/>
        <v>10</v>
      </c>
      <c r="M494" s="148">
        <f t="shared" si="152"/>
        <v>7</v>
      </c>
      <c r="N494" s="156">
        <v>29</v>
      </c>
      <c r="O494" s="190">
        <v>48</v>
      </c>
      <c r="P494" s="191">
        <f t="shared" si="153"/>
        <v>0.60416666666666663</v>
      </c>
      <c r="Q494" s="147">
        <f t="shared" si="154"/>
        <v>4.5</v>
      </c>
      <c r="R494" s="157">
        <v>30.5</v>
      </c>
      <c r="S494" s="147">
        <f t="shared" si="155"/>
        <v>5</v>
      </c>
      <c r="T494" s="148">
        <f t="shared" si="156"/>
        <v>9.5</v>
      </c>
      <c r="U494" s="156">
        <v>24.8</v>
      </c>
      <c r="V494" s="147">
        <f t="shared" si="157"/>
        <v>6.5</v>
      </c>
      <c r="W494" s="200">
        <v>1</v>
      </c>
      <c r="X494" s="147">
        <f t="shared" si="158"/>
        <v>2.75</v>
      </c>
      <c r="Y494" s="158">
        <v>10</v>
      </c>
      <c r="Z494" s="147">
        <f t="shared" si="159"/>
        <v>0</v>
      </c>
      <c r="AA494" s="148">
        <f t="shared" si="160"/>
        <v>9.25</v>
      </c>
      <c r="AB494" s="159">
        <v>48.73</v>
      </c>
      <c r="AC494" s="147">
        <f t="shared" si="161"/>
        <v>9</v>
      </c>
      <c r="AD494" s="151">
        <f t="shared" si="162"/>
        <v>9</v>
      </c>
      <c r="AE494" s="152">
        <f t="shared" si="163"/>
        <v>8.9499999999999993</v>
      </c>
      <c r="AF494" s="153">
        <f t="shared" si="164"/>
        <v>8.9499999999999993</v>
      </c>
      <c r="AG494" s="233">
        <f t="shared" si="165"/>
        <v>383</v>
      </c>
      <c r="AH494" s="108">
        <f>VLOOKUP(B494,'Notes Ecrit'!$A$2:$B$572,2)</f>
        <v>10.5</v>
      </c>
      <c r="AI494" s="234">
        <f t="shared" si="166"/>
        <v>94</v>
      </c>
      <c r="AJ494" s="125">
        <f t="shared" si="167"/>
        <v>9.7249999999999996</v>
      </c>
      <c r="AK494" s="111"/>
      <c r="AL494" s="111"/>
      <c r="AM494" s="111"/>
      <c r="AN494" s="111"/>
      <c r="AO494" s="111"/>
    </row>
    <row r="495" spans="1:41" s="111" customFormat="1" ht="16.5" customHeight="1" thickBot="1">
      <c r="A495" s="218" t="s">
        <v>186</v>
      </c>
      <c r="B495" s="225">
        <v>21805442</v>
      </c>
      <c r="C495" s="225" t="s">
        <v>858</v>
      </c>
      <c r="D495" s="225" t="s">
        <v>859</v>
      </c>
      <c r="E495" s="154">
        <v>10</v>
      </c>
      <c r="F495" s="146">
        <f t="shared" si="147"/>
        <v>14.5</v>
      </c>
      <c r="G495" s="147">
        <f t="shared" si="148"/>
        <v>10</v>
      </c>
      <c r="H495" s="148">
        <f t="shared" si="149"/>
        <v>10</v>
      </c>
      <c r="I495" s="211">
        <v>4.62</v>
      </c>
      <c r="J495" s="147">
        <f t="shared" si="150"/>
        <v>1</v>
      </c>
      <c r="K495" s="155">
        <v>8.1999999999999993</v>
      </c>
      <c r="L495" s="147">
        <f t="shared" si="151"/>
        <v>7</v>
      </c>
      <c r="M495" s="148">
        <f t="shared" si="152"/>
        <v>4</v>
      </c>
      <c r="N495" s="156">
        <v>16.5</v>
      </c>
      <c r="O495" s="190">
        <v>41</v>
      </c>
      <c r="P495" s="191">
        <f t="shared" si="153"/>
        <v>0.40243902439024393</v>
      </c>
      <c r="Q495" s="147">
        <f t="shared" si="154"/>
        <v>3</v>
      </c>
      <c r="R495" s="157">
        <v>33</v>
      </c>
      <c r="S495" s="147">
        <f t="shared" si="155"/>
        <v>5.5</v>
      </c>
      <c r="T495" s="148">
        <f t="shared" si="156"/>
        <v>8.5</v>
      </c>
      <c r="U495" s="156">
        <v>29.9</v>
      </c>
      <c r="V495" s="147">
        <f t="shared" si="157"/>
        <v>4</v>
      </c>
      <c r="W495" s="192">
        <v>0</v>
      </c>
      <c r="X495" s="147">
        <f t="shared" si="158"/>
        <v>2.5</v>
      </c>
      <c r="Y495" s="158">
        <v>5</v>
      </c>
      <c r="Z495" s="147">
        <f t="shared" si="159"/>
        <v>2.5</v>
      </c>
      <c r="AA495" s="148">
        <f t="shared" si="160"/>
        <v>9</v>
      </c>
      <c r="AB495" s="159">
        <v>44.3</v>
      </c>
      <c r="AC495" s="147">
        <f t="shared" si="161"/>
        <v>11</v>
      </c>
      <c r="AD495" s="151">
        <f t="shared" si="162"/>
        <v>11</v>
      </c>
      <c r="AE495" s="152">
        <f t="shared" si="163"/>
        <v>8.5</v>
      </c>
      <c r="AF495" s="153">
        <f t="shared" si="164"/>
        <v>8.5</v>
      </c>
      <c r="AG495" s="233">
        <f t="shared" si="165"/>
        <v>413</v>
      </c>
      <c r="AH495" s="108">
        <f>VLOOKUP(B495,'Notes Ecrit'!$A$2:$B$572,2)</f>
        <v>7.5</v>
      </c>
      <c r="AI495" s="234">
        <f t="shared" si="166"/>
        <v>397</v>
      </c>
      <c r="AJ495" s="125">
        <f t="shared" si="167"/>
        <v>8</v>
      </c>
    </row>
    <row r="496" spans="1:41" s="122" customFormat="1" ht="16.5" customHeight="1" thickBot="1">
      <c r="A496" s="121" t="s">
        <v>1057</v>
      </c>
      <c r="B496" s="129">
        <v>21815265</v>
      </c>
      <c r="C496" s="129" t="s">
        <v>860</v>
      </c>
      <c r="D496" s="129" t="s">
        <v>805</v>
      </c>
      <c r="E496" s="160" t="s">
        <v>1060</v>
      </c>
      <c r="F496" s="146" t="str">
        <f t="shared" si="147"/>
        <v>DISP</v>
      </c>
      <c r="G496" s="147">
        <f t="shared" si="148"/>
        <v>0</v>
      </c>
      <c r="H496" s="148">
        <f t="shared" si="149"/>
        <v>0</v>
      </c>
      <c r="I496" s="212" t="s">
        <v>1060</v>
      </c>
      <c r="J496" s="147">
        <f t="shared" si="150"/>
        <v>0</v>
      </c>
      <c r="K496" s="161" t="s">
        <v>1060</v>
      </c>
      <c r="L496" s="147">
        <f t="shared" si="151"/>
        <v>0</v>
      </c>
      <c r="M496" s="148">
        <f t="shared" si="152"/>
        <v>0</v>
      </c>
      <c r="N496" s="162" t="s">
        <v>1060</v>
      </c>
      <c r="O496" s="193">
        <v>65</v>
      </c>
      <c r="P496" s="191">
        <f t="shared" si="153"/>
        <v>0</v>
      </c>
      <c r="Q496" s="147">
        <f t="shared" si="154"/>
        <v>0</v>
      </c>
      <c r="R496" s="186" t="s">
        <v>1060</v>
      </c>
      <c r="S496" s="147">
        <f t="shared" si="155"/>
        <v>0</v>
      </c>
      <c r="T496" s="148">
        <f t="shared" si="156"/>
        <v>0</v>
      </c>
      <c r="U496" s="162" t="s">
        <v>1060</v>
      </c>
      <c r="V496" s="147">
        <f t="shared" si="157"/>
        <v>0</v>
      </c>
      <c r="W496" s="162" t="s">
        <v>1060</v>
      </c>
      <c r="X496" s="147">
        <f t="shared" si="158"/>
        <v>0</v>
      </c>
      <c r="Y496" s="162" t="s">
        <v>1060</v>
      </c>
      <c r="Z496" s="147">
        <f t="shared" si="159"/>
        <v>0</v>
      </c>
      <c r="AA496" s="148">
        <f t="shared" si="160"/>
        <v>0</v>
      </c>
      <c r="AB496" s="161" t="s">
        <v>1060</v>
      </c>
      <c r="AC496" s="147">
        <f t="shared" si="161"/>
        <v>0</v>
      </c>
      <c r="AD496" s="151">
        <f t="shared" si="162"/>
        <v>0</v>
      </c>
      <c r="AE496" s="152">
        <f t="shared" si="163"/>
        <v>0</v>
      </c>
      <c r="AF496" s="153">
        <f t="shared" si="164"/>
        <v>0</v>
      </c>
      <c r="AG496" s="233">
        <f t="shared" si="165"/>
        <v>520</v>
      </c>
      <c r="AH496" s="108">
        <f>VLOOKUP(B496,'Notes Ecrit'!$A$2:$B$572,2)</f>
        <v>8</v>
      </c>
      <c r="AI496" s="234">
        <f t="shared" si="166"/>
        <v>339</v>
      </c>
      <c r="AJ496" s="125">
        <f t="shared" si="167"/>
        <v>4</v>
      </c>
      <c r="AK496"/>
      <c r="AL496"/>
      <c r="AM496"/>
      <c r="AN496"/>
      <c r="AO496"/>
    </row>
    <row r="497" spans="1:41" s="126" customFormat="1" ht="15.75" thickBot="1">
      <c r="A497" s="251" t="s">
        <v>1057</v>
      </c>
      <c r="B497" s="127">
        <v>21810503</v>
      </c>
      <c r="C497" s="127" t="s">
        <v>861</v>
      </c>
      <c r="D497" s="305" t="s">
        <v>862</v>
      </c>
      <c r="E497" s="145" t="s">
        <v>1064</v>
      </c>
      <c r="F497" s="146" t="str">
        <f t="shared" si="147"/>
        <v>ABI</v>
      </c>
      <c r="G497" s="147" t="str">
        <f t="shared" si="148"/>
        <v>ABI</v>
      </c>
      <c r="H497" s="148" t="str">
        <f t="shared" si="149"/>
        <v>ABI</v>
      </c>
      <c r="I497" s="210" t="s">
        <v>1064</v>
      </c>
      <c r="J497" s="147" t="str">
        <f t="shared" si="150"/>
        <v>ABI</v>
      </c>
      <c r="K497" s="149" t="s">
        <v>1064</v>
      </c>
      <c r="L497" s="147" t="str">
        <f t="shared" si="151"/>
        <v>ABI</v>
      </c>
      <c r="M497" s="148" t="str">
        <f t="shared" si="152"/>
        <v>ABI</v>
      </c>
      <c r="N497" s="150" t="s">
        <v>1064</v>
      </c>
      <c r="O497" s="261"/>
      <c r="P497" s="191">
        <f t="shared" si="153"/>
        <v>0</v>
      </c>
      <c r="Q497" s="147" t="str">
        <f t="shared" si="154"/>
        <v>ABI</v>
      </c>
      <c r="R497" s="150" t="s">
        <v>1064</v>
      </c>
      <c r="S497" s="147" t="str">
        <f t="shared" si="155"/>
        <v>ABI</v>
      </c>
      <c r="T497" s="148" t="str">
        <f t="shared" si="156"/>
        <v>ABI</v>
      </c>
      <c r="U497" s="150" t="s">
        <v>1064</v>
      </c>
      <c r="V497" s="147" t="str">
        <f t="shared" si="157"/>
        <v>ABI</v>
      </c>
      <c r="W497" s="189" t="s">
        <v>1064</v>
      </c>
      <c r="X497" s="147" t="str">
        <f t="shared" si="158"/>
        <v>ABI</v>
      </c>
      <c r="Y497" s="166" t="s">
        <v>1064</v>
      </c>
      <c r="Z497" s="147" t="str">
        <f t="shared" si="159"/>
        <v>ABI</v>
      </c>
      <c r="AA497" s="148" t="str">
        <f t="shared" si="160"/>
        <v>ABI</v>
      </c>
      <c r="AB497" s="149" t="s">
        <v>1064</v>
      </c>
      <c r="AC497" s="147" t="str">
        <f t="shared" si="161"/>
        <v>ABI</v>
      </c>
      <c r="AD497" s="151" t="str">
        <f t="shared" si="162"/>
        <v>ABI</v>
      </c>
      <c r="AE497" s="152" t="str">
        <f t="shared" si="163"/>
        <v>DEF</v>
      </c>
      <c r="AF497" s="153">
        <f t="shared" si="164"/>
        <v>0</v>
      </c>
      <c r="AG497" s="233">
        <f t="shared" si="165"/>
        <v>520</v>
      </c>
      <c r="AH497" s="108">
        <f>VLOOKUP(B497,'Notes Ecrit'!$A$2:$B$572,2)</f>
        <v>7.5</v>
      </c>
      <c r="AI497" s="234">
        <f t="shared" si="166"/>
        <v>397</v>
      </c>
      <c r="AJ497" s="125" t="e">
        <f t="shared" si="167"/>
        <v>#VALUE!</v>
      </c>
      <c r="AK497"/>
      <c r="AL497"/>
      <c r="AM497"/>
      <c r="AN497"/>
      <c r="AO497"/>
    </row>
    <row r="498" spans="1:41" s="118" customFormat="1" ht="16.5" customHeight="1" thickBot="1">
      <c r="A498" s="258" t="s">
        <v>1057</v>
      </c>
      <c r="B498" s="142">
        <v>21613890</v>
      </c>
      <c r="C498" s="142" t="s">
        <v>863</v>
      </c>
      <c r="D498" s="142" t="s">
        <v>864</v>
      </c>
      <c r="E498" s="169" t="s">
        <v>1061</v>
      </c>
      <c r="F498" s="146" t="str">
        <f t="shared" si="147"/>
        <v>VAL</v>
      </c>
      <c r="G498" s="147" t="str">
        <f t="shared" si="148"/>
        <v>VAL</v>
      </c>
      <c r="H498" s="148" t="str">
        <f t="shared" si="149"/>
        <v>VALIDÉ</v>
      </c>
      <c r="I498" s="213" t="s">
        <v>1061</v>
      </c>
      <c r="J498" s="147" t="str">
        <f t="shared" si="150"/>
        <v>VAL</v>
      </c>
      <c r="K498" s="170" t="s">
        <v>1061</v>
      </c>
      <c r="L498" s="147" t="str">
        <f t="shared" si="151"/>
        <v>VAL</v>
      </c>
      <c r="M498" s="148" t="str">
        <f t="shared" si="152"/>
        <v>VALIDÉ</v>
      </c>
      <c r="N498" s="171" t="s">
        <v>1061</v>
      </c>
      <c r="O498" s="196">
        <v>61</v>
      </c>
      <c r="P498" s="191">
        <f t="shared" si="153"/>
        <v>0</v>
      </c>
      <c r="Q498" s="147" t="str">
        <f t="shared" si="154"/>
        <v>VAL</v>
      </c>
      <c r="R498" s="171" t="s">
        <v>1061</v>
      </c>
      <c r="S498" s="147" t="str">
        <f t="shared" si="155"/>
        <v>VAL</v>
      </c>
      <c r="T498" s="148" t="str">
        <f t="shared" si="156"/>
        <v>VALIDÉ</v>
      </c>
      <c r="U498" s="171" t="s">
        <v>1061</v>
      </c>
      <c r="V498" s="147" t="str">
        <f t="shared" si="157"/>
        <v>VAL</v>
      </c>
      <c r="W498" s="197" t="s">
        <v>1061</v>
      </c>
      <c r="X498" s="147" t="str">
        <f t="shared" si="158"/>
        <v>VAL</v>
      </c>
      <c r="Y498" s="172" t="s">
        <v>1061</v>
      </c>
      <c r="Z498" s="147" t="str">
        <f t="shared" si="159"/>
        <v>VAL</v>
      </c>
      <c r="AA498" s="148" t="str">
        <f t="shared" si="160"/>
        <v>VALIDÉ</v>
      </c>
      <c r="AB498" s="170" t="s">
        <v>1061</v>
      </c>
      <c r="AC498" s="147" t="str">
        <f t="shared" si="161"/>
        <v>VAL</v>
      </c>
      <c r="AD498" s="151" t="str">
        <f t="shared" si="162"/>
        <v>VALIDÉ</v>
      </c>
      <c r="AE498" s="152" t="str">
        <f t="shared" si="163"/>
        <v>VALIDÉ</v>
      </c>
      <c r="AF498" s="153">
        <f t="shared" si="164"/>
        <v>0</v>
      </c>
      <c r="AG498" s="233">
        <f t="shared" si="165"/>
        <v>520</v>
      </c>
      <c r="AH498" s="108">
        <f>VLOOKUP(B498,'Notes Ecrit'!$A$2:$B$572,2)</f>
        <v>5</v>
      </c>
      <c r="AI498" s="234">
        <f t="shared" si="166"/>
        <v>617</v>
      </c>
      <c r="AJ498" s="125" t="e">
        <f t="shared" si="167"/>
        <v>#VALUE!</v>
      </c>
      <c r="AK498" s="126"/>
      <c r="AL498" s="126"/>
      <c r="AM498" s="126"/>
      <c r="AN498" s="126"/>
      <c r="AO498" s="126"/>
    </row>
    <row r="499" spans="1:41" ht="16.5" customHeight="1" thickBot="1">
      <c r="A499" s="218" t="s">
        <v>186</v>
      </c>
      <c r="B499" s="225">
        <v>21804915</v>
      </c>
      <c r="C499" s="225" t="s">
        <v>865</v>
      </c>
      <c r="D499" s="225" t="s">
        <v>426</v>
      </c>
      <c r="E499" s="154">
        <v>10</v>
      </c>
      <c r="F499" s="146">
        <f t="shared" si="147"/>
        <v>14.5</v>
      </c>
      <c r="G499" s="147">
        <f t="shared" si="148"/>
        <v>10</v>
      </c>
      <c r="H499" s="148">
        <f t="shared" si="149"/>
        <v>10</v>
      </c>
      <c r="I499" s="211">
        <v>4.01</v>
      </c>
      <c r="J499" s="147">
        <f t="shared" si="150"/>
        <v>9</v>
      </c>
      <c r="K499" s="155">
        <v>7.43</v>
      </c>
      <c r="L499" s="147">
        <f t="shared" si="151"/>
        <v>13</v>
      </c>
      <c r="M499" s="148">
        <f t="shared" si="152"/>
        <v>11</v>
      </c>
      <c r="N499" s="156">
        <v>35</v>
      </c>
      <c r="O499" s="190">
        <v>65</v>
      </c>
      <c r="P499" s="191">
        <f t="shared" si="153"/>
        <v>0.53846153846153844</v>
      </c>
      <c r="Q499" s="147">
        <f t="shared" si="154"/>
        <v>4</v>
      </c>
      <c r="R499" s="157">
        <v>45.5</v>
      </c>
      <c r="S499" s="147">
        <f t="shared" si="155"/>
        <v>8.5</v>
      </c>
      <c r="T499" s="148">
        <f t="shared" si="156"/>
        <v>12.5</v>
      </c>
      <c r="U499" s="156">
        <v>28.3</v>
      </c>
      <c r="V499" s="147">
        <f t="shared" si="157"/>
        <v>4.75</v>
      </c>
      <c r="W499" s="192">
        <v>18</v>
      </c>
      <c r="X499" s="147">
        <f t="shared" si="158"/>
        <v>5</v>
      </c>
      <c r="Y499" s="158">
        <v>0</v>
      </c>
      <c r="Z499" s="147">
        <f t="shared" si="159"/>
        <v>5</v>
      </c>
      <c r="AA499" s="148">
        <f t="shared" si="160"/>
        <v>14.75</v>
      </c>
      <c r="AB499" s="159">
        <v>35.479999999999997</v>
      </c>
      <c r="AC499" s="147">
        <f t="shared" si="161"/>
        <v>16</v>
      </c>
      <c r="AD499" s="151">
        <f t="shared" si="162"/>
        <v>16</v>
      </c>
      <c r="AE499" s="152">
        <f t="shared" si="163"/>
        <v>12.85</v>
      </c>
      <c r="AF499" s="153">
        <f t="shared" si="164"/>
        <v>12.85</v>
      </c>
      <c r="AG499" s="233">
        <f t="shared" si="165"/>
        <v>43</v>
      </c>
      <c r="AH499" s="108">
        <f>VLOOKUP(B499,'Notes Ecrit'!$A$2:$B$572,2)</f>
        <v>10</v>
      </c>
      <c r="AI499" s="234">
        <f t="shared" si="166"/>
        <v>125</v>
      </c>
      <c r="AJ499" s="125">
        <f t="shared" si="167"/>
        <v>11.425000000000001</v>
      </c>
      <c r="AK499" s="111"/>
      <c r="AL499" s="111"/>
      <c r="AM499" s="111"/>
      <c r="AN499" s="111"/>
      <c r="AO499" s="111"/>
    </row>
    <row r="500" spans="1:41" ht="16.5" customHeight="1" thickBot="1">
      <c r="A500" s="218" t="s">
        <v>186</v>
      </c>
      <c r="B500" s="225">
        <v>21802909</v>
      </c>
      <c r="C500" s="225" t="s">
        <v>866</v>
      </c>
      <c r="D500" s="225" t="s">
        <v>867</v>
      </c>
      <c r="E500" s="154">
        <v>20</v>
      </c>
      <c r="F500" s="146">
        <f t="shared" si="147"/>
        <v>19.5</v>
      </c>
      <c r="G500" s="147">
        <f t="shared" si="148"/>
        <v>20</v>
      </c>
      <c r="H500" s="148">
        <f t="shared" si="149"/>
        <v>20</v>
      </c>
      <c r="I500" s="211">
        <v>4.22</v>
      </c>
      <c r="J500" s="147">
        <f t="shared" si="150"/>
        <v>5</v>
      </c>
      <c r="K500" s="155">
        <v>8.06</v>
      </c>
      <c r="L500" s="147">
        <f t="shared" si="151"/>
        <v>8</v>
      </c>
      <c r="M500" s="148">
        <f t="shared" si="152"/>
        <v>6.5</v>
      </c>
      <c r="N500" s="156">
        <v>33</v>
      </c>
      <c r="O500" s="190">
        <v>60</v>
      </c>
      <c r="P500" s="191">
        <f t="shared" si="153"/>
        <v>0.55000000000000004</v>
      </c>
      <c r="Q500" s="147">
        <f t="shared" si="154"/>
        <v>4</v>
      </c>
      <c r="R500" s="157">
        <v>23.5</v>
      </c>
      <c r="S500" s="147">
        <f t="shared" si="155"/>
        <v>3</v>
      </c>
      <c r="T500" s="148">
        <f t="shared" si="156"/>
        <v>7</v>
      </c>
      <c r="U500" s="156">
        <v>31</v>
      </c>
      <c r="V500" s="147">
        <f t="shared" si="157"/>
        <v>3.25</v>
      </c>
      <c r="W500" s="192">
        <v>-3</v>
      </c>
      <c r="X500" s="147">
        <f t="shared" si="158"/>
        <v>1.75</v>
      </c>
      <c r="Y500" s="158">
        <v>3</v>
      </c>
      <c r="Z500" s="147">
        <f t="shared" si="159"/>
        <v>3.5</v>
      </c>
      <c r="AA500" s="148">
        <f t="shared" si="160"/>
        <v>8.5</v>
      </c>
      <c r="AB500" s="159">
        <v>41.44</v>
      </c>
      <c r="AC500" s="147">
        <f t="shared" si="161"/>
        <v>13</v>
      </c>
      <c r="AD500" s="151">
        <f t="shared" si="162"/>
        <v>13</v>
      </c>
      <c r="AE500" s="152">
        <f t="shared" si="163"/>
        <v>11</v>
      </c>
      <c r="AF500" s="153">
        <f t="shared" si="164"/>
        <v>11</v>
      </c>
      <c r="AG500" s="233">
        <f t="shared" si="165"/>
        <v>196</v>
      </c>
      <c r="AH500" s="108">
        <f>VLOOKUP(B500,'Notes Ecrit'!$A$2:$B$572,2)</f>
        <v>10</v>
      </c>
      <c r="AI500" s="234">
        <f t="shared" si="166"/>
        <v>125</v>
      </c>
      <c r="AJ500" s="125">
        <f t="shared" si="167"/>
        <v>10.5</v>
      </c>
    </row>
    <row r="501" spans="1:41" s="118" customFormat="1" ht="16.5" customHeight="1" thickBot="1">
      <c r="A501" s="258" t="s">
        <v>1057</v>
      </c>
      <c r="B501" s="142">
        <v>21613074</v>
      </c>
      <c r="C501" s="142" t="s">
        <v>868</v>
      </c>
      <c r="D501" s="142" t="s">
        <v>388</v>
      </c>
      <c r="E501" s="169" t="s">
        <v>1061</v>
      </c>
      <c r="F501" s="146" t="str">
        <f t="shared" si="147"/>
        <v>VAL</v>
      </c>
      <c r="G501" s="147" t="str">
        <f t="shared" si="148"/>
        <v>VAL</v>
      </c>
      <c r="H501" s="148" t="str">
        <f t="shared" si="149"/>
        <v>VALIDÉ</v>
      </c>
      <c r="I501" s="213" t="s">
        <v>1061</v>
      </c>
      <c r="J501" s="147" t="str">
        <f t="shared" si="150"/>
        <v>VAL</v>
      </c>
      <c r="K501" s="170" t="s">
        <v>1061</v>
      </c>
      <c r="L501" s="147" t="str">
        <f t="shared" si="151"/>
        <v>VAL</v>
      </c>
      <c r="M501" s="148" t="str">
        <f t="shared" si="152"/>
        <v>VALIDÉ</v>
      </c>
      <c r="N501" s="171" t="s">
        <v>1061</v>
      </c>
      <c r="O501" s="196"/>
      <c r="P501" s="191">
        <f t="shared" si="153"/>
        <v>0</v>
      </c>
      <c r="Q501" s="147" t="str">
        <f t="shared" si="154"/>
        <v>VAL</v>
      </c>
      <c r="R501" s="171" t="s">
        <v>1061</v>
      </c>
      <c r="S501" s="147" t="str">
        <f t="shared" si="155"/>
        <v>VAL</v>
      </c>
      <c r="T501" s="148" t="str">
        <f t="shared" si="156"/>
        <v>VALIDÉ</v>
      </c>
      <c r="U501" s="171" t="s">
        <v>1061</v>
      </c>
      <c r="V501" s="147" t="str">
        <f t="shared" si="157"/>
        <v>VAL</v>
      </c>
      <c r="W501" s="197" t="s">
        <v>1061</v>
      </c>
      <c r="X501" s="147" t="str">
        <f t="shared" si="158"/>
        <v>VAL</v>
      </c>
      <c r="Y501" s="172" t="s">
        <v>1061</v>
      </c>
      <c r="Z501" s="147" t="str">
        <f t="shared" si="159"/>
        <v>VAL</v>
      </c>
      <c r="AA501" s="148" t="str">
        <f t="shared" si="160"/>
        <v>VALIDÉ</v>
      </c>
      <c r="AB501" s="170" t="s">
        <v>1061</v>
      </c>
      <c r="AC501" s="147" t="str">
        <f t="shared" si="161"/>
        <v>VAL</v>
      </c>
      <c r="AD501" s="151" t="str">
        <f t="shared" si="162"/>
        <v>VALIDÉ</v>
      </c>
      <c r="AE501" s="152" t="str">
        <f t="shared" si="163"/>
        <v>VALIDÉ</v>
      </c>
      <c r="AF501" s="153">
        <f t="shared" si="164"/>
        <v>0</v>
      </c>
      <c r="AG501" s="233">
        <f t="shared" si="165"/>
        <v>520</v>
      </c>
      <c r="AH501" s="108">
        <f>VLOOKUP(B501,'Notes Ecrit'!$A$2:$B$572,2)</f>
        <v>8.5</v>
      </c>
      <c r="AI501" s="234">
        <f t="shared" si="166"/>
        <v>278</v>
      </c>
      <c r="AJ501" s="125" t="e">
        <f t="shared" si="167"/>
        <v>#VALUE!</v>
      </c>
      <c r="AK501" s="126"/>
      <c r="AL501" s="126"/>
      <c r="AM501" s="126"/>
      <c r="AN501" s="126"/>
      <c r="AO501" s="126"/>
    </row>
    <row r="502" spans="1:41" ht="16.5" customHeight="1" thickBot="1">
      <c r="A502" s="218" t="s">
        <v>1057</v>
      </c>
      <c r="B502" s="225">
        <v>21808720</v>
      </c>
      <c r="C502" s="225" t="s">
        <v>869</v>
      </c>
      <c r="D502" s="225" t="s">
        <v>805</v>
      </c>
      <c r="E502" s="154">
        <v>18</v>
      </c>
      <c r="F502" s="146">
        <f t="shared" si="147"/>
        <v>18.5</v>
      </c>
      <c r="G502" s="147">
        <f t="shared" si="148"/>
        <v>15</v>
      </c>
      <c r="H502" s="148">
        <f t="shared" si="149"/>
        <v>15</v>
      </c>
      <c r="I502" s="211">
        <v>3.59</v>
      </c>
      <c r="J502" s="147">
        <f t="shared" si="150"/>
        <v>11</v>
      </c>
      <c r="K502" s="155">
        <v>6.81</v>
      </c>
      <c r="L502" s="147">
        <f t="shared" si="151"/>
        <v>11</v>
      </c>
      <c r="M502" s="148">
        <f t="shared" si="152"/>
        <v>11</v>
      </c>
      <c r="N502" s="156">
        <v>70</v>
      </c>
      <c r="O502" s="190">
        <v>64</v>
      </c>
      <c r="P502" s="191">
        <f t="shared" si="153"/>
        <v>1.09375</v>
      </c>
      <c r="Q502" s="147">
        <f t="shared" si="154"/>
        <v>5</v>
      </c>
      <c r="R502" s="157">
        <v>39.299999999999997</v>
      </c>
      <c r="S502" s="147">
        <f t="shared" si="155"/>
        <v>3</v>
      </c>
      <c r="T502" s="148">
        <f t="shared" si="156"/>
        <v>8</v>
      </c>
      <c r="U502" s="156">
        <v>31.5</v>
      </c>
      <c r="V502" s="147">
        <f t="shared" si="157"/>
        <v>2</v>
      </c>
      <c r="W502" s="192">
        <v>-2</v>
      </c>
      <c r="X502" s="147">
        <f t="shared" si="158"/>
        <v>2</v>
      </c>
      <c r="Y502" s="158">
        <v>9</v>
      </c>
      <c r="Z502" s="147">
        <f t="shared" si="159"/>
        <v>0.5</v>
      </c>
      <c r="AA502" s="148">
        <f t="shared" si="160"/>
        <v>4.5</v>
      </c>
      <c r="AB502" s="159">
        <v>47.72</v>
      </c>
      <c r="AC502" s="147">
        <f t="shared" si="161"/>
        <v>6</v>
      </c>
      <c r="AD502" s="151">
        <f t="shared" si="162"/>
        <v>6</v>
      </c>
      <c r="AE502" s="152">
        <f t="shared" si="163"/>
        <v>8.9</v>
      </c>
      <c r="AF502" s="153">
        <f t="shared" si="164"/>
        <v>8.9</v>
      </c>
      <c r="AG502" s="233">
        <f t="shared" si="165"/>
        <v>387</v>
      </c>
      <c r="AH502" s="108">
        <f>VLOOKUP(B502,'Notes Ecrit'!$A$2:$B$572,2)</f>
        <v>11</v>
      </c>
      <c r="AI502" s="234">
        <f t="shared" si="166"/>
        <v>71</v>
      </c>
      <c r="AJ502" s="125">
        <f t="shared" si="167"/>
        <v>9.9499999999999993</v>
      </c>
    </row>
    <row r="503" spans="1:41" ht="16.5" customHeight="1" thickBot="1">
      <c r="A503" s="218" t="s">
        <v>1057</v>
      </c>
      <c r="B503" s="225">
        <v>21815404</v>
      </c>
      <c r="C503" s="225" t="s">
        <v>870</v>
      </c>
      <c r="D503" s="305" t="s">
        <v>871</v>
      </c>
      <c r="E503" s="154">
        <v>19</v>
      </c>
      <c r="F503" s="146">
        <f t="shared" si="147"/>
        <v>19</v>
      </c>
      <c r="G503" s="147">
        <f t="shared" si="148"/>
        <v>16</v>
      </c>
      <c r="H503" s="148">
        <f t="shared" si="149"/>
        <v>16</v>
      </c>
      <c r="I503" s="211">
        <v>3.53</v>
      </c>
      <c r="J503" s="147">
        <f t="shared" si="150"/>
        <v>11</v>
      </c>
      <c r="K503" s="155">
        <v>6.71</v>
      </c>
      <c r="L503" s="147">
        <f t="shared" si="151"/>
        <v>12</v>
      </c>
      <c r="M503" s="148">
        <f t="shared" si="152"/>
        <v>11.5</v>
      </c>
      <c r="N503" s="156">
        <v>75.5</v>
      </c>
      <c r="O503" s="190">
        <v>68</v>
      </c>
      <c r="P503" s="191">
        <f t="shared" si="153"/>
        <v>1.1102941176470589</v>
      </c>
      <c r="Q503" s="147">
        <f t="shared" si="154"/>
        <v>5.5</v>
      </c>
      <c r="R503" s="157">
        <v>45.5</v>
      </c>
      <c r="S503" s="147">
        <f t="shared" si="155"/>
        <v>4.5</v>
      </c>
      <c r="T503" s="148">
        <f t="shared" si="156"/>
        <v>10</v>
      </c>
      <c r="U503" s="156" t="s">
        <v>1064</v>
      </c>
      <c r="V503" s="147" t="str">
        <f t="shared" si="157"/>
        <v>ABI</v>
      </c>
      <c r="W503" s="192">
        <v>0</v>
      </c>
      <c r="X503" s="147">
        <f t="shared" si="158"/>
        <v>2.5</v>
      </c>
      <c r="Y503" s="158">
        <v>4</v>
      </c>
      <c r="Z503" s="147">
        <f t="shared" si="159"/>
        <v>3</v>
      </c>
      <c r="AA503" s="148" t="str">
        <f t="shared" si="160"/>
        <v>ABI</v>
      </c>
      <c r="AB503" s="159">
        <v>33.78</v>
      </c>
      <c r="AC503" s="147">
        <f t="shared" si="161"/>
        <v>14</v>
      </c>
      <c r="AD503" s="151">
        <f t="shared" si="162"/>
        <v>14</v>
      </c>
      <c r="AE503" s="152" t="str">
        <f t="shared" si="163"/>
        <v>DEF</v>
      </c>
      <c r="AF503" s="153">
        <f t="shared" si="164"/>
        <v>0</v>
      </c>
      <c r="AG503" s="233">
        <f t="shared" si="165"/>
        <v>520</v>
      </c>
      <c r="AH503" s="108">
        <f>VLOOKUP(B503,'Notes Ecrit'!$A$2:$B$572,2)</f>
        <v>7</v>
      </c>
      <c r="AI503" s="234">
        <f t="shared" si="166"/>
        <v>440</v>
      </c>
      <c r="AJ503" s="125" t="e">
        <f t="shared" si="167"/>
        <v>#VALUE!</v>
      </c>
    </row>
    <row r="504" spans="1:41" ht="16.5" customHeight="1" thickBot="1">
      <c r="A504" s="218" t="s">
        <v>1057</v>
      </c>
      <c r="B504" s="225">
        <v>21714729</v>
      </c>
      <c r="C504" s="225" t="s">
        <v>872</v>
      </c>
      <c r="D504" s="225" t="s">
        <v>873</v>
      </c>
      <c r="E504" s="154">
        <v>21</v>
      </c>
      <c r="F504" s="146">
        <f t="shared" si="147"/>
        <v>20</v>
      </c>
      <c r="G504" s="147">
        <f t="shared" si="148"/>
        <v>18</v>
      </c>
      <c r="H504" s="148">
        <f t="shared" si="149"/>
        <v>18</v>
      </c>
      <c r="I504" s="211">
        <v>3.48</v>
      </c>
      <c r="J504" s="147">
        <f t="shared" si="150"/>
        <v>12</v>
      </c>
      <c r="K504" s="155">
        <v>6.48</v>
      </c>
      <c r="L504" s="147">
        <f t="shared" si="151"/>
        <v>13</v>
      </c>
      <c r="M504" s="148">
        <f t="shared" si="152"/>
        <v>12.5</v>
      </c>
      <c r="N504" s="156">
        <v>49</v>
      </c>
      <c r="O504" s="190">
        <v>62</v>
      </c>
      <c r="P504" s="191">
        <f t="shared" si="153"/>
        <v>0.79032258064516125</v>
      </c>
      <c r="Q504" s="147">
        <f t="shared" si="154"/>
        <v>3.5</v>
      </c>
      <c r="R504" s="157">
        <v>35.700000000000003</v>
      </c>
      <c r="S504" s="147">
        <f t="shared" si="155"/>
        <v>2</v>
      </c>
      <c r="T504" s="148">
        <f t="shared" si="156"/>
        <v>5.5</v>
      </c>
      <c r="U504" s="156">
        <v>28.4</v>
      </c>
      <c r="V504" s="147">
        <f t="shared" si="157"/>
        <v>3.75</v>
      </c>
      <c r="W504" s="192">
        <v>-2</v>
      </c>
      <c r="X504" s="147">
        <f t="shared" si="158"/>
        <v>2</v>
      </c>
      <c r="Y504" s="158">
        <v>3</v>
      </c>
      <c r="Z504" s="147">
        <f t="shared" si="159"/>
        <v>3.5</v>
      </c>
      <c r="AA504" s="148">
        <f t="shared" si="160"/>
        <v>9.25</v>
      </c>
      <c r="AB504" s="159">
        <v>40.130000000000003</v>
      </c>
      <c r="AC504" s="147">
        <f t="shared" si="161"/>
        <v>10</v>
      </c>
      <c r="AD504" s="151">
        <f t="shared" si="162"/>
        <v>10</v>
      </c>
      <c r="AE504" s="152">
        <f t="shared" si="163"/>
        <v>11.05</v>
      </c>
      <c r="AF504" s="153">
        <f t="shared" si="164"/>
        <v>11.05</v>
      </c>
      <c r="AG504" s="233">
        <f t="shared" si="165"/>
        <v>193</v>
      </c>
      <c r="AH504" s="108">
        <f>VLOOKUP(B504,'Notes Ecrit'!$A$2:$B$572,2)</f>
        <v>8</v>
      </c>
      <c r="AI504" s="234">
        <f t="shared" si="166"/>
        <v>339</v>
      </c>
      <c r="AJ504" s="125">
        <f t="shared" si="167"/>
        <v>9.5250000000000004</v>
      </c>
    </row>
    <row r="505" spans="1:41" ht="16.5" customHeight="1" thickBot="1">
      <c r="A505" s="218" t="s">
        <v>186</v>
      </c>
      <c r="B505" s="225">
        <v>21805517</v>
      </c>
      <c r="C505" s="225" t="s">
        <v>874</v>
      </c>
      <c r="D505" s="225" t="s">
        <v>875</v>
      </c>
      <c r="E505" s="154">
        <v>13</v>
      </c>
      <c r="F505" s="146">
        <f t="shared" si="147"/>
        <v>16</v>
      </c>
      <c r="G505" s="147">
        <f t="shared" si="148"/>
        <v>13</v>
      </c>
      <c r="H505" s="148">
        <f t="shared" si="149"/>
        <v>13</v>
      </c>
      <c r="I505" s="211">
        <v>4.58</v>
      </c>
      <c r="J505" s="147">
        <f t="shared" si="150"/>
        <v>1</v>
      </c>
      <c r="K505" s="155">
        <v>8.39</v>
      </c>
      <c r="L505" s="147">
        <f t="shared" si="151"/>
        <v>6</v>
      </c>
      <c r="M505" s="148">
        <f t="shared" si="152"/>
        <v>3.5</v>
      </c>
      <c r="N505" s="156">
        <v>28</v>
      </c>
      <c r="O505" s="190">
        <v>51</v>
      </c>
      <c r="P505" s="191">
        <f t="shared" si="153"/>
        <v>0.5490196078431373</v>
      </c>
      <c r="Q505" s="147">
        <f t="shared" si="154"/>
        <v>4</v>
      </c>
      <c r="R505" s="157">
        <v>25.4</v>
      </c>
      <c r="S505" s="147">
        <f t="shared" si="155"/>
        <v>3.5</v>
      </c>
      <c r="T505" s="148">
        <f t="shared" si="156"/>
        <v>7.5</v>
      </c>
      <c r="U505" s="156">
        <v>30.6</v>
      </c>
      <c r="V505" s="147">
        <f t="shared" si="157"/>
        <v>3.5</v>
      </c>
      <c r="W505" s="192">
        <v>3</v>
      </c>
      <c r="X505" s="147">
        <f t="shared" si="158"/>
        <v>3.25</v>
      </c>
      <c r="Y505" s="158">
        <v>10</v>
      </c>
      <c r="Z505" s="147">
        <f t="shared" si="159"/>
        <v>0</v>
      </c>
      <c r="AA505" s="148">
        <f t="shared" si="160"/>
        <v>6.75</v>
      </c>
      <c r="AB505" s="159">
        <v>32.909999999999997</v>
      </c>
      <c r="AC505" s="147">
        <f t="shared" si="161"/>
        <v>18</v>
      </c>
      <c r="AD505" s="151">
        <f t="shared" si="162"/>
        <v>18</v>
      </c>
      <c r="AE505" s="152">
        <f t="shared" si="163"/>
        <v>9.75</v>
      </c>
      <c r="AF505" s="153">
        <f t="shared" si="164"/>
        <v>9.75</v>
      </c>
      <c r="AG505" s="233">
        <f t="shared" si="165"/>
        <v>311</v>
      </c>
      <c r="AH505" s="108">
        <f>VLOOKUP(B505,'Notes Ecrit'!$A$2:$B$572,2)</f>
        <v>12.5</v>
      </c>
      <c r="AI505" s="234">
        <f t="shared" si="166"/>
        <v>23</v>
      </c>
      <c r="AJ505" s="125">
        <f t="shared" si="167"/>
        <v>11.125</v>
      </c>
      <c r="AK505" s="112"/>
      <c r="AL505" s="112"/>
      <c r="AM505" s="112"/>
      <c r="AN505" s="112"/>
      <c r="AO505" s="112"/>
    </row>
    <row r="506" spans="1:41" ht="16.5" customHeight="1" thickBot="1">
      <c r="A506" s="218" t="s">
        <v>1057</v>
      </c>
      <c r="B506" s="225">
        <v>21800833</v>
      </c>
      <c r="C506" s="225" t="s">
        <v>876</v>
      </c>
      <c r="D506" s="305" t="s">
        <v>877</v>
      </c>
      <c r="E506" s="154">
        <v>21</v>
      </c>
      <c r="F506" s="146">
        <f t="shared" si="147"/>
        <v>20</v>
      </c>
      <c r="G506" s="147">
        <f t="shared" si="148"/>
        <v>18</v>
      </c>
      <c r="H506" s="148">
        <f t="shared" si="149"/>
        <v>18</v>
      </c>
      <c r="I506" s="211">
        <v>3.23</v>
      </c>
      <c r="J506" s="147">
        <f t="shared" si="150"/>
        <v>17</v>
      </c>
      <c r="K506" s="155">
        <v>6.27</v>
      </c>
      <c r="L506" s="147">
        <f t="shared" si="151"/>
        <v>15</v>
      </c>
      <c r="M506" s="148">
        <f t="shared" si="152"/>
        <v>16</v>
      </c>
      <c r="N506" s="156">
        <v>46</v>
      </c>
      <c r="O506" s="190">
        <v>59</v>
      </c>
      <c r="P506" s="191">
        <f t="shared" si="153"/>
        <v>0.77966101694915257</v>
      </c>
      <c r="Q506" s="147">
        <f t="shared" si="154"/>
        <v>3.5</v>
      </c>
      <c r="R506" s="157">
        <v>46.4</v>
      </c>
      <c r="S506" s="147">
        <f t="shared" si="155"/>
        <v>4.5</v>
      </c>
      <c r="T506" s="148">
        <f t="shared" si="156"/>
        <v>8</v>
      </c>
      <c r="U506" s="156">
        <v>27</v>
      </c>
      <c r="V506" s="147">
        <f t="shared" si="157"/>
        <v>4.25</v>
      </c>
      <c r="W506" s="192">
        <v>4</v>
      </c>
      <c r="X506" s="147">
        <f t="shared" si="158"/>
        <v>3.25</v>
      </c>
      <c r="Y506" s="158">
        <v>10</v>
      </c>
      <c r="Z506" s="147">
        <f t="shared" si="159"/>
        <v>0</v>
      </c>
      <c r="AA506" s="148">
        <f t="shared" si="160"/>
        <v>7.5</v>
      </c>
      <c r="AB506" s="159">
        <v>28.72</v>
      </c>
      <c r="AC506" s="147">
        <f t="shared" si="161"/>
        <v>18</v>
      </c>
      <c r="AD506" s="151">
        <f t="shared" si="162"/>
        <v>18</v>
      </c>
      <c r="AE506" s="152">
        <f t="shared" si="163"/>
        <v>13.5</v>
      </c>
      <c r="AF506" s="153">
        <f t="shared" si="164"/>
        <v>13.5</v>
      </c>
      <c r="AG506" s="233">
        <f t="shared" si="165"/>
        <v>22</v>
      </c>
      <c r="AH506" s="108">
        <f>VLOOKUP(B506,'Notes Ecrit'!$A$2:$B$572,2)</f>
        <v>6.5</v>
      </c>
      <c r="AI506" s="234">
        <f t="shared" si="166"/>
        <v>497</v>
      </c>
      <c r="AJ506" s="125">
        <f t="shared" si="167"/>
        <v>10</v>
      </c>
    </row>
    <row r="507" spans="1:41" ht="16.5" customHeight="1" thickBot="1">
      <c r="A507" s="218" t="s">
        <v>1057</v>
      </c>
      <c r="B507" s="225">
        <v>21601090</v>
      </c>
      <c r="C507" s="225" t="s">
        <v>139</v>
      </c>
      <c r="D507" s="225" t="s">
        <v>365</v>
      </c>
      <c r="E507" s="154">
        <v>18</v>
      </c>
      <c r="F507" s="146">
        <f t="shared" si="147"/>
        <v>18.5</v>
      </c>
      <c r="G507" s="147">
        <f t="shared" si="148"/>
        <v>15</v>
      </c>
      <c r="H507" s="148">
        <f t="shared" si="149"/>
        <v>15</v>
      </c>
      <c r="I507" s="211">
        <v>3.51</v>
      </c>
      <c r="J507" s="147">
        <f t="shared" si="150"/>
        <v>12</v>
      </c>
      <c r="K507" s="155">
        <v>6.48</v>
      </c>
      <c r="L507" s="147">
        <f t="shared" si="151"/>
        <v>13</v>
      </c>
      <c r="M507" s="148">
        <f t="shared" si="152"/>
        <v>12.5</v>
      </c>
      <c r="N507" s="156">
        <v>75.5</v>
      </c>
      <c r="O507" s="190">
        <v>62</v>
      </c>
      <c r="P507" s="191">
        <f t="shared" si="153"/>
        <v>1.217741935483871</v>
      </c>
      <c r="Q507" s="147">
        <f t="shared" si="154"/>
        <v>6</v>
      </c>
      <c r="R507" s="157">
        <v>41.5</v>
      </c>
      <c r="S507" s="147">
        <f t="shared" si="155"/>
        <v>3.5</v>
      </c>
      <c r="T507" s="148">
        <f t="shared" si="156"/>
        <v>9.5</v>
      </c>
      <c r="U507" s="156">
        <v>26</v>
      </c>
      <c r="V507" s="147">
        <f t="shared" si="157"/>
        <v>4.75</v>
      </c>
      <c r="W507" s="192">
        <v>0</v>
      </c>
      <c r="X507" s="147">
        <f t="shared" si="158"/>
        <v>2.5</v>
      </c>
      <c r="Y507" s="158">
        <v>4</v>
      </c>
      <c r="Z507" s="147">
        <f t="shared" si="159"/>
        <v>3</v>
      </c>
      <c r="AA507" s="148">
        <f t="shared" si="160"/>
        <v>10.25</v>
      </c>
      <c r="AB507" s="159">
        <v>51.47</v>
      </c>
      <c r="AC507" s="147">
        <f t="shared" si="161"/>
        <v>5</v>
      </c>
      <c r="AD507" s="151">
        <f t="shared" si="162"/>
        <v>5</v>
      </c>
      <c r="AE507" s="152">
        <f t="shared" si="163"/>
        <v>10.45</v>
      </c>
      <c r="AF507" s="153">
        <f t="shared" si="164"/>
        <v>10.45</v>
      </c>
      <c r="AG507" s="233">
        <f t="shared" si="165"/>
        <v>236</v>
      </c>
      <c r="AH507" s="108">
        <f>VLOOKUP(B507,'Notes Ecrit'!$A$2:$B$572,2)</f>
        <v>7</v>
      </c>
      <c r="AI507" s="234">
        <f t="shared" si="166"/>
        <v>440</v>
      </c>
      <c r="AJ507" s="125">
        <f t="shared" si="167"/>
        <v>8.7249999999999996</v>
      </c>
    </row>
    <row r="508" spans="1:41" s="111" customFormat="1" ht="16.5" customHeight="1" thickBot="1">
      <c r="A508" s="218" t="s">
        <v>1057</v>
      </c>
      <c r="B508" s="225">
        <v>21819335</v>
      </c>
      <c r="C508" s="225" t="s">
        <v>139</v>
      </c>
      <c r="D508" s="305" t="s">
        <v>208</v>
      </c>
      <c r="E508" s="154">
        <v>20</v>
      </c>
      <c r="F508" s="146">
        <f t="shared" si="147"/>
        <v>19.5</v>
      </c>
      <c r="G508" s="147">
        <f t="shared" si="148"/>
        <v>17</v>
      </c>
      <c r="H508" s="148">
        <f t="shared" si="149"/>
        <v>17</v>
      </c>
      <c r="I508" s="211">
        <v>3.42</v>
      </c>
      <c r="J508" s="147">
        <f t="shared" si="150"/>
        <v>13</v>
      </c>
      <c r="K508" s="155">
        <v>6.48</v>
      </c>
      <c r="L508" s="147">
        <f t="shared" si="151"/>
        <v>13</v>
      </c>
      <c r="M508" s="148">
        <f t="shared" si="152"/>
        <v>13</v>
      </c>
      <c r="N508" s="156">
        <v>62</v>
      </c>
      <c r="O508" s="190">
        <v>73</v>
      </c>
      <c r="P508" s="191">
        <f t="shared" si="153"/>
        <v>0.84931506849315064</v>
      </c>
      <c r="Q508" s="147">
        <f t="shared" si="154"/>
        <v>4</v>
      </c>
      <c r="R508" s="157">
        <v>42.4</v>
      </c>
      <c r="S508" s="147">
        <f t="shared" si="155"/>
        <v>3.5</v>
      </c>
      <c r="T508" s="148">
        <f t="shared" si="156"/>
        <v>7.5</v>
      </c>
      <c r="U508" s="156">
        <v>25.5</v>
      </c>
      <c r="V508" s="147">
        <f t="shared" si="157"/>
        <v>5</v>
      </c>
      <c r="W508" s="192">
        <v>-8</v>
      </c>
      <c r="X508" s="147">
        <f t="shared" si="158"/>
        <v>1</v>
      </c>
      <c r="Y508" s="158">
        <v>3</v>
      </c>
      <c r="Z508" s="147">
        <f t="shared" si="159"/>
        <v>3.5</v>
      </c>
      <c r="AA508" s="148">
        <f t="shared" si="160"/>
        <v>9.5</v>
      </c>
      <c r="AB508" s="159">
        <v>38.75</v>
      </c>
      <c r="AC508" s="147">
        <f t="shared" si="161"/>
        <v>11</v>
      </c>
      <c r="AD508" s="151">
        <f t="shared" si="162"/>
        <v>11</v>
      </c>
      <c r="AE508" s="152">
        <f t="shared" si="163"/>
        <v>11.6</v>
      </c>
      <c r="AF508" s="153">
        <f t="shared" si="164"/>
        <v>11.6</v>
      </c>
      <c r="AG508" s="233">
        <f t="shared" si="165"/>
        <v>133</v>
      </c>
      <c r="AH508" s="108">
        <f>VLOOKUP(B508,'Notes Ecrit'!$A$2:$B$572,2)</f>
        <v>5</v>
      </c>
      <c r="AI508" s="234">
        <f t="shared" si="166"/>
        <v>617</v>
      </c>
      <c r="AJ508" s="125">
        <f t="shared" si="167"/>
        <v>8.3000000000000007</v>
      </c>
      <c r="AK508"/>
      <c r="AL508"/>
      <c r="AM508"/>
      <c r="AN508"/>
      <c r="AO508"/>
    </row>
    <row r="509" spans="1:41" ht="16.5" customHeight="1" thickBot="1">
      <c r="A509" s="218" t="s">
        <v>1057</v>
      </c>
      <c r="B509" s="225">
        <v>21704280</v>
      </c>
      <c r="C509" s="225" t="s">
        <v>140</v>
      </c>
      <c r="D509" s="225" t="s">
        <v>419</v>
      </c>
      <c r="E509" s="154">
        <v>11</v>
      </c>
      <c r="F509" s="146">
        <f t="shared" si="147"/>
        <v>15</v>
      </c>
      <c r="G509" s="147">
        <f t="shared" si="148"/>
        <v>8</v>
      </c>
      <c r="H509" s="148">
        <f t="shared" si="149"/>
        <v>8</v>
      </c>
      <c r="I509" s="211">
        <v>3.73</v>
      </c>
      <c r="J509" s="147">
        <f t="shared" si="150"/>
        <v>8</v>
      </c>
      <c r="K509" s="155">
        <v>7.07</v>
      </c>
      <c r="L509" s="147">
        <f t="shared" si="151"/>
        <v>9</v>
      </c>
      <c r="M509" s="148">
        <f t="shared" si="152"/>
        <v>8.5</v>
      </c>
      <c r="N509" s="156">
        <v>52</v>
      </c>
      <c r="O509" s="190">
        <v>61</v>
      </c>
      <c r="P509" s="191">
        <f t="shared" si="153"/>
        <v>0.85245901639344257</v>
      </c>
      <c r="Q509" s="147">
        <f t="shared" si="154"/>
        <v>4</v>
      </c>
      <c r="R509" s="157">
        <v>36.700000000000003</v>
      </c>
      <c r="S509" s="147">
        <f t="shared" si="155"/>
        <v>2</v>
      </c>
      <c r="T509" s="148">
        <f t="shared" si="156"/>
        <v>6</v>
      </c>
      <c r="U509" s="156">
        <v>29.5</v>
      </c>
      <c r="V509" s="147">
        <f t="shared" si="157"/>
        <v>3</v>
      </c>
      <c r="W509" s="192">
        <v>-2</v>
      </c>
      <c r="X509" s="147">
        <f t="shared" si="158"/>
        <v>2</v>
      </c>
      <c r="Y509" s="158">
        <v>10</v>
      </c>
      <c r="Z509" s="147">
        <f t="shared" si="159"/>
        <v>0</v>
      </c>
      <c r="AA509" s="148">
        <f t="shared" si="160"/>
        <v>5</v>
      </c>
      <c r="AB509" s="159">
        <v>45.19</v>
      </c>
      <c r="AC509" s="147">
        <f t="shared" si="161"/>
        <v>8</v>
      </c>
      <c r="AD509" s="151">
        <f t="shared" si="162"/>
        <v>8</v>
      </c>
      <c r="AE509" s="152">
        <f t="shared" si="163"/>
        <v>7.1</v>
      </c>
      <c r="AF509" s="153">
        <f t="shared" si="164"/>
        <v>7.1</v>
      </c>
      <c r="AG509" s="233">
        <f t="shared" si="165"/>
        <v>479</v>
      </c>
      <c r="AH509" s="108">
        <f>VLOOKUP(B509,'Notes Ecrit'!$A$2:$B$572,2)</f>
        <v>9</v>
      </c>
      <c r="AI509" s="234">
        <f t="shared" si="166"/>
        <v>208</v>
      </c>
      <c r="AJ509" s="125">
        <f t="shared" si="167"/>
        <v>8.0500000000000007</v>
      </c>
      <c r="AK509" s="111"/>
      <c r="AL509" s="111"/>
      <c r="AM509" s="111"/>
      <c r="AN509" s="111"/>
      <c r="AO509" s="111"/>
    </row>
    <row r="510" spans="1:41" s="126" customFormat="1" ht="16.5" customHeight="1" thickBot="1">
      <c r="A510" s="251" t="s">
        <v>186</v>
      </c>
      <c r="B510" s="127">
        <v>21808208</v>
      </c>
      <c r="C510" s="127" t="s">
        <v>878</v>
      </c>
      <c r="D510" s="127" t="s">
        <v>879</v>
      </c>
      <c r="E510" s="145" t="s">
        <v>1064</v>
      </c>
      <c r="F510" s="146" t="str">
        <f t="shared" si="147"/>
        <v>ABI</v>
      </c>
      <c r="G510" s="147" t="str">
        <f t="shared" si="148"/>
        <v>ABI</v>
      </c>
      <c r="H510" s="148" t="str">
        <f t="shared" si="149"/>
        <v>ABI</v>
      </c>
      <c r="I510" s="210" t="s">
        <v>1064</v>
      </c>
      <c r="J510" s="147" t="str">
        <f t="shared" si="150"/>
        <v>ABI</v>
      </c>
      <c r="K510" s="149" t="s">
        <v>1064</v>
      </c>
      <c r="L510" s="147" t="str">
        <f t="shared" si="151"/>
        <v>ABI</v>
      </c>
      <c r="M510" s="148" t="str">
        <f t="shared" si="152"/>
        <v>ABI</v>
      </c>
      <c r="N510" s="150" t="s">
        <v>1064</v>
      </c>
      <c r="O510" s="187"/>
      <c r="P510" s="191">
        <f t="shared" si="153"/>
        <v>0</v>
      </c>
      <c r="Q510" s="147" t="str">
        <f t="shared" si="154"/>
        <v>ABI</v>
      </c>
      <c r="R510" s="150" t="s">
        <v>1064</v>
      </c>
      <c r="S510" s="147" t="str">
        <f t="shared" si="155"/>
        <v>ABI</v>
      </c>
      <c r="T510" s="148" t="str">
        <f t="shared" si="156"/>
        <v>ABI</v>
      </c>
      <c r="U510" s="150" t="s">
        <v>1064</v>
      </c>
      <c r="V510" s="147" t="str">
        <f t="shared" si="157"/>
        <v>ABI</v>
      </c>
      <c r="W510" s="189" t="s">
        <v>1064</v>
      </c>
      <c r="X510" s="147" t="str">
        <f t="shared" si="158"/>
        <v>ABI</v>
      </c>
      <c r="Y510" s="166" t="s">
        <v>1064</v>
      </c>
      <c r="Z510" s="147" t="str">
        <f t="shared" si="159"/>
        <v>ABI</v>
      </c>
      <c r="AA510" s="148" t="str">
        <f t="shared" si="160"/>
        <v>ABI</v>
      </c>
      <c r="AB510" s="149" t="s">
        <v>1064</v>
      </c>
      <c r="AC510" s="147" t="str">
        <f t="shared" si="161"/>
        <v>ABI</v>
      </c>
      <c r="AD510" s="151" t="str">
        <f t="shared" si="162"/>
        <v>ABI</v>
      </c>
      <c r="AE510" s="152" t="str">
        <f t="shared" si="163"/>
        <v>DEF</v>
      </c>
      <c r="AF510" s="153">
        <f t="shared" si="164"/>
        <v>0</v>
      </c>
      <c r="AG510" s="233">
        <f t="shared" si="165"/>
        <v>520</v>
      </c>
      <c r="AH510" s="108">
        <f>VLOOKUP(B510,'Notes Ecrit'!$A$2:$B$572,2)</f>
        <v>12.5</v>
      </c>
      <c r="AI510" s="234">
        <f t="shared" si="166"/>
        <v>23</v>
      </c>
      <c r="AJ510" s="125" t="e">
        <f t="shared" si="167"/>
        <v>#VALUE!</v>
      </c>
      <c r="AK510"/>
      <c r="AL510"/>
      <c r="AM510"/>
      <c r="AN510"/>
      <c r="AO510"/>
    </row>
    <row r="511" spans="1:41" ht="16.5" customHeight="1" thickBot="1">
      <c r="A511" s="218" t="s">
        <v>1057</v>
      </c>
      <c r="B511" s="225">
        <v>21514073</v>
      </c>
      <c r="C511" s="225" t="s">
        <v>880</v>
      </c>
      <c r="D511" s="225" t="s">
        <v>680</v>
      </c>
      <c r="E511" s="154">
        <v>21</v>
      </c>
      <c r="F511" s="146">
        <f t="shared" si="147"/>
        <v>20</v>
      </c>
      <c r="G511" s="147">
        <f t="shared" si="148"/>
        <v>18</v>
      </c>
      <c r="H511" s="148">
        <f t="shared" si="149"/>
        <v>18</v>
      </c>
      <c r="I511" s="211">
        <v>3.08</v>
      </c>
      <c r="J511" s="147">
        <f t="shared" si="150"/>
        <v>19</v>
      </c>
      <c r="K511" s="155">
        <v>6.59</v>
      </c>
      <c r="L511" s="147">
        <f t="shared" si="151"/>
        <v>13</v>
      </c>
      <c r="M511" s="148">
        <f t="shared" si="152"/>
        <v>16</v>
      </c>
      <c r="N511" s="156">
        <v>64</v>
      </c>
      <c r="O511" s="190">
        <v>77</v>
      </c>
      <c r="P511" s="191">
        <f t="shared" si="153"/>
        <v>0.83116883116883122</v>
      </c>
      <c r="Q511" s="147">
        <f t="shared" si="154"/>
        <v>4</v>
      </c>
      <c r="R511" s="157">
        <v>49.4</v>
      </c>
      <c r="S511" s="147">
        <f t="shared" si="155"/>
        <v>5.5</v>
      </c>
      <c r="T511" s="148">
        <f t="shared" si="156"/>
        <v>9.5</v>
      </c>
      <c r="U511" s="156">
        <v>25.9</v>
      </c>
      <c r="V511" s="147">
        <f t="shared" si="157"/>
        <v>5</v>
      </c>
      <c r="W511" s="192">
        <v>1</v>
      </c>
      <c r="X511" s="147">
        <f t="shared" si="158"/>
        <v>2.75</v>
      </c>
      <c r="Y511" s="158">
        <v>4</v>
      </c>
      <c r="Z511" s="147">
        <f t="shared" si="159"/>
        <v>3</v>
      </c>
      <c r="AA511" s="148">
        <f t="shared" si="160"/>
        <v>10.75</v>
      </c>
      <c r="AB511" s="159">
        <v>32.1</v>
      </c>
      <c r="AC511" s="147">
        <f t="shared" si="161"/>
        <v>15</v>
      </c>
      <c r="AD511" s="151">
        <f t="shared" si="162"/>
        <v>15</v>
      </c>
      <c r="AE511" s="152">
        <f t="shared" si="163"/>
        <v>13.85</v>
      </c>
      <c r="AF511" s="153">
        <f t="shared" si="164"/>
        <v>13.85</v>
      </c>
      <c r="AG511" s="233">
        <f t="shared" si="165"/>
        <v>14</v>
      </c>
      <c r="AH511" s="108">
        <f>VLOOKUP(B511,'Notes Ecrit'!$A$2:$B$572,2)</f>
        <v>12</v>
      </c>
      <c r="AI511" s="234">
        <f t="shared" si="166"/>
        <v>38</v>
      </c>
      <c r="AJ511" s="125">
        <f t="shared" si="167"/>
        <v>12.925000000000001</v>
      </c>
    </row>
    <row r="512" spans="1:41" ht="16.5" customHeight="1" thickBot="1">
      <c r="A512" s="218" t="s">
        <v>1057</v>
      </c>
      <c r="B512" s="225">
        <v>21803178</v>
      </c>
      <c r="C512" s="225" t="s">
        <v>881</v>
      </c>
      <c r="D512" s="305" t="s">
        <v>312</v>
      </c>
      <c r="E512" s="154">
        <v>20</v>
      </c>
      <c r="F512" s="146">
        <f t="shared" si="147"/>
        <v>19.5</v>
      </c>
      <c r="G512" s="147">
        <f t="shared" si="148"/>
        <v>17</v>
      </c>
      <c r="H512" s="148">
        <f t="shared" si="149"/>
        <v>17</v>
      </c>
      <c r="I512" s="211">
        <v>3.21</v>
      </c>
      <c r="J512" s="147">
        <f t="shared" si="150"/>
        <v>17</v>
      </c>
      <c r="K512" s="155">
        <v>6.82</v>
      </c>
      <c r="L512" s="147">
        <f t="shared" si="151"/>
        <v>11</v>
      </c>
      <c r="M512" s="148">
        <f t="shared" si="152"/>
        <v>14</v>
      </c>
      <c r="N512" s="156">
        <v>87</v>
      </c>
      <c r="O512" s="190">
        <v>64</v>
      </c>
      <c r="P512" s="191">
        <f t="shared" si="153"/>
        <v>1.359375</v>
      </c>
      <c r="Q512" s="147">
        <f t="shared" si="154"/>
        <v>6.5</v>
      </c>
      <c r="R512" s="157">
        <v>49.3</v>
      </c>
      <c r="S512" s="147">
        <f t="shared" si="155"/>
        <v>5.5</v>
      </c>
      <c r="T512" s="148">
        <f t="shared" si="156"/>
        <v>12</v>
      </c>
      <c r="U512" s="156">
        <v>31.9</v>
      </c>
      <c r="V512" s="147">
        <f t="shared" si="157"/>
        <v>2</v>
      </c>
      <c r="W512" s="192">
        <v>0</v>
      </c>
      <c r="X512" s="147">
        <f t="shared" si="158"/>
        <v>2.5</v>
      </c>
      <c r="Y512" s="158">
        <v>0</v>
      </c>
      <c r="Z512" s="147">
        <f t="shared" si="159"/>
        <v>5</v>
      </c>
      <c r="AA512" s="148">
        <f t="shared" si="160"/>
        <v>9.5</v>
      </c>
      <c r="AB512" s="159">
        <v>33.44</v>
      </c>
      <c r="AC512" s="147">
        <f t="shared" si="161"/>
        <v>14</v>
      </c>
      <c r="AD512" s="151">
        <f t="shared" si="162"/>
        <v>14</v>
      </c>
      <c r="AE512" s="152">
        <f t="shared" si="163"/>
        <v>13.3</v>
      </c>
      <c r="AF512" s="153">
        <f t="shared" si="164"/>
        <v>13.3</v>
      </c>
      <c r="AG512" s="233">
        <f t="shared" si="165"/>
        <v>27</v>
      </c>
      <c r="AH512" s="108">
        <f>VLOOKUP(B512,'Notes Ecrit'!$A$2:$B$572,2)</f>
        <v>9.5</v>
      </c>
      <c r="AI512" s="234">
        <f t="shared" si="166"/>
        <v>173</v>
      </c>
      <c r="AJ512" s="125">
        <f t="shared" si="167"/>
        <v>11.4</v>
      </c>
    </row>
    <row r="513" spans="1:41" ht="16.5" customHeight="1" thickBot="1">
      <c r="A513" s="218" t="s">
        <v>186</v>
      </c>
      <c r="B513" s="225">
        <v>21807271</v>
      </c>
      <c r="C513" s="225" t="s">
        <v>881</v>
      </c>
      <c r="D513" s="225" t="s">
        <v>531</v>
      </c>
      <c r="E513" s="154">
        <v>19</v>
      </c>
      <c r="F513" s="146">
        <f t="shared" si="147"/>
        <v>19</v>
      </c>
      <c r="G513" s="147">
        <f t="shared" si="148"/>
        <v>19</v>
      </c>
      <c r="H513" s="148">
        <f t="shared" si="149"/>
        <v>19</v>
      </c>
      <c r="I513" s="211">
        <v>3.43</v>
      </c>
      <c r="J513" s="147">
        <f t="shared" si="150"/>
        <v>19</v>
      </c>
      <c r="K513" s="155">
        <v>7.54</v>
      </c>
      <c r="L513" s="147">
        <f t="shared" si="151"/>
        <v>12</v>
      </c>
      <c r="M513" s="148">
        <f t="shared" si="152"/>
        <v>15.5</v>
      </c>
      <c r="N513" s="156">
        <v>29</v>
      </c>
      <c r="O513" s="190">
        <v>48</v>
      </c>
      <c r="P513" s="191">
        <f t="shared" si="153"/>
        <v>0.60416666666666663</v>
      </c>
      <c r="Q513" s="147">
        <f t="shared" si="154"/>
        <v>4.5</v>
      </c>
      <c r="R513" s="157">
        <v>30.3</v>
      </c>
      <c r="S513" s="147">
        <f t="shared" si="155"/>
        <v>5</v>
      </c>
      <c r="T513" s="148">
        <f t="shared" si="156"/>
        <v>9.5</v>
      </c>
      <c r="U513" s="156">
        <v>28.6</v>
      </c>
      <c r="V513" s="147">
        <f t="shared" si="157"/>
        <v>4.5</v>
      </c>
      <c r="W513" s="192">
        <v>4</v>
      </c>
      <c r="X513" s="147">
        <f t="shared" si="158"/>
        <v>3.25</v>
      </c>
      <c r="Y513" s="158">
        <v>3</v>
      </c>
      <c r="Z513" s="147">
        <f t="shared" si="159"/>
        <v>3.5</v>
      </c>
      <c r="AA513" s="148">
        <f t="shared" si="160"/>
        <v>11.25</v>
      </c>
      <c r="AB513" s="159">
        <v>31.52</v>
      </c>
      <c r="AC513" s="147">
        <f t="shared" si="161"/>
        <v>19</v>
      </c>
      <c r="AD513" s="151">
        <f t="shared" si="162"/>
        <v>19</v>
      </c>
      <c r="AE513" s="152">
        <f t="shared" si="163"/>
        <v>14.85</v>
      </c>
      <c r="AF513" s="153">
        <f t="shared" si="164"/>
        <v>14.85</v>
      </c>
      <c r="AG513" s="233">
        <f t="shared" si="165"/>
        <v>4</v>
      </c>
      <c r="AH513" s="108">
        <f>VLOOKUP(B513,'Notes Ecrit'!$A$2:$B$572,2)</f>
        <v>7</v>
      </c>
      <c r="AI513" s="234">
        <f t="shared" si="166"/>
        <v>440</v>
      </c>
      <c r="AJ513" s="125">
        <f t="shared" si="167"/>
        <v>10.925000000000001</v>
      </c>
    </row>
    <row r="514" spans="1:41" ht="16.5" customHeight="1" thickBot="1">
      <c r="A514" s="218" t="s">
        <v>1057</v>
      </c>
      <c r="B514" s="226">
        <v>21707199</v>
      </c>
      <c r="C514" s="226" t="s">
        <v>882</v>
      </c>
      <c r="D514" s="226" t="s">
        <v>502</v>
      </c>
      <c r="E514" s="154">
        <v>20</v>
      </c>
      <c r="F514" s="146">
        <f t="shared" si="147"/>
        <v>19.5</v>
      </c>
      <c r="G514" s="147">
        <f t="shared" si="148"/>
        <v>17</v>
      </c>
      <c r="H514" s="148">
        <f t="shared" si="149"/>
        <v>17</v>
      </c>
      <c r="I514" s="211">
        <v>3.13</v>
      </c>
      <c r="J514" s="147">
        <f t="shared" si="150"/>
        <v>18</v>
      </c>
      <c r="K514" s="155">
        <v>6.64</v>
      </c>
      <c r="L514" s="147">
        <f t="shared" si="151"/>
        <v>12</v>
      </c>
      <c r="M514" s="148">
        <f t="shared" si="152"/>
        <v>15</v>
      </c>
      <c r="N514" s="156">
        <v>61</v>
      </c>
      <c r="O514" s="190">
        <v>58</v>
      </c>
      <c r="P514" s="191">
        <f t="shared" si="153"/>
        <v>1.0517241379310345</v>
      </c>
      <c r="Q514" s="147">
        <f t="shared" si="154"/>
        <v>5</v>
      </c>
      <c r="R514" s="157">
        <v>46.1</v>
      </c>
      <c r="S514" s="147">
        <f t="shared" si="155"/>
        <v>4.5</v>
      </c>
      <c r="T514" s="148">
        <f t="shared" si="156"/>
        <v>9.5</v>
      </c>
      <c r="U514" s="156">
        <v>27.8</v>
      </c>
      <c r="V514" s="147">
        <f t="shared" si="157"/>
        <v>4</v>
      </c>
      <c r="W514" s="192">
        <v>2</v>
      </c>
      <c r="X514" s="147">
        <f t="shared" si="158"/>
        <v>3</v>
      </c>
      <c r="Y514" s="158">
        <v>4</v>
      </c>
      <c r="Z514" s="147">
        <f t="shared" si="159"/>
        <v>3</v>
      </c>
      <c r="AA514" s="148">
        <f t="shared" si="160"/>
        <v>10</v>
      </c>
      <c r="AB514" s="159">
        <v>41.62</v>
      </c>
      <c r="AC514" s="147">
        <f t="shared" si="161"/>
        <v>9</v>
      </c>
      <c r="AD514" s="151">
        <f t="shared" si="162"/>
        <v>9</v>
      </c>
      <c r="AE514" s="152">
        <f t="shared" si="163"/>
        <v>12.1</v>
      </c>
      <c r="AF514" s="153">
        <f t="shared" si="164"/>
        <v>12.1</v>
      </c>
      <c r="AG514" s="233">
        <f t="shared" si="165"/>
        <v>93</v>
      </c>
      <c r="AH514" s="108">
        <f>VLOOKUP(B514,'Notes Ecrit'!$A$2:$B$572,2)</f>
        <v>8</v>
      </c>
      <c r="AI514" s="234">
        <f t="shared" si="166"/>
        <v>339</v>
      </c>
      <c r="AJ514" s="125">
        <f t="shared" si="167"/>
        <v>10.050000000000001</v>
      </c>
    </row>
    <row r="515" spans="1:41" s="112" customFormat="1" ht="16.5" customHeight="1" thickBot="1">
      <c r="A515" s="218" t="s">
        <v>1057</v>
      </c>
      <c r="B515" s="225">
        <v>21803540</v>
      </c>
      <c r="C515" s="225" t="s">
        <v>883</v>
      </c>
      <c r="D515" s="225" t="s">
        <v>414</v>
      </c>
      <c r="E515" s="154">
        <v>21</v>
      </c>
      <c r="F515" s="146">
        <f t="shared" ref="F515:F578" si="168">IF(E515="ABI","ABI",IF(E515="DISP","DISP",IF(E515="VAL","VAL",(VLOOKUP(E515,tpstest,2)))))</f>
        <v>20</v>
      </c>
      <c r="G515" s="147">
        <f t="shared" ref="G515:G578" si="169">IF(F515="ABI","ABI",IF(F515="DISP",0,IF(F515="VAL","VAL",(IF(A515="F",VLOOKUP(F515,endurfille,2),VLOOKUP(F515,endurgarçon,2))))))</f>
        <v>18</v>
      </c>
      <c r="H515" s="148">
        <f t="shared" ref="H515:H578" si="170">IF(G515="VAL","VALIDÉ",G515)</f>
        <v>18</v>
      </c>
      <c r="I515" s="211">
        <v>3.14</v>
      </c>
      <c r="J515" s="147">
        <f t="shared" ref="J515:J578" si="171">IF(I515="ABI","ABI",IF(I515="DISP",0,IF(I515="VAL","VAL",(IF(A515="F",VLOOKUP(I515,VIT20MF,2),VLOOKUP(I515,Vit20MG,2))))))</f>
        <v>18</v>
      </c>
      <c r="K515" s="155">
        <v>6.82</v>
      </c>
      <c r="L515" s="147">
        <f t="shared" ref="L515:L578" si="172">IF(K515="ABI","ABI",IF(K515="DISP",0,IF(K515="VAL","VAL",(IF(A515="F",VLOOKUP(K515,vit50mf,2),VLOOKUP(K515,vit50mg,2))))))</f>
        <v>11</v>
      </c>
      <c r="M515" s="148">
        <f t="shared" ref="M515:M578" si="173">IF(OR(J515="ABI",L515="ABI"),"ABI",IF(L515="VAL","VALIDÉ",(J515+L515)/2))</f>
        <v>14.5</v>
      </c>
      <c r="N515" s="156">
        <v>53</v>
      </c>
      <c r="O515" s="190">
        <v>64</v>
      </c>
      <c r="P515" s="191">
        <f t="shared" ref="P515:P578" si="174">IF(OR(N515="DISP",N515="ABI",N515="VAL"),0,N515/O515)</f>
        <v>0.828125</v>
      </c>
      <c r="Q515" s="147">
        <f t="shared" ref="Q515:Q578" si="175">IF(N515="ABI","ABI",IF(N515="DISP",0,IF(N515="VAL","VAL",IF(A515="F",VLOOKUP(P515,forcefille,2),VLOOKUP(P515,forcegarçon,2)))))</f>
        <v>4</v>
      </c>
      <c r="R515" s="157">
        <v>40.299999999999997</v>
      </c>
      <c r="S515" s="147">
        <f t="shared" ref="S515:S578" si="176">IF(R515="ABI","ABI",IF(R515="DISP",0,IF(R515="VAL","VAL",IF(A515="F",VLOOKUP(R515,détfille,2),VLOOKUP(R515,détgarçon,2)))))</f>
        <v>3</v>
      </c>
      <c r="T515" s="148">
        <f t="shared" ref="T515:T578" si="177">IF(OR(Q515="ABI",S515="ABI"),"ABI",IF(OR(Q515="VAL",S515="VAL"),"VALIDÉ",(Q515+S515)))</f>
        <v>7</v>
      </c>
      <c r="U515" s="156">
        <v>27.6</v>
      </c>
      <c r="V515" s="147">
        <f t="shared" ref="V515:V578" si="178">IF(U515="ABI","ABI",IF(U515="DISP",0,IF(U515="VAL","VAL",IF(A515="F",VLOOKUP(U515,coorfille,2),VLOOKUP(U515,coorgarçon,2)))))</f>
        <v>4</v>
      </c>
      <c r="W515" s="192">
        <v>2</v>
      </c>
      <c r="X515" s="147">
        <f t="shared" ref="X515:X578" si="179">IF(W515="ABI","ABI",IF(W515="DISP",0,IF(W515="VAL","VAL",IF(A515="F",VLOOKUP(W515,SouplesseFille,2),VLOOKUP(W515,SouplesseGarçon,2)))))</f>
        <v>3</v>
      </c>
      <c r="Y515" s="158">
        <v>7</v>
      </c>
      <c r="Z515" s="147">
        <f t="shared" ref="Z515:Z578" si="180">IF(Y515="ABI","ABI",IF(Y515="DISP",0,IF(Y515="VAL","VAL",IF(A515="F",VLOOKUP(Y515,eqfille,2),VLOOKUP(Y515,eqgarçon,2)))))</f>
        <v>1.5</v>
      </c>
      <c r="AA515" s="148">
        <f t="shared" ref="AA515:AA578" si="181">IF(OR(V515="ABI",X515="ABI",Z515="ABI"),"ABI",IF(Z515="VAL","VALIDÉ",V515+X515+Z515))</f>
        <v>8.5</v>
      </c>
      <c r="AB515" s="159">
        <v>26.59</v>
      </c>
      <c r="AC515" s="147">
        <f t="shared" ref="AC515:AC578" si="182">IF(AB515="ABI","ABI",IF(OR(AB515="DNF",AB515="DISP"),0,IF(AB515="VAL","VAL",(IF(A515="F",VLOOKUP(AB515,nagefille,2),VLOOKUP(AB515,nagegarçon,2))))))</f>
        <v>19</v>
      </c>
      <c r="AD515" s="151">
        <f t="shared" ref="AD515:AD578" si="183">IF(AC515="VAL","VALIDÉ",AC515)</f>
        <v>19</v>
      </c>
      <c r="AE515" s="152">
        <f t="shared" ref="AE515:AE578" si="184">IF(OR(H515="VALIDÉ",H515="VALIDÉ",M515="VALIDÉ",M515="VALIDÉ",T515="VALIDÉ",T515="VALIDÉ",AA515="VALIDÉ",AA515="VALIDÉ",AD515="VALIDÉ",AD515="VALIDÉ"),"VALIDÉ",IF(OR(H515="ABS",H515="ABI",M515="ABS",M515="ABI",T515="ABS",T515="ABI",AA515="ABS",AA515="ABI",AD515="ABS",AD515="ABI"),"DEF",SUM(H515+M515+T515+AA515+AD515)/5))</f>
        <v>13.4</v>
      </c>
      <c r="AF515" s="153">
        <f t="shared" ref="AF515:AF578" si="185">IF(OR(AE515="DEF",AE515="VALIDÉ"),0,AE515)</f>
        <v>13.4</v>
      </c>
      <c r="AG515" s="233">
        <f t="shared" ref="AG515:AG578" si="186">RANK(AF515,$AF$3:$AF$680,0)</f>
        <v>25</v>
      </c>
      <c r="AH515" s="108">
        <f>VLOOKUP(B515,'Notes Ecrit'!$A$2:$B$572,2)</f>
        <v>13</v>
      </c>
      <c r="AI515" s="234">
        <f t="shared" ref="AI515:AI578" si="187">RANK(AH515,$AH$3:$AH$680,0)</f>
        <v>17</v>
      </c>
      <c r="AJ515" s="125">
        <f t="shared" ref="AJ515:AJ578" si="188">(AE515*0.5+AH515*0.5)</f>
        <v>13.2</v>
      </c>
      <c r="AK515" s="126"/>
      <c r="AL515" s="126"/>
      <c r="AM515" s="126"/>
      <c r="AN515" s="126"/>
      <c r="AO515" s="126"/>
    </row>
    <row r="516" spans="1:41" ht="16.5" customHeight="1" thickBot="1">
      <c r="A516" s="218" t="s">
        <v>1057</v>
      </c>
      <c r="B516" s="225">
        <v>21802194</v>
      </c>
      <c r="C516" s="225" t="s">
        <v>884</v>
      </c>
      <c r="D516" s="225" t="s">
        <v>430</v>
      </c>
      <c r="E516" s="154">
        <v>17</v>
      </c>
      <c r="F516" s="146">
        <f t="shared" si="168"/>
        <v>18</v>
      </c>
      <c r="G516" s="147">
        <f t="shared" si="169"/>
        <v>14</v>
      </c>
      <c r="H516" s="148">
        <f t="shared" si="170"/>
        <v>14</v>
      </c>
      <c r="I516" s="211">
        <v>3.33</v>
      </c>
      <c r="J516" s="147">
        <f t="shared" si="171"/>
        <v>15</v>
      </c>
      <c r="K516" s="155">
        <v>7.08</v>
      </c>
      <c r="L516" s="147">
        <f t="shared" si="172"/>
        <v>9</v>
      </c>
      <c r="M516" s="148">
        <f t="shared" si="173"/>
        <v>12</v>
      </c>
      <c r="N516" s="156">
        <v>74</v>
      </c>
      <c r="O516" s="190">
        <v>70</v>
      </c>
      <c r="P516" s="191">
        <f t="shared" si="174"/>
        <v>1.0571428571428572</v>
      </c>
      <c r="Q516" s="147">
        <f t="shared" si="175"/>
        <v>5</v>
      </c>
      <c r="R516" s="157">
        <v>42.2</v>
      </c>
      <c r="S516" s="147">
        <f t="shared" si="176"/>
        <v>3.5</v>
      </c>
      <c r="T516" s="148">
        <f t="shared" si="177"/>
        <v>8.5</v>
      </c>
      <c r="U516" s="156">
        <v>29.1</v>
      </c>
      <c r="V516" s="147">
        <f t="shared" si="178"/>
        <v>3.25</v>
      </c>
      <c r="W516" s="192">
        <v>-2</v>
      </c>
      <c r="X516" s="147">
        <f t="shared" si="179"/>
        <v>2</v>
      </c>
      <c r="Y516" s="158">
        <v>10</v>
      </c>
      <c r="Z516" s="147">
        <f t="shared" si="180"/>
        <v>0</v>
      </c>
      <c r="AA516" s="148">
        <f t="shared" si="181"/>
        <v>5.25</v>
      </c>
      <c r="AB516" s="159">
        <v>33.6</v>
      </c>
      <c r="AC516" s="147">
        <f t="shared" si="182"/>
        <v>14</v>
      </c>
      <c r="AD516" s="151">
        <f t="shared" si="183"/>
        <v>14</v>
      </c>
      <c r="AE516" s="152">
        <f t="shared" si="184"/>
        <v>10.75</v>
      </c>
      <c r="AF516" s="153">
        <f t="shared" si="185"/>
        <v>10.75</v>
      </c>
      <c r="AG516" s="233">
        <f t="shared" si="186"/>
        <v>215</v>
      </c>
      <c r="AH516" s="108">
        <f>VLOOKUP(B516,'Notes Ecrit'!$A$2:$B$572,2)</f>
        <v>9</v>
      </c>
      <c r="AI516" s="234">
        <f t="shared" si="187"/>
        <v>208</v>
      </c>
      <c r="AJ516" s="125">
        <f t="shared" si="188"/>
        <v>9.875</v>
      </c>
    </row>
    <row r="517" spans="1:41" ht="16.5" customHeight="1" thickBot="1">
      <c r="A517" s="218" t="s">
        <v>1057</v>
      </c>
      <c r="B517" s="225">
        <v>21801809</v>
      </c>
      <c r="C517" s="225" t="s">
        <v>885</v>
      </c>
      <c r="D517" s="225" t="s">
        <v>33</v>
      </c>
      <c r="E517" s="154">
        <v>19</v>
      </c>
      <c r="F517" s="146">
        <f t="shared" si="168"/>
        <v>19</v>
      </c>
      <c r="G517" s="147">
        <f t="shared" si="169"/>
        <v>16</v>
      </c>
      <c r="H517" s="148">
        <f t="shared" si="170"/>
        <v>16</v>
      </c>
      <c r="I517" s="211">
        <v>2.99</v>
      </c>
      <c r="J517" s="147">
        <f t="shared" si="171"/>
        <v>20</v>
      </c>
      <c r="K517" s="155">
        <v>6.43</v>
      </c>
      <c r="L517" s="147">
        <f t="shared" si="172"/>
        <v>14</v>
      </c>
      <c r="M517" s="148">
        <f t="shared" si="173"/>
        <v>17</v>
      </c>
      <c r="N517" s="156">
        <v>58</v>
      </c>
      <c r="O517" s="190">
        <v>78</v>
      </c>
      <c r="P517" s="191">
        <f t="shared" si="174"/>
        <v>0.74358974358974361</v>
      </c>
      <c r="Q517" s="147">
        <f t="shared" si="175"/>
        <v>3.5</v>
      </c>
      <c r="R517" s="157">
        <v>43.3</v>
      </c>
      <c r="S517" s="147">
        <f t="shared" si="176"/>
        <v>4</v>
      </c>
      <c r="T517" s="148">
        <f t="shared" si="177"/>
        <v>7.5</v>
      </c>
      <c r="U517" s="156">
        <v>25.5</v>
      </c>
      <c r="V517" s="147">
        <f t="shared" si="178"/>
        <v>5</v>
      </c>
      <c r="W517" s="192">
        <v>-2</v>
      </c>
      <c r="X517" s="147">
        <f t="shared" si="179"/>
        <v>2</v>
      </c>
      <c r="Y517" s="158">
        <v>10</v>
      </c>
      <c r="Z517" s="147">
        <f t="shared" si="180"/>
        <v>0</v>
      </c>
      <c r="AA517" s="148">
        <f t="shared" si="181"/>
        <v>7</v>
      </c>
      <c r="AB517" s="159">
        <v>38.700000000000003</v>
      </c>
      <c r="AC517" s="147">
        <f t="shared" si="182"/>
        <v>11</v>
      </c>
      <c r="AD517" s="151">
        <f t="shared" si="183"/>
        <v>11</v>
      </c>
      <c r="AE517" s="152">
        <f t="shared" si="184"/>
        <v>11.7</v>
      </c>
      <c r="AF517" s="153">
        <f t="shared" si="185"/>
        <v>11.7</v>
      </c>
      <c r="AG517" s="233">
        <f t="shared" si="186"/>
        <v>122</v>
      </c>
      <c r="AH517" s="108">
        <f>VLOOKUP(B517,'Notes Ecrit'!$A$2:$B$572,2)</f>
        <v>9.5</v>
      </c>
      <c r="AI517" s="234">
        <f t="shared" si="187"/>
        <v>173</v>
      </c>
      <c r="AJ517" s="125">
        <f t="shared" si="188"/>
        <v>10.6</v>
      </c>
    </row>
    <row r="518" spans="1:41" s="126" customFormat="1" ht="16.5" customHeight="1" thickBot="1">
      <c r="A518" s="251" t="s">
        <v>1057</v>
      </c>
      <c r="B518" s="127">
        <v>21801799</v>
      </c>
      <c r="C518" s="127" t="s">
        <v>886</v>
      </c>
      <c r="D518" s="127" t="s">
        <v>887</v>
      </c>
      <c r="E518" s="145" t="s">
        <v>1064</v>
      </c>
      <c r="F518" s="146" t="str">
        <f t="shared" si="168"/>
        <v>ABI</v>
      </c>
      <c r="G518" s="147" t="str">
        <f t="shared" si="169"/>
        <v>ABI</v>
      </c>
      <c r="H518" s="148" t="str">
        <f t="shared" si="170"/>
        <v>ABI</v>
      </c>
      <c r="I518" s="210" t="s">
        <v>1064</v>
      </c>
      <c r="J518" s="147" t="str">
        <f t="shared" si="171"/>
        <v>ABI</v>
      </c>
      <c r="K518" s="149" t="s">
        <v>1064</v>
      </c>
      <c r="L518" s="147" t="str">
        <f t="shared" si="172"/>
        <v>ABI</v>
      </c>
      <c r="M518" s="148" t="str">
        <f t="shared" si="173"/>
        <v>ABI</v>
      </c>
      <c r="N518" s="150" t="s">
        <v>1064</v>
      </c>
      <c r="O518" s="187"/>
      <c r="P518" s="191">
        <f t="shared" si="174"/>
        <v>0</v>
      </c>
      <c r="Q518" s="147" t="str">
        <f t="shared" si="175"/>
        <v>ABI</v>
      </c>
      <c r="R518" s="150" t="s">
        <v>1064</v>
      </c>
      <c r="S518" s="147" t="str">
        <f t="shared" si="176"/>
        <v>ABI</v>
      </c>
      <c r="T518" s="148" t="str">
        <f t="shared" si="177"/>
        <v>ABI</v>
      </c>
      <c r="U518" s="150" t="s">
        <v>1064</v>
      </c>
      <c r="V518" s="147" t="str">
        <f t="shared" si="178"/>
        <v>ABI</v>
      </c>
      <c r="W518" s="189" t="s">
        <v>1064</v>
      </c>
      <c r="X518" s="147" t="str">
        <f t="shared" si="179"/>
        <v>ABI</v>
      </c>
      <c r="Y518" s="166" t="s">
        <v>1064</v>
      </c>
      <c r="Z518" s="147" t="str">
        <f t="shared" si="180"/>
        <v>ABI</v>
      </c>
      <c r="AA518" s="148" t="str">
        <f t="shared" si="181"/>
        <v>ABI</v>
      </c>
      <c r="AB518" s="149" t="s">
        <v>1064</v>
      </c>
      <c r="AC518" s="147" t="str">
        <f t="shared" si="182"/>
        <v>ABI</v>
      </c>
      <c r="AD518" s="151" t="str">
        <f t="shared" si="183"/>
        <v>ABI</v>
      </c>
      <c r="AE518" s="152" t="str">
        <f t="shared" si="184"/>
        <v>DEF</v>
      </c>
      <c r="AF518" s="153">
        <f t="shared" si="185"/>
        <v>0</v>
      </c>
      <c r="AG518" s="233">
        <f t="shared" si="186"/>
        <v>520</v>
      </c>
      <c r="AH518" s="108">
        <f>VLOOKUP(B518,'Notes Ecrit'!$A$2:$B$572,2)</f>
        <v>6.5</v>
      </c>
      <c r="AI518" s="234">
        <f t="shared" si="187"/>
        <v>497</v>
      </c>
      <c r="AJ518" s="125" t="e">
        <f t="shared" si="188"/>
        <v>#VALUE!</v>
      </c>
      <c r="AK518"/>
      <c r="AL518"/>
      <c r="AM518"/>
      <c r="AN518"/>
      <c r="AO518"/>
    </row>
    <row r="519" spans="1:41" ht="16.5" customHeight="1" thickBot="1">
      <c r="A519" s="218" t="s">
        <v>186</v>
      </c>
      <c r="B519" s="225">
        <v>21803330</v>
      </c>
      <c r="C519" s="225" t="s">
        <v>888</v>
      </c>
      <c r="D519" s="225" t="s">
        <v>784</v>
      </c>
      <c r="E519" s="154">
        <v>11</v>
      </c>
      <c r="F519" s="146">
        <f t="shared" si="168"/>
        <v>15</v>
      </c>
      <c r="G519" s="147">
        <f t="shared" si="169"/>
        <v>11</v>
      </c>
      <c r="H519" s="148">
        <f t="shared" si="170"/>
        <v>11</v>
      </c>
      <c r="I519" s="211">
        <v>3.75</v>
      </c>
      <c r="J519" s="147">
        <f t="shared" si="171"/>
        <v>13</v>
      </c>
      <c r="K519" s="155">
        <v>8.4</v>
      </c>
      <c r="L519" s="147">
        <f t="shared" si="172"/>
        <v>6</v>
      </c>
      <c r="M519" s="148">
        <f t="shared" si="173"/>
        <v>9.5</v>
      </c>
      <c r="N519" s="156">
        <v>23.5</v>
      </c>
      <c r="O519" s="190">
        <v>49</v>
      </c>
      <c r="P519" s="191">
        <f t="shared" si="174"/>
        <v>0.47959183673469385</v>
      </c>
      <c r="Q519" s="147">
        <f t="shared" si="175"/>
        <v>3.5</v>
      </c>
      <c r="R519" s="157">
        <v>21.4</v>
      </c>
      <c r="S519" s="147">
        <f t="shared" si="176"/>
        <v>2.5</v>
      </c>
      <c r="T519" s="148">
        <f t="shared" si="177"/>
        <v>6</v>
      </c>
      <c r="U519" s="156">
        <v>35.799999999999997</v>
      </c>
      <c r="V519" s="147">
        <f t="shared" si="178"/>
        <v>1</v>
      </c>
      <c r="W519" s="192">
        <v>-10</v>
      </c>
      <c r="X519" s="147">
        <f t="shared" si="179"/>
        <v>1</v>
      </c>
      <c r="Y519" s="158">
        <v>0</v>
      </c>
      <c r="Z519" s="147">
        <f t="shared" si="180"/>
        <v>5</v>
      </c>
      <c r="AA519" s="148">
        <f t="shared" si="181"/>
        <v>7</v>
      </c>
      <c r="AB519" s="159">
        <v>76.819999999999993</v>
      </c>
      <c r="AC519" s="147">
        <f t="shared" si="182"/>
        <v>1</v>
      </c>
      <c r="AD519" s="151">
        <f t="shared" si="183"/>
        <v>1</v>
      </c>
      <c r="AE519" s="152">
        <f t="shared" si="184"/>
        <v>6.9</v>
      </c>
      <c r="AF519" s="153">
        <f t="shared" si="185"/>
        <v>6.9</v>
      </c>
      <c r="AG519" s="233">
        <f t="shared" si="186"/>
        <v>481</v>
      </c>
      <c r="AH519" s="108">
        <f>VLOOKUP(B519,'Notes Ecrit'!$A$2:$B$572,2)</f>
        <v>5.5</v>
      </c>
      <c r="AI519" s="234">
        <f t="shared" si="187"/>
        <v>586</v>
      </c>
      <c r="AJ519" s="125">
        <f t="shared" si="188"/>
        <v>6.2</v>
      </c>
      <c r="AK519" s="126"/>
      <c r="AL519" s="126"/>
      <c r="AM519" s="126"/>
      <c r="AN519" s="126"/>
      <c r="AO519" s="126"/>
    </row>
    <row r="520" spans="1:41" ht="16.5" customHeight="1" thickBot="1">
      <c r="A520" s="218" t="s">
        <v>1057</v>
      </c>
      <c r="B520" s="225">
        <v>21709351</v>
      </c>
      <c r="C520" s="225" t="s">
        <v>142</v>
      </c>
      <c r="D520" s="225" t="s">
        <v>365</v>
      </c>
      <c r="E520" s="154">
        <v>16</v>
      </c>
      <c r="F520" s="146">
        <f t="shared" si="168"/>
        <v>17.5</v>
      </c>
      <c r="G520" s="147">
        <f t="shared" si="169"/>
        <v>13</v>
      </c>
      <c r="H520" s="148">
        <f t="shared" si="170"/>
        <v>13</v>
      </c>
      <c r="I520" s="211">
        <v>3.01</v>
      </c>
      <c r="J520" s="147">
        <f t="shared" si="171"/>
        <v>20</v>
      </c>
      <c r="K520" s="155">
        <v>6.61</v>
      </c>
      <c r="L520" s="147">
        <f t="shared" si="172"/>
        <v>13</v>
      </c>
      <c r="M520" s="148">
        <f t="shared" si="173"/>
        <v>16.5</v>
      </c>
      <c r="N520" s="156">
        <v>46</v>
      </c>
      <c r="O520" s="190">
        <v>65</v>
      </c>
      <c r="P520" s="191">
        <f t="shared" si="174"/>
        <v>0.70769230769230773</v>
      </c>
      <c r="Q520" s="147">
        <f t="shared" si="175"/>
        <v>3.5</v>
      </c>
      <c r="R520" s="157">
        <v>37.1</v>
      </c>
      <c r="S520" s="147">
        <f t="shared" si="176"/>
        <v>2.5</v>
      </c>
      <c r="T520" s="148">
        <f t="shared" si="177"/>
        <v>6</v>
      </c>
      <c r="U520" s="156">
        <v>24.3</v>
      </c>
      <c r="V520" s="147">
        <f t="shared" si="178"/>
        <v>5.75</v>
      </c>
      <c r="W520" s="192">
        <v>-18</v>
      </c>
      <c r="X520" s="147">
        <f t="shared" si="179"/>
        <v>0.25</v>
      </c>
      <c r="Y520" s="158">
        <v>10</v>
      </c>
      <c r="Z520" s="147">
        <f t="shared" si="180"/>
        <v>0</v>
      </c>
      <c r="AA520" s="148">
        <f t="shared" si="181"/>
        <v>6</v>
      </c>
      <c r="AB520" s="159">
        <v>40.020000000000003</v>
      </c>
      <c r="AC520" s="147">
        <f t="shared" si="182"/>
        <v>10</v>
      </c>
      <c r="AD520" s="151">
        <f t="shared" si="183"/>
        <v>10</v>
      </c>
      <c r="AE520" s="152">
        <f t="shared" si="184"/>
        <v>10.3</v>
      </c>
      <c r="AF520" s="153">
        <f t="shared" si="185"/>
        <v>10.3</v>
      </c>
      <c r="AG520" s="233">
        <f t="shared" si="186"/>
        <v>252</v>
      </c>
      <c r="AH520" s="108">
        <f>VLOOKUP(B520,'Notes Ecrit'!$A$2:$B$572,2)</f>
        <v>9.5</v>
      </c>
      <c r="AI520" s="234">
        <f t="shared" si="187"/>
        <v>173</v>
      </c>
      <c r="AJ520" s="125">
        <f t="shared" si="188"/>
        <v>9.9</v>
      </c>
    </row>
    <row r="521" spans="1:41" ht="16.5" customHeight="1" thickBot="1">
      <c r="A521" s="218" t="s">
        <v>186</v>
      </c>
      <c r="B521" s="225">
        <v>21804462</v>
      </c>
      <c r="C521" s="225" t="s">
        <v>889</v>
      </c>
      <c r="D521" s="225" t="s">
        <v>333</v>
      </c>
      <c r="E521" s="154">
        <v>10</v>
      </c>
      <c r="F521" s="146">
        <f t="shared" si="168"/>
        <v>14.5</v>
      </c>
      <c r="G521" s="147">
        <f t="shared" si="169"/>
        <v>10</v>
      </c>
      <c r="H521" s="148">
        <f t="shared" si="170"/>
        <v>10</v>
      </c>
      <c r="I521" s="211">
        <v>3.5</v>
      </c>
      <c r="J521" s="147">
        <f t="shared" si="171"/>
        <v>17</v>
      </c>
      <c r="K521" s="155">
        <v>7.79</v>
      </c>
      <c r="L521" s="147">
        <f t="shared" si="172"/>
        <v>10</v>
      </c>
      <c r="M521" s="148">
        <f t="shared" si="173"/>
        <v>13.5</v>
      </c>
      <c r="N521" s="156">
        <v>35</v>
      </c>
      <c r="O521" s="190">
        <v>46</v>
      </c>
      <c r="P521" s="191">
        <f t="shared" si="174"/>
        <v>0.76086956521739135</v>
      </c>
      <c r="Q521" s="147">
        <f t="shared" si="175"/>
        <v>5</v>
      </c>
      <c r="R521" s="157">
        <v>31.5</v>
      </c>
      <c r="S521" s="147">
        <f t="shared" si="176"/>
        <v>5</v>
      </c>
      <c r="T521" s="148">
        <f t="shared" si="177"/>
        <v>10</v>
      </c>
      <c r="U521" s="156">
        <v>32.5</v>
      </c>
      <c r="V521" s="147">
        <f t="shared" si="178"/>
        <v>2.5</v>
      </c>
      <c r="W521" s="192">
        <v>5</v>
      </c>
      <c r="X521" s="147">
        <f t="shared" si="179"/>
        <v>3.5</v>
      </c>
      <c r="Y521" s="158">
        <v>1</v>
      </c>
      <c r="Z521" s="147">
        <f t="shared" si="180"/>
        <v>4.5</v>
      </c>
      <c r="AA521" s="148">
        <f t="shared" si="181"/>
        <v>10.5</v>
      </c>
      <c r="AB521" s="159">
        <v>60.05</v>
      </c>
      <c r="AC521" s="147">
        <f t="shared" si="182"/>
        <v>5</v>
      </c>
      <c r="AD521" s="151">
        <f t="shared" si="183"/>
        <v>5</v>
      </c>
      <c r="AE521" s="152">
        <f t="shared" si="184"/>
        <v>9.8000000000000007</v>
      </c>
      <c r="AF521" s="153">
        <f t="shared" si="185"/>
        <v>9.8000000000000007</v>
      </c>
      <c r="AG521" s="233">
        <f t="shared" si="186"/>
        <v>308</v>
      </c>
      <c r="AH521" s="108">
        <f>VLOOKUP(B521,'Notes Ecrit'!$A$2:$B$572,2)</f>
        <v>10.5</v>
      </c>
      <c r="AI521" s="234">
        <f t="shared" si="187"/>
        <v>94</v>
      </c>
      <c r="AJ521" s="125">
        <f t="shared" si="188"/>
        <v>10.15</v>
      </c>
      <c r="AK521" s="111"/>
      <c r="AL521" s="111"/>
      <c r="AM521" s="111"/>
      <c r="AN521" s="111"/>
      <c r="AO521" s="111"/>
    </row>
    <row r="522" spans="1:41" ht="16.5" customHeight="1" thickBot="1">
      <c r="A522" s="218" t="s">
        <v>1057</v>
      </c>
      <c r="B522" s="225">
        <v>21703291</v>
      </c>
      <c r="C522" s="225" t="s">
        <v>890</v>
      </c>
      <c r="D522" s="225" t="s">
        <v>510</v>
      </c>
      <c r="E522" s="154">
        <v>17</v>
      </c>
      <c r="F522" s="146">
        <f t="shared" si="168"/>
        <v>18</v>
      </c>
      <c r="G522" s="147">
        <f t="shared" si="169"/>
        <v>14</v>
      </c>
      <c r="H522" s="148">
        <f t="shared" si="170"/>
        <v>14</v>
      </c>
      <c r="I522" s="211">
        <v>3.09</v>
      </c>
      <c r="J522" s="147">
        <f t="shared" si="171"/>
        <v>19</v>
      </c>
      <c r="K522" s="155">
        <v>6.56</v>
      </c>
      <c r="L522" s="147">
        <f t="shared" si="172"/>
        <v>13</v>
      </c>
      <c r="M522" s="148">
        <f t="shared" si="173"/>
        <v>16</v>
      </c>
      <c r="N522" s="156">
        <v>62</v>
      </c>
      <c r="O522" s="190">
        <v>60</v>
      </c>
      <c r="P522" s="191">
        <f t="shared" si="174"/>
        <v>1.0333333333333334</v>
      </c>
      <c r="Q522" s="147">
        <f t="shared" si="175"/>
        <v>5</v>
      </c>
      <c r="R522" s="157">
        <v>40.1</v>
      </c>
      <c r="S522" s="147">
        <f t="shared" si="176"/>
        <v>3</v>
      </c>
      <c r="T522" s="148">
        <f t="shared" si="177"/>
        <v>8</v>
      </c>
      <c r="U522" s="156">
        <v>28.8</v>
      </c>
      <c r="V522" s="147">
        <f t="shared" si="178"/>
        <v>3.5</v>
      </c>
      <c r="W522" s="192">
        <v>0</v>
      </c>
      <c r="X522" s="147">
        <f t="shared" si="179"/>
        <v>2.5</v>
      </c>
      <c r="Y522" s="158">
        <v>5</v>
      </c>
      <c r="Z522" s="147">
        <f t="shared" si="180"/>
        <v>2.5</v>
      </c>
      <c r="AA522" s="148">
        <f t="shared" si="181"/>
        <v>8.5</v>
      </c>
      <c r="AB522" s="159">
        <v>38.119999999999997</v>
      </c>
      <c r="AC522" s="147">
        <f t="shared" si="182"/>
        <v>11</v>
      </c>
      <c r="AD522" s="151">
        <f t="shared" si="183"/>
        <v>11</v>
      </c>
      <c r="AE522" s="152">
        <f t="shared" si="184"/>
        <v>11.5</v>
      </c>
      <c r="AF522" s="153">
        <f t="shared" si="185"/>
        <v>11.5</v>
      </c>
      <c r="AG522" s="233">
        <f t="shared" si="186"/>
        <v>147</v>
      </c>
      <c r="AH522" s="108">
        <f>VLOOKUP(B522,'Notes Ecrit'!$A$2:$B$572,2)</f>
        <v>7</v>
      </c>
      <c r="AI522" s="234">
        <f t="shared" si="187"/>
        <v>440</v>
      </c>
      <c r="AJ522" s="125">
        <f t="shared" si="188"/>
        <v>9.25</v>
      </c>
    </row>
    <row r="523" spans="1:41" s="126" customFormat="1" ht="16.5" customHeight="1" thickBot="1">
      <c r="A523" s="251" t="s">
        <v>1057</v>
      </c>
      <c r="B523" s="127">
        <v>21804952</v>
      </c>
      <c r="C523" s="127" t="s">
        <v>891</v>
      </c>
      <c r="D523" s="127" t="s">
        <v>34</v>
      </c>
      <c r="E523" s="145" t="s">
        <v>1064</v>
      </c>
      <c r="F523" s="146" t="str">
        <f t="shared" si="168"/>
        <v>ABI</v>
      </c>
      <c r="G523" s="147" t="str">
        <f t="shared" si="169"/>
        <v>ABI</v>
      </c>
      <c r="H523" s="148" t="str">
        <f t="shared" si="170"/>
        <v>ABI</v>
      </c>
      <c r="I523" s="210" t="s">
        <v>1064</v>
      </c>
      <c r="J523" s="147" t="str">
        <f t="shared" si="171"/>
        <v>ABI</v>
      </c>
      <c r="K523" s="149" t="s">
        <v>1064</v>
      </c>
      <c r="L523" s="147" t="str">
        <f t="shared" si="172"/>
        <v>ABI</v>
      </c>
      <c r="M523" s="148" t="str">
        <f t="shared" si="173"/>
        <v>ABI</v>
      </c>
      <c r="N523" s="150" t="s">
        <v>1064</v>
      </c>
      <c r="O523" s="187"/>
      <c r="P523" s="191">
        <f t="shared" si="174"/>
        <v>0</v>
      </c>
      <c r="Q523" s="147" t="str">
        <f t="shared" si="175"/>
        <v>ABI</v>
      </c>
      <c r="R523" s="150" t="s">
        <v>1064</v>
      </c>
      <c r="S523" s="147" t="str">
        <f t="shared" si="176"/>
        <v>ABI</v>
      </c>
      <c r="T523" s="148" t="str">
        <f t="shared" si="177"/>
        <v>ABI</v>
      </c>
      <c r="U523" s="150" t="s">
        <v>1064</v>
      </c>
      <c r="V523" s="147" t="str">
        <f t="shared" si="178"/>
        <v>ABI</v>
      </c>
      <c r="W523" s="189" t="s">
        <v>1064</v>
      </c>
      <c r="X523" s="147" t="str">
        <f t="shared" si="179"/>
        <v>ABI</v>
      </c>
      <c r="Y523" s="166" t="s">
        <v>1064</v>
      </c>
      <c r="Z523" s="147" t="str">
        <f t="shared" si="180"/>
        <v>ABI</v>
      </c>
      <c r="AA523" s="148" t="str">
        <f t="shared" si="181"/>
        <v>ABI</v>
      </c>
      <c r="AB523" s="149" t="s">
        <v>1064</v>
      </c>
      <c r="AC523" s="147" t="str">
        <f t="shared" si="182"/>
        <v>ABI</v>
      </c>
      <c r="AD523" s="151" t="str">
        <f t="shared" si="183"/>
        <v>ABI</v>
      </c>
      <c r="AE523" s="152" t="str">
        <f t="shared" si="184"/>
        <v>DEF</v>
      </c>
      <c r="AF523" s="153">
        <f t="shared" si="185"/>
        <v>0</v>
      </c>
      <c r="AG523" s="233">
        <f t="shared" si="186"/>
        <v>520</v>
      </c>
      <c r="AH523" s="108">
        <f>VLOOKUP(B523,'Notes Ecrit'!$A$2:$B$572,2)</f>
        <v>10</v>
      </c>
      <c r="AI523" s="234">
        <f t="shared" si="187"/>
        <v>125</v>
      </c>
      <c r="AJ523" s="125" t="e">
        <f t="shared" si="188"/>
        <v>#VALUE!</v>
      </c>
    </row>
    <row r="524" spans="1:41" ht="16.5" customHeight="1" thickBot="1">
      <c r="A524" s="218" t="s">
        <v>186</v>
      </c>
      <c r="B524" s="225">
        <v>21806614</v>
      </c>
      <c r="C524" s="225" t="s">
        <v>892</v>
      </c>
      <c r="D524" s="225" t="s">
        <v>893</v>
      </c>
      <c r="E524" s="154">
        <v>11</v>
      </c>
      <c r="F524" s="146">
        <f t="shared" si="168"/>
        <v>15</v>
      </c>
      <c r="G524" s="147">
        <f t="shared" si="169"/>
        <v>11</v>
      </c>
      <c r="H524" s="148">
        <f t="shared" si="170"/>
        <v>11</v>
      </c>
      <c r="I524" s="211">
        <v>3.79</v>
      </c>
      <c r="J524" s="147">
        <f t="shared" si="171"/>
        <v>13</v>
      </c>
      <c r="K524" s="155">
        <v>8.33</v>
      </c>
      <c r="L524" s="147">
        <f t="shared" si="172"/>
        <v>7</v>
      </c>
      <c r="M524" s="148">
        <f t="shared" si="173"/>
        <v>10</v>
      </c>
      <c r="N524" s="156">
        <v>37</v>
      </c>
      <c r="O524" s="190">
        <v>67</v>
      </c>
      <c r="P524" s="191">
        <f t="shared" si="174"/>
        <v>0.55223880597014929</v>
      </c>
      <c r="Q524" s="147">
        <f t="shared" si="175"/>
        <v>4</v>
      </c>
      <c r="R524" s="157">
        <v>25.2</v>
      </c>
      <c r="S524" s="147">
        <f t="shared" si="176"/>
        <v>3.5</v>
      </c>
      <c r="T524" s="148">
        <f t="shared" si="177"/>
        <v>7.5</v>
      </c>
      <c r="U524" s="156">
        <v>25.4</v>
      </c>
      <c r="V524" s="147">
        <f t="shared" si="178"/>
        <v>6.5</v>
      </c>
      <c r="W524" s="192">
        <v>4</v>
      </c>
      <c r="X524" s="147">
        <f t="shared" si="179"/>
        <v>3.25</v>
      </c>
      <c r="Y524" s="158">
        <v>9</v>
      </c>
      <c r="Z524" s="147">
        <f t="shared" si="180"/>
        <v>0.5</v>
      </c>
      <c r="AA524" s="148">
        <f t="shared" si="181"/>
        <v>10.25</v>
      </c>
      <c r="AB524" s="159">
        <v>38.54</v>
      </c>
      <c r="AC524" s="147">
        <f t="shared" si="182"/>
        <v>14</v>
      </c>
      <c r="AD524" s="151">
        <f t="shared" si="183"/>
        <v>14</v>
      </c>
      <c r="AE524" s="152">
        <f t="shared" si="184"/>
        <v>10.55</v>
      </c>
      <c r="AF524" s="153">
        <f t="shared" si="185"/>
        <v>10.55</v>
      </c>
      <c r="AG524" s="233">
        <f t="shared" si="186"/>
        <v>226</v>
      </c>
      <c r="AH524" s="108">
        <f>VLOOKUP(B524,'Notes Ecrit'!$A$2:$B$572,2)</f>
        <v>10.5</v>
      </c>
      <c r="AI524" s="234">
        <f t="shared" si="187"/>
        <v>94</v>
      </c>
      <c r="AJ524" s="125">
        <f t="shared" si="188"/>
        <v>10.525</v>
      </c>
      <c r="AK524" s="111"/>
      <c r="AL524" s="111"/>
      <c r="AM524" s="111"/>
      <c r="AN524" s="111"/>
      <c r="AO524" s="111"/>
    </row>
    <row r="525" spans="1:41" ht="16.5" customHeight="1" thickBot="1">
      <c r="A525" s="218" t="s">
        <v>1057</v>
      </c>
      <c r="B525" s="225">
        <v>21806596</v>
      </c>
      <c r="C525" s="225" t="s">
        <v>894</v>
      </c>
      <c r="D525" s="225" t="s">
        <v>566</v>
      </c>
      <c r="E525" s="154">
        <v>16</v>
      </c>
      <c r="F525" s="146">
        <f t="shared" si="168"/>
        <v>17.5</v>
      </c>
      <c r="G525" s="147">
        <f t="shared" si="169"/>
        <v>13</v>
      </c>
      <c r="H525" s="148">
        <f t="shared" si="170"/>
        <v>13</v>
      </c>
      <c r="I525" s="211">
        <v>3.1</v>
      </c>
      <c r="J525" s="147">
        <f t="shared" si="171"/>
        <v>19</v>
      </c>
      <c r="K525" s="155">
        <v>6.61</v>
      </c>
      <c r="L525" s="147">
        <f t="shared" si="172"/>
        <v>13</v>
      </c>
      <c r="M525" s="148">
        <f t="shared" si="173"/>
        <v>16</v>
      </c>
      <c r="N525" s="156">
        <v>62</v>
      </c>
      <c r="O525" s="190">
        <v>60</v>
      </c>
      <c r="P525" s="191">
        <f t="shared" si="174"/>
        <v>1.0333333333333334</v>
      </c>
      <c r="Q525" s="147">
        <f t="shared" si="175"/>
        <v>5</v>
      </c>
      <c r="R525" s="157">
        <v>34.299999999999997</v>
      </c>
      <c r="S525" s="147">
        <f t="shared" si="176"/>
        <v>1.5</v>
      </c>
      <c r="T525" s="148">
        <f t="shared" si="177"/>
        <v>6.5</v>
      </c>
      <c r="U525" s="156">
        <v>24.7</v>
      </c>
      <c r="V525" s="147">
        <f t="shared" si="178"/>
        <v>5.5</v>
      </c>
      <c r="W525" s="192">
        <v>-3</v>
      </c>
      <c r="X525" s="147">
        <f t="shared" si="179"/>
        <v>1.75</v>
      </c>
      <c r="Y525" s="158">
        <v>7</v>
      </c>
      <c r="Z525" s="147">
        <f t="shared" si="180"/>
        <v>1.5</v>
      </c>
      <c r="AA525" s="148">
        <f t="shared" si="181"/>
        <v>8.75</v>
      </c>
      <c r="AB525" s="159">
        <v>44.72</v>
      </c>
      <c r="AC525" s="147">
        <f t="shared" si="182"/>
        <v>8</v>
      </c>
      <c r="AD525" s="151">
        <f t="shared" si="183"/>
        <v>8</v>
      </c>
      <c r="AE525" s="152">
        <f t="shared" si="184"/>
        <v>10.45</v>
      </c>
      <c r="AF525" s="153">
        <f t="shared" si="185"/>
        <v>10.45</v>
      </c>
      <c r="AG525" s="233">
        <f t="shared" si="186"/>
        <v>236</v>
      </c>
      <c r="AH525" s="108">
        <f>VLOOKUP(B525,'Notes Ecrit'!$A$2:$B$572,2)</f>
        <v>12</v>
      </c>
      <c r="AI525" s="234">
        <f t="shared" si="187"/>
        <v>38</v>
      </c>
      <c r="AJ525" s="125">
        <f t="shared" si="188"/>
        <v>11.225</v>
      </c>
    </row>
    <row r="526" spans="1:41" ht="16.5" customHeight="1" thickBot="1">
      <c r="A526" s="218" t="s">
        <v>1057</v>
      </c>
      <c r="B526" s="225">
        <v>21807351</v>
      </c>
      <c r="C526" s="225" t="s">
        <v>895</v>
      </c>
      <c r="D526" s="225" t="s">
        <v>308</v>
      </c>
      <c r="E526" s="154">
        <v>14</v>
      </c>
      <c r="F526" s="146">
        <f t="shared" si="168"/>
        <v>16.5</v>
      </c>
      <c r="G526" s="147">
        <f t="shared" si="169"/>
        <v>11</v>
      </c>
      <c r="H526" s="148">
        <f t="shared" si="170"/>
        <v>11</v>
      </c>
      <c r="I526" s="211">
        <v>3.07</v>
      </c>
      <c r="J526" s="147">
        <f t="shared" si="171"/>
        <v>19</v>
      </c>
      <c r="K526" s="155">
        <v>6.75</v>
      </c>
      <c r="L526" s="147">
        <f t="shared" si="172"/>
        <v>12</v>
      </c>
      <c r="M526" s="148">
        <f t="shared" si="173"/>
        <v>15.5</v>
      </c>
      <c r="N526" s="156">
        <v>70</v>
      </c>
      <c r="O526" s="190">
        <v>61</v>
      </c>
      <c r="P526" s="191">
        <f t="shared" si="174"/>
        <v>1.1475409836065573</v>
      </c>
      <c r="Q526" s="147">
        <f t="shared" si="175"/>
        <v>5.5</v>
      </c>
      <c r="R526" s="157">
        <v>49.7</v>
      </c>
      <c r="S526" s="147">
        <f t="shared" si="176"/>
        <v>5.5</v>
      </c>
      <c r="T526" s="148">
        <f t="shared" si="177"/>
        <v>11</v>
      </c>
      <c r="U526" s="156">
        <v>25.3</v>
      </c>
      <c r="V526" s="147">
        <f t="shared" si="178"/>
        <v>5.5</v>
      </c>
      <c r="W526" s="192">
        <v>11</v>
      </c>
      <c r="X526" s="147">
        <f t="shared" si="179"/>
        <v>4.75</v>
      </c>
      <c r="Y526" s="158">
        <v>10</v>
      </c>
      <c r="Z526" s="147">
        <f t="shared" si="180"/>
        <v>0</v>
      </c>
      <c r="AA526" s="148">
        <f t="shared" si="181"/>
        <v>10.25</v>
      </c>
      <c r="AB526" s="159">
        <v>33.409999999999997</v>
      </c>
      <c r="AC526" s="147">
        <f t="shared" si="182"/>
        <v>14</v>
      </c>
      <c r="AD526" s="151">
        <f t="shared" si="183"/>
        <v>14</v>
      </c>
      <c r="AE526" s="152">
        <f t="shared" si="184"/>
        <v>12.35</v>
      </c>
      <c r="AF526" s="153">
        <f t="shared" si="185"/>
        <v>12.35</v>
      </c>
      <c r="AG526" s="233">
        <f t="shared" si="186"/>
        <v>75</v>
      </c>
      <c r="AH526" s="108">
        <f>VLOOKUP(B526,'Notes Ecrit'!$A$2:$B$572,2)</f>
        <v>13</v>
      </c>
      <c r="AI526" s="234">
        <f t="shared" si="187"/>
        <v>17</v>
      </c>
      <c r="AJ526" s="125">
        <f t="shared" si="188"/>
        <v>12.675000000000001</v>
      </c>
    </row>
    <row r="527" spans="1:41" ht="16.5" customHeight="1" thickBot="1">
      <c r="A527" s="218" t="s">
        <v>1057</v>
      </c>
      <c r="B527" s="225">
        <v>21806775</v>
      </c>
      <c r="C527" s="225" t="s">
        <v>896</v>
      </c>
      <c r="D527" s="225" t="s">
        <v>388</v>
      </c>
      <c r="E527" s="154">
        <v>14</v>
      </c>
      <c r="F527" s="146">
        <f t="shared" si="168"/>
        <v>16.5</v>
      </c>
      <c r="G527" s="147">
        <f t="shared" si="169"/>
        <v>11</v>
      </c>
      <c r="H527" s="148">
        <f t="shared" si="170"/>
        <v>11</v>
      </c>
      <c r="I527" s="211">
        <v>3.13</v>
      </c>
      <c r="J527" s="147">
        <f t="shared" si="171"/>
        <v>18</v>
      </c>
      <c r="K527" s="155">
        <v>6.72</v>
      </c>
      <c r="L527" s="147">
        <f t="shared" si="172"/>
        <v>12</v>
      </c>
      <c r="M527" s="148">
        <f t="shared" si="173"/>
        <v>15</v>
      </c>
      <c r="N527" s="156">
        <v>56</v>
      </c>
      <c r="O527" s="190">
        <v>67</v>
      </c>
      <c r="P527" s="191">
        <f t="shared" si="174"/>
        <v>0.83582089552238803</v>
      </c>
      <c r="Q527" s="147">
        <f t="shared" si="175"/>
        <v>4</v>
      </c>
      <c r="R527" s="157">
        <v>37.4</v>
      </c>
      <c r="S527" s="147">
        <f t="shared" si="176"/>
        <v>2.5</v>
      </c>
      <c r="T527" s="148">
        <f t="shared" si="177"/>
        <v>6.5</v>
      </c>
      <c r="U527" s="156">
        <v>28.7</v>
      </c>
      <c r="V527" s="147">
        <f t="shared" si="178"/>
        <v>3.5</v>
      </c>
      <c r="W527" s="192">
        <v>-10</v>
      </c>
      <c r="X527" s="147">
        <f t="shared" si="179"/>
        <v>1</v>
      </c>
      <c r="Y527" s="158">
        <v>9</v>
      </c>
      <c r="Z527" s="147">
        <f t="shared" si="180"/>
        <v>0.5</v>
      </c>
      <c r="AA527" s="148">
        <f t="shared" si="181"/>
        <v>5</v>
      </c>
      <c r="AB527" s="159">
        <v>38.82</v>
      </c>
      <c r="AC527" s="147">
        <f t="shared" si="182"/>
        <v>11</v>
      </c>
      <c r="AD527" s="151">
        <f t="shared" si="183"/>
        <v>11</v>
      </c>
      <c r="AE527" s="152">
        <f t="shared" si="184"/>
        <v>9.6999999999999993</v>
      </c>
      <c r="AF527" s="153">
        <f t="shared" si="185"/>
        <v>9.6999999999999993</v>
      </c>
      <c r="AG527" s="233">
        <f t="shared" si="186"/>
        <v>317</v>
      </c>
      <c r="AH527" s="108">
        <f>VLOOKUP(B527,'Notes Ecrit'!$A$2:$B$572,2)</f>
        <v>8.5</v>
      </c>
      <c r="AI527" s="234">
        <f t="shared" si="187"/>
        <v>278</v>
      </c>
      <c r="AJ527" s="125">
        <f t="shared" si="188"/>
        <v>9.1</v>
      </c>
      <c r="AK527" s="120"/>
      <c r="AL527" s="120"/>
      <c r="AM527" s="120"/>
      <c r="AN527" s="120"/>
      <c r="AO527" s="120"/>
    </row>
    <row r="528" spans="1:41" ht="16.5" customHeight="1" thickBot="1">
      <c r="A528" s="218" t="s">
        <v>1057</v>
      </c>
      <c r="B528" s="225">
        <v>21802977</v>
      </c>
      <c r="C528" s="225" t="s">
        <v>897</v>
      </c>
      <c r="D528" s="225" t="s">
        <v>584</v>
      </c>
      <c r="E528" s="154">
        <v>14</v>
      </c>
      <c r="F528" s="146">
        <f t="shared" si="168"/>
        <v>16.5</v>
      </c>
      <c r="G528" s="147">
        <f t="shared" si="169"/>
        <v>11</v>
      </c>
      <c r="H528" s="148">
        <f t="shared" si="170"/>
        <v>11</v>
      </c>
      <c r="I528" s="211">
        <v>3.24</v>
      </c>
      <c r="J528" s="147">
        <f t="shared" si="171"/>
        <v>16</v>
      </c>
      <c r="K528" s="155">
        <v>6.78</v>
      </c>
      <c r="L528" s="147">
        <f t="shared" si="172"/>
        <v>11</v>
      </c>
      <c r="M528" s="148">
        <f t="shared" si="173"/>
        <v>13.5</v>
      </c>
      <c r="N528" s="156">
        <v>51</v>
      </c>
      <c r="O528" s="190">
        <v>68</v>
      </c>
      <c r="P528" s="191">
        <f t="shared" si="174"/>
        <v>0.75</v>
      </c>
      <c r="Q528" s="147">
        <f t="shared" si="175"/>
        <v>3.5</v>
      </c>
      <c r="R528" s="157">
        <v>39.4</v>
      </c>
      <c r="S528" s="147">
        <f t="shared" si="176"/>
        <v>3</v>
      </c>
      <c r="T528" s="148">
        <f t="shared" si="177"/>
        <v>6.5</v>
      </c>
      <c r="U528" s="156">
        <v>25.1</v>
      </c>
      <c r="V528" s="147">
        <f t="shared" si="178"/>
        <v>5.5</v>
      </c>
      <c r="W528" s="192">
        <v>-7</v>
      </c>
      <c r="X528" s="147">
        <f t="shared" si="179"/>
        <v>1.25</v>
      </c>
      <c r="Y528" s="158">
        <v>5</v>
      </c>
      <c r="Z528" s="147">
        <f t="shared" si="180"/>
        <v>2.5</v>
      </c>
      <c r="AA528" s="148">
        <f t="shared" si="181"/>
        <v>9.25</v>
      </c>
      <c r="AB528" s="159">
        <v>38.619999999999997</v>
      </c>
      <c r="AC528" s="147">
        <f t="shared" si="182"/>
        <v>11</v>
      </c>
      <c r="AD528" s="151">
        <f t="shared" si="183"/>
        <v>11</v>
      </c>
      <c r="AE528" s="152">
        <f t="shared" si="184"/>
        <v>10.25</v>
      </c>
      <c r="AF528" s="153">
        <f t="shared" si="185"/>
        <v>10.25</v>
      </c>
      <c r="AG528" s="233">
        <f t="shared" si="186"/>
        <v>256</v>
      </c>
      <c r="AH528" s="108">
        <f>VLOOKUP(B528,'Notes Ecrit'!$A$2:$B$572,2)</f>
        <v>11.5</v>
      </c>
      <c r="AI528" s="234">
        <f t="shared" si="187"/>
        <v>54</v>
      </c>
      <c r="AJ528" s="125">
        <f t="shared" si="188"/>
        <v>10.875</v>
      </c>
    </row>
    <row r="529" spans="1:41" s="118" customFormat="1" ht="16.5" customHeight="1" thickBot="1">
      <c r="A529" s="258" t="s">
        <v>1057</v>
      </c>
      <c r="B529" s="142">
        <v>21701242</v>
      </c>
      <c r="C529" s="142" t="s">
        <v>143</v>
      </c>
      <c r="D529" s="142" t="s">
        <v>314</v>
      </c>
      <c r="E529" s="169" t="s">
        <v>1061</v>
      </c>
      <c r="F529" s="146" t="str">
        <f t="shared" si="168"/>
        <v>VAL</v>
      </c>
      <c r="G529" s="147" t="str">
        <f t="shared" si="169"/>
        <v>VAL</v>
      </c>
      <c r="H529" s="148" t="str">
        <f t="shared" si="170"/>
        <v>VALIDÉ</v>
      </c>
      <c r="I529" s="213" t="s">
        <v>1061</v>
      </c>
      <c r="J529" s="147" t="str">
        <f t="shared" si="171"/>
        <v>VAL</v>
      </c>
      <c r="K529" s="170" t="s">
        <v>1061</v>
      </c>
      <c r="L529" s="147" t="str">
        <f t="shared" si="172"/>
        <v>VAL</v>
      </c>
      <c r="M529" s="148" t="str">
        <f t="shared" si="173"/>
        <v>VALIDÉ</v>
      </c>
      <c r="N529" s="171" t="s">
        <v>1061</v>
      </c>
      <c r="O529" s="196"/>
      <c r="P529" s="191">
        <f t="shared" si="174"/>
        <v>0</v>
      </c>
      <c r="Q529" s="147" t="str">
        <f t="shared" si="175"/>
        <v>VAL</v>
      </c>
      <c r="R529" s="171" t="s">
        <v>1061</v>
      </c>
      <c r="S529" s="147" t="str">
        <f t="shared" si="176"/>
        <v>VAL</v>
      </c>
      <c r="T529" s="148" t="str">
        <f t="shared" si="177"/>
        <v>VALIDÉ</v>
      </c>
      <c r="U529" s="171" t="s">
        <v>1061</v>
      </c>
      <c r="V529" s="147" t="str">
        <f t="shared" si="178"/>
        <v>VAL</v>
      </c>
      <c r="W529" s="197" t="s">
        <v>1061</v>
      </c>
      <c r="X529" s="147" t="str">
        <f t="shared" si="179"/>
        <v>VAL</v>
      </c>
      <c r="Y529" s="172" t="s">
        <v>1061</v>
      </c>
      <c r="Z529" s="147" t="str">
        <f t="shared" si="180"/>
        <v>VAL</v>
      </c>
      <c r="AA529" s="148" t="str">
        <f t="shared" si="181"/>
        <v>VALIDÉ</v>
      </c>
      <c r="AB529" s="170" t="s">
        <v>1061</v>
      </c>
      <c r="AC529" s="147" t="str">
        <f t="shared" si="182"/>
        <v>VAL</v>
      </c>
      <c r="AD529" s="151" t="str">
        <f t="shared" si="183"/>
        <v>VALIDÉ</v>
      </c>
      <c r="AE529" s="152" t="str">
        <f t="shared" si="184"/>
        <v>VALIDÉ</v>
      </c>
      <c r="AF529" s="153">
        <f t="shared" si="185"/>
        <v>0</v>
      </c>
      <c r="AG529" s="233">
        <f t="shared" si="186"/>
        <v>520</v>
      </c>
      <c r="AH529" s="108">
        <f>VLOOKUP(B529,'Notes Ecrit'!$A$2:$B$572,2)</f>
        <v>7.5</v>
      </c>
      <c r="AI529" s="234">
        <f t="shared" si="187"/>
        <v>397</v>
      </c>
      <c r="AJ529" s="125" t="e">
        <f t="shared" si="188"/>
        <v>#VALUE!</v>
      </c>
      <c r="AK529"/>
      <c r="AL529"/>
      <c r="AM529"/>
      <c r="AN529"/>
      <c r="AO529"/>
    </row>
    <row r="530" spans="1:41" s="111" customFormat="1" ht="16.5" customHeight="1" thickBot="1">
      <c r="A530" s="218" t="s">
        <v>1057</v>
      </c>
      <c r="B530" s="225">
        <v>21701454</v>
      </c>
      <c r="C530" s="225" t="s">
        <v>143</v>
      </c>
      <c r="D530" s="225" t="s">
        <v>372</v>
      </c>
      <c r="E530" s="154">
        <v>10</v>
      </c>
      <c r="F530" s="146">
        <f t="shared" si="168"/>
        <v>14.5</v>
      </c>
      <c r="G530" s="147">
        <f t="shared" si="169"/>
        <v>7</v>
      </c>
      <c r="H530" s="148">
        <f t="shared" si="170"/>
        <v>7</v>
      </c>
      <c r="I530" s="211">
        <v>3.21</v>
      </c>
      <c r="J530" s="147">
        <f t="shared" si="171"/>
        <v>17</v>
      </c>
      <c r="K530" s="155">
        <v>6.97</v>
      </c>
      <c r="L530" s="147">
        <f t="shared" si="172"/>
        <v>10</v>
      </c>
      <c r="M530" s="148">
        <f t="shared" si="173"/>
        <v>13.5</v>
      </c>
      <c r="N530" s="156">
        <v>65</v>
      </c>
      <c r="O530" s="190">
        <v>88</v>
      </c>
      <c r="P530" s="191">
        <f t="shared" si="174"/>
        <v>0.73863636363636365</v>
      </c>
      <c r="Q530" s="147">
        <f t="shared" si="175"/>
        <v>3.5</v>
      </c>
      <c r="R530" s="184">
        <v>33.299999999999997</v>
      </c>
      <c r="S530" s="147">
        <f t="shared" si="176"/>
        <v>1.5</v>
      </c>
      <c r="T530" s="148">
        <f t="shared" si="177"/>
        <v>5</v>
      </c>
      <c r="U530" s="156">
        <v>27.1</v>
      </c>
      <c r="V530" s="147">
        <f t="shared" si="178"/>
        <v>4.25</v>
      </c>
      <c r="W530" s="192">
        <v>-12</v>
      </c>
      <c r="X530" s="147">
        <f t="shared" si="179"/>
        <v>0.75</v>
      </c>
      <c r="Y530" s="158">
        <v>10</v>
      </c>
      <c r="Z530" s="147">
        <f t="shared" si="180"/>
        <v>0</v>
      </c>
      <c r="AA530" s="148">
        <f t="shared" si="181"/>
        <v>5</v>
      </c>
      <c r="AB530" s="159">
        <v>38.72</v>
      </c>
      <c r="AC530" s="147">
        <f t="shared" si="182"/>
        <v>11</v>
      </c>
      <c r="AD530" s="151">
        <f t="shared" si="183"/>
        <v>11</v>
      </c>
      <c r="AE530" s="152">
        <f t="shared" si="184"/>
        <v>8.3000000000000007</v>
      </c>
      <c r="AF530" s="153">
        <f t="shared" si="185"/>
        <v>8.3000000000000007</v>
      </c>
      <c r="AG530" s="233">
        <f t="shared" si="186"/>
        <v>426</v>
      </c>
      <c r="AH530" s="108">
        <f>VLOOKUP(B530,'Notes Ecrit'!$A$2:$B$572,2)</f>
        <v>10</v>
      </c>
      <c r="AI530" s="234">
        <f t="shared" si="187"/>
        <v>125</v>
      </c>
      <c r="AJ530" s="125">
        <f t="shared" si="188"/>
        <v>9.15</v>
      </c>
    </row>
    <row r="531" spans="1:41" ht="16.5" customHeight="1" thickBot="1">
      <c r="A531" s="218" t="s">
        <v>1057</v>
      </c>
      <c r="B531" s="225">
        <v>21805206</v>
      </c>
      <c r="C531" s="225" t="s">
        <v>898</v>
      </c>
      <c r="D531" s="225" t="s">
        <v>318</v>
      </c>
      <c r="E531" s="154">
        <v>11</v>
      </c>
      <c r="F531" s="146">
        <f t="shared" si="168"/>
        <v>15</v>
      </c>
      <c r="G531" s="147">
        <f t="shared" si="169"/>
        <v>8</v>
      </c>
      <c r="H531" s="148">
        <f t="shared" si="170"/>
        <v>8</v>
      </c>
      <c r="I531" s="211">
        <v>3.32</v>
      </c>
      <c r="J531" s="147">
        <f t="shared" si="171"/>
        <v>15</v>
      </c>
      <c r="K531" s="155">
        <v>7.35</v>
      </c>
      <c r="L531" s="147">
        <f t="shared" si="172"/>
        <v>7</v>
      </c>
      <c r="M531" s="148">
        <f t="shared" si="173"/>
        <v>11</v>
      </c>
      <c r="N531" s="156">
        <v>64</v>
      </c>
      <c r="O531" s="190">
        <v>79</v>
      </c>
      <c r="P531" s="191">
        <f t="shared" si="174"/>
        <v>0.810126582278481</v>
      </c>
      <c r="Q531" s="147">
        <f t="shared" si="175"/>
        <v>4</v>
      </c>
      <c r="R531" s="157">
        <v>36.299999999999997</v>
      </c>
      <c r="S531" s="147">
        <f t="shared" si="176"/>
        <v>2</v>
      </c>
      <c r="T531" s="148">
        <f t="shared" si="177"/>
        <v>6</v>
      </c>
      <c r="U531" s="156">
        <v>30</v>
      </c>
      <c r="V531" s="147">
        <f t="shared" si="178"/>
        <v>2.75</v>
      </c>
      <c r="W531" s="192">
        <v>5</v>
      </c>
      <c r="X531" s="147">
        <f t="shared" si="179"/>
        <v>3.5</v>
      </c>
      <c r="Y531" s="158">
        <v>10</v>
      </c>
      <c r="Z531" s="147">
        <f t="shared" si="180"/>
        <v>0</v>
      </c>
      <c r="AA531" s="148">
        <f t="shared" si="181"/>
        <v>6.25</v>
      </c>
      <c r="AB531" s="159">
        <v>38.21</v>
      </c>
      <c r="AC531" s="147">
        <f t="shared" si="182"/>
        <v>11</v>
      </c>
      <c r="AD531" s="151">
        <f t="shared" si="183"/>
        <v>11</v>
      </c>
      <c r="AE531" s="152">
        <f t="shared" si="184"/>
        <v>8.4499999999999993</v>
      </c>
      <c r="AF531" s="153">
        <f t="shared" si="185"/>
        <v>8.4499999999999993</v>
      </c>
      <c r="AG531" s="233">
        <f t="shared" si="186"/>
        <v>417</v>
      </c>
      <c r="AH531" s="108">
        <f>VLOOKUP(B531,'Notes Ecrit'!$A$2:$B$572,2)</f>
        <v>6.5</v>
      </c>
      <c r="AI531" s="234">
        <f t="shared" si="187"/>
        <v>497</v>
      </c>
      <c r="AJ531" s="125">
        <f t="shared" si="188"/>
        <v>7.4749999999999996</v>
      </c>
      <c r="AK531" s="111"/>
      <c r="AL531" s="111"/>
      <c r="AM531" s="111"/>
      <c r="AN531" s="111"/>
      <c r="AO531" s="111"/>
    </row>
    <row r="532" spans="1:41" ht="16.5" customHeight="1" thickBot="1">
      <c r="A532" s="218" t="s">
        <v>1057</v>
      </c>
      <c r="B532" s="225">
        <v>21813977</v>
      </c>
      <c r="C532" s="225" t="s">
        <v>899</v>
      </c>
      <c r="D532" s="225" t="s">
        <v>900</v>
      </c>
      <c r="E532" s="154">
        <v>20</v>
      </c>
      <c r="F532" s="146">
        <f t="shared" si="168"/>
        <v>19.5</v>
      </c>
      <c r="G532" s="147">
        <f t="shared" si="169"/>
        <v>17</v>
      </c>
      <c r="H532" s="148">
        <f t="shared" si="170"/>
        <v>17</v>
      </c>
      <c r="I532" s="211">
        <v>3.04</v>
      </c>
      <c r="J532" s="147">
        <f t="shared" si="171"/>
        <v>20</v>
      </c>
      <c r="K532" s="155">
        <v>6.52</v>
      </c>
      <c r="L532" s="147">
        <f t="shared" si="172"/>
        <v>13</v>
      </c>
      <c r="M532" s="148">
        <f t="shared" si="173"/>
        <v>16.5</v>
      </c>
      <c r="N532" s="156">
        <v>62</v>
      </c>
      <c r="O532" s="190">
        <v>65</v>
      </c>
      <c r="P532" s="191">
        <f t="shared" si="174"/>
        <v>0.9538461538461539</v>
      </c>
      <c r="Q532" s="147">
        <f t="shared" si="175"/>
        <v>4.5</v>
      </c>
      <c r="R532" s="157">
        <v>45.6</v>
      </c>
      <c r="S532" s="147">
        <f t="shared" si="176"/>
        <v>4.5</v>
      </c>
      <c r="T532" s="148">
        <f t="shared" si="177"/>
        <v>9</v>
      </c>
      <c r="U532" s="156">
        <v>24.4</v>
      </c>
      <c r="V532" s="147">
        <f t="shared" si="178"/>
        <v>5.75</v>
      </c>
      <c r="W532" s="192">
        <v>6</v>
      </c>
      <c r="X532" s="147">
        <f t="shared" si="179"/>
        <v>3.5</v>
      </c>
      <c r="Y532" s="158">
        <v>6</v>
      </c>
      <c r="Z532" s="147">
        <f t="shared" si="180"/>
        <v>2</v>
      </c>
      <c r="AA532" s="148">
        <f t="shared" si="181"/>
        <v>11.25</v>
      </c>
      <c r="AB532" s="159">
        <v>33.28</v>
      </c>
      <c r="AC532" s="147">
        <f t="shared" si="182"/>
        <v>14</v>
      </c>
      <c r="AD532" s="151">
        <f t="shared" si="183"/>
        <v>14</v>
      </c>
      <c r="AE532" s="152">
        <f t="shared" si="184"/>
        <v>13.55</v>
      </c>
      <c r="AF532" s="153">
        <f t="shared" si="185"/>
        <v>13.55</v>
      </c>
      <c r="AG532" s="233">
        <f t="shared" si="186"/>
        <v>20</v>
      </c>
      <c r="AH532" s="108">
        <f>VLOOKUP(B532,'Notes Ecrit'!$A$2:$B$572,2)</f>
        <v>12.5</v>
      </c>
      <c r="AI532" s="234">
        <f t="shared" si="187"/>
        <v>23</v>
      </c>
      <c r="AJ532" s="125">
        <f t="shared" si="188"/>
        <v>13.025</v>
      </c>
    </row>
    <row r="533" spans="1:41" s="126" customFormat="1" ht="16.5" customHeight="1" thickBot="1">
      <c r="A533" s="251" t="s">
        <v>1057</v>
      </c>
      <c r="B533" s="127">
        <v>21816062</v>
      </c>
      <c r="C533" s="127" t="s">
        <v>901</v>
      </c>
      <c r="D533" s="127" t="s">
        <v>902</v>
      </c>
      <c r="E533" s="145" t="s">
        <v>1064</v>
      </c>
      <c r="F533" s="146" t="str">
        <f t="shared" si="168"/>
        <v>ABI</v>
      </c>
      <c r="G533" s="147" t="str">
        <f t="shared" si="169"/>
        <v>ABI</v>
      </c>
      <c r="H533" s="148" t="str">
        <f t="shared" si="170"/>
        <v>ABI</v>
      </c>
      <c r="I533" s="210" t="s">
        <v>1064</v>
      </c>
      <c r="J533" s="147" t="str">
        <f t="shared" si="171"/>
        <v>ABI</v>
      </c>
      <c r="K533" s="149" t="s">
        <v>1064</v>
      </c>
      <c r="L533" s="147" t="str">
        <f t="shared" si="172"/>
        <v>ABI</v>
      </c>
      <c r="M533" s="148" t="str">
        <f t="shared" si="173"/>
        <v>ABI</v>
      </c>
      <c r="N533" s="150" t="s">
        <v>1064</v>
      </c>
      <c r="O533" s="187"/>
      <c r="P533" s="191">
        <f t="shared" si="174"/>
        <v>0</v>
      </c>
      <c r="Q533" s="147" t="str">
        <f t="shared" si="175"/>
        <v>ABI</v>
      </c>
      <c r="R533" s="150" t="s">
        <v>1064</v>
      </c>
      <c r="S533" s="147" t="str">
        <f t="shared" si="176"/>
        <v>ABI</v>
      </c>
      <c r="T533" s="148" t="str">
        <f t="shared" si="177"/>
        <v>ABI</v>
      </c>
      <c r="U533" s="150" t="s">
        <v>1064</v>
      </c>
      <c r="V533" s="147" t="str">
        <f t="shared" si="178"/>
        <v>ABI</v>
      </c>
      <c r="W533" s="189" t="s">
        <v>1064</v>
      </c>
      <c r="X533" s="147" t="str">
        <f t="shared" si="179"/>
        <v>ABI</v>
      </c>
      <c r="Y533" s="166" t="s">
        <v>1064</v>
      </c>
      <c r="Z533" s="147" t="str">
        <f t="shared" si="180"/>
        <v>ABI</v>
      </c>
      <c r="AA533" s="148" t="str">
        <f t="shared" si="181"/>
        <v>ABI</v>
      </c>
      <c r="AB533" s="149" t="s">
        <v>1064</v>
      </c>
      <c r="AC533" s="147" t="str">
        <f t="shared" si="182"/>
        <v>ABI</v>
      </c>
      <c r="AD533" s="151" t="str">
        <f t="shared" si="183"/>
        <v>ABI</v>
      </c>
      <c r="AE533" s="152" t="str">
        <f t="shared" si="184"/>
        <v>DEF</v>
      </c>
      <c r="AF533" s="153">
        <f t="shared" si="185"/>
        <v>0</v>
      </c>
      <c r="AG533" s="233">
        <f t="shared" si="186"/>
        <v>520</v>
      </c>
      <c r="AH533" s="108">
        <f>VLOOKUP(B533,'Notes Ecrit'!$A$2:$B$572,2)</f>
        <v>9</v>
      </c>
      <c r="AI533" s="234">
        <f t="shared" si="187"/>
        <v>208</v>
      </c>
      <c r="AJ533" s="125" t="e">
        <f t="shared" si="188"/>
        <v>#VALUE!</v>
      </c>
      <c r="AK533"/>
      <c r="AL533"/>
      <c r="AM533"/>
      <c r="AN533"/>
      <c r="AO533"/>
    </row>
    <row r="534" spans="1:41" ht="16.5" customHeight="1" thickBot="1">
      <c r="A534" s="218" t="s">
        <v>1057</v>
      </c>
      <c r="B534" s="225">
        <v>21813011</v>
      </c>
      <c r="C534" s="225" t="s">
        <v>903</v>
      </c>
      <c r="D534" s="225" t="s">
        <v>508</v>
      </c>
      <c r="E534" s="154">
        <v>18</v>
      </c>
      <c r="F534" s="146">
        <f t="shared" si="168"/>
        <v>18.5</v>
      </c>
      <c r="G534" s="147">
        <f t="shared" si="169"/>
        <v>15</v>
      </c>
      <c r="H534" s="148">
        <f t="shared" si="170"/>
        <v>15</v>
      </c>
      <c r="I534" s="211">
        <v>3.16</v>
      </c>
      <c r="J534" s="147">
        <f t="shared" si="171"/>
        <v>18</v>
      </c>
      <c r="K534" s="155">
        <v>6.42</v>
      </c>
      <c r="L534" s="147">
        <f t="shared" si="172"/>
        <v>14</v>
      </c>
      <c r="M534" s="148">
        <f t="shared" si="173"/>
        <v>16</v>
      </c>
      <c r="N534" s="156">
        <v>40</v>
      </c>
      <c r="O534" s="190">
        <v>55</v>
      </c>
      <c r="P534" s="191">
        <f t="shared" si="174"/>
        <v>0.72727272727272729</v>
      </c>
      <c r="Q534" s="147">
        <f t="shared" si="175"/>
        <v>3.5</v>
      </c>
      <c r="R534" s="157">
        <v>43.3</v>
      </c>
      <c r="S534" s="147">
        <f t="shared" si="176"/>
        <v>4</v>
      </c>
      <c r="T534" s="148">
        <f t="shared" si="177"/>
        <v>7.5</v>
      </c>
      <c r="U534" s="156">
        <v>25.5</v>
      </c>
      <c r="V534" s="147">
        <f t="shared" si="178"/>
        <v>5</v>
      </c>
      <c r="W534" s="192">
        <v>-8</v>
      </c>
      <c r="X534" s="147">
        <f t="shared" si="179"/>
        <v>1</v>
      </c>
      <c r="Y534" s="158">
        <v>4</v>
      </c>
      <c r="Z534" s="147">
        <f t="shared" si="180"/>
        <v>3</v>
      </c>
      <c r="AA534" s="148">
        <f t="shared" si="181"/>
        <v>9</v>
      </c>
      <c r="AB534" s="159">
        <v>40.909999999999997</v>
      </c>
      <c r="AC534" s="147">
        <f t="shared" si="182"/>
        <v>10</v>
      </c>
      <c r="AD534" s="151">
        <f t="shared" si="183"/>
        <v>10</v>
      </c>
      <c r="AE534" s="152">
        <f t="shared" si="184"/>
        <v>11.5</v>
      </c>
      <c r="AF534" s="153">
        <f t="shared" si="185"/>
        <v>11.5</v>
      </c>
      <c r="AG534" s="233">
        <f t="shared" si="186"/>
        <v>147</v>
      </c>
      <c r="AH534" s="108">
        <f>VLOOKUP(B534,'Notes Ecrit'!$A$2:$B$572,2)</f>
        <v>10</v>
      </c>
      <c r="AI534" s="234">
        <f t="shared" si="187"/>
        <v>125</v>
      </c>
      <c r="AJ534" s="125">
        <f t="shared" si="188"/>
        <v>10.75</v>
      </c>
    </row>
    <row r="535" spans="1:41" ht="15.75" thickBot="1">
      <c r="A535" s="218" t="s">
        <v>1057</v>
      </c>
      <c r="B535" s="225">
        <v>21615834</v>
      </c>
      <c r="C535" s="225" t="s">
        <v>144</v>
      </c>
      <c r="D535" s="225" t="s">
        <v>904</v>
      </c>
      <c r="E535" s="179" t="s">
        <v>1064</v>
      </c>
      <c r="F535" s="146" t="str">
        <f t="shared" si="168"/>
        <v>ABI</v>
      </c>
      <c r="G535" s="147" t="str">
        <f t="shared" si="169"/>
        <v>ABI</v>
      </c>
      <c r="H535" s="148" t="str">
        <f t="shared" si="170"/>
        <v>ABI</v>
      </c>
      <c r="I535" s="179" t="s">
        <v>1064</v>
      </c>
      <c r="J535" s="147" t="str">
        <f t="shared" si="171"/>
        <v>ABI</v>
      </c>
      <c r="K535" s="179" t="s">
        <v>1064</v>
      </c>
      <c r="L535" s="147" t="str">
        <f t="shared" si="172"/>
        <v>ABI</v>
      </c>
      <c r="M535" s="148" t="str">
        <f t="shared" si="173"/>
        <v>ABI</v>
      </c>
      <c r="N535" s="179" t="s">
        <v>1064</v>
      </c>
      <c r="O535" s="201">
        <v>63</v>
      </c>
      <c r="P535" s="191">
        <f t="shared" si="174"/>
        <v>0</v>
      </c>
      <c r="Q535" s="147" t="str">
        <f t="shared" si="175"/>
        <v>ABI</v>
      </c>
      <c r="R535" s="179" t="s">
        <v>1064</v>
      </c>
      <c r="S535" s="147" t="str">
        <f t="shared" si="176"/>
        <v>ABI</v>
      </c>
      <c r="T535" s="148" t="str">
        <f t="shared" si="177"/>
        <v>ABI</v>
      </c>
      <c r="U535" s="179" t="s">
        <v>1064</v>
      </c>
      <c r="V535" s="147" t="str">
        <f t="shared" si="178"/>
        <v>ABI</v>
      </c>
      <c r="W535" s="179" t="s">
        <v>1064</v>
      </c>
      <c r="X535" s="147" t="str">
        <f t="shared" si="179"/>
        <v>ABI</v>
      </c>
      <c r="Y535" s="179" t="s">
        <v>1064</v>
      </c>
      <c r="Z535" s="147" t="str">
        <f t="shared" si="180"/>
        <v>ABI</v>
      </c>
      <c r="AA535" s="148" t="str">
        <f t="shared" si="181"/>
        <v>ABI</v>
      </c>
      <c r="AB535" s="179" t="s">
        <v>1064</v>
      </c>
      <c r="AC535" s="147" t="str">
        <f t="shared" si="182"/>
        <v>ABI</v>
      </c>
      <c r="AD535" s="151" t="str">
        <f t="shared" si="183"/>
        <v>ABI</v>
      </c>
      <c r="AE535" s="152" t="str">
        <f t="shared" si="184"/>
        <v>DEF</v>
      </c>
      <c r="AF535" s="153">
        <f t="shared" si="185"/>
        <v>0</v>
      </c>
      <c r="AG535" s="233">
        <f t="shared" si="186"/>
        <v>520</v>
      </c>
      <c r="AH535" s="108">
        <f>VLOOKUP(B535,'Notes Ecrit'!$A$2:$B$572,2)</f>
        <v>6</v>
      </c>
      <c r="AI535" s="234">
        <f t="shared" si="187"/>
        <v>539</v>
      </c>
      <c r="AJ535" s="125" t="e">
        <f t="shared" si="188"/>
        <v>#VALUE!</v>
      </c>
    </row>
    <row r="536" spans="1:41" s="126" customFormat="1" ht="16.5" customHeight="1" thickBot="1">
      <c r="A536" s="251" t="s">
        <v>1057</v>
      </c>
      <c r="B536" s="127">
        <v>21816769</v>
      </c>
      <c r="C536" s="127" t="s">
        <v>905</v>
      </c>
      <c r="D536" s="127" t="s">
        <v>906</v>
      </c>
      <c r="E536" s="145" t="s">
        <v>1064</v>
      </c>
      <c r="F536" s="146" t="str">
        <f t="shared" si="168"/>
        <v>ABI</v>
      </c>
      <c r="G536" s="147" t="str">
        <f t="shared" si="169"/>
        <v>ABI</v>
      </c>
      <c r="H536" s="148" t="str">
        <f t="shared" si="170"/>
        <v>ABI</v>
      </c>
      <c r="I536" s="210" t="s">
        <v>1064</v>
      </c>
      <c r="J536" s="147" t="str">
        <f t="shared" si="171"/>
        <v>ABI</v>
      </c>
      <c r="K536" s="149" t="s">
        <v>1064</v>
      </c>
      <c r="L536" s="147" t="str">
        <f t="shared" si="172"/>
        <v>ABI</v>
      </c>
      <c r="M536" s="148" t="str">
        <f t="shared" si="173"/>
        <v>ABI</v>
      </c>
      <c r="N536" s="150" t="s">
        <v>1064</v>
      </c>
      <c r="O536" s="187"/>
      <c r="P536" s="191">
        <f t="shared" si="174"/>
        <v>0</v>
      </c>
      <c r="Q536" s="147" t="str">
        <f t="shared" si="175"/>
        <v>ABI</v>
      </c>
      <c r="R536" s="150" t="s">
        <v>1064</v>
      </c>
      <c r="S536" s="147" t="str">
        <f t="shared" si="176"/>
        <v>ABI</v>
      </c>
      <c r="T536" s="148" t="str">
        <f t="shared" si="177"/>
        <v>ABI</v>
      </c>
      <c r="U536" s="150" t="s">
        <v>1064</v>
      </c>
      <c r="V536" s="147" t="str">
        <f t="shared" si="178"/>
        <v>ABI</v>
      </c>
      <c r="W536" s="189" t="s">
        <v>1064</v>
      </c>
      <c r="X536" s="147" t="str">
        <f t="shared" si="179"/>
        <v>ABI</v>
      </c>
      <c r="Y536" s="166" t="s">
        <v>1064</v>
      </c>
      <c r="Z536" s="147" t="str">
        <f t="shared" si="180"/>
        <v>ABI</v>
      </c>
      <c r="AA536" s="148" t="str">
        <f t="shared" si="181"/>
        <v>ABI</v>
      </c>
      <c r="AB536" s="149" t="s">
        <v>1064</v>
      </c>
      <c r="AC536" s="147" t="str">
        <f t="shared" si="182"/>
        <v>ABI</v>
      </c>
      <c r="AD536" s="151" t="str">
        <f t="shared" si="183"/>
        <v>ABI</v>
      </c>
      <c r="AE536" s="152" t="str">
        <f t="shared" si="184"/>
        <v>DEF</v>
      </c>
      <c r="AF536" s="153">
        <f t="shared" si="185"/>
        <v>0</v>
      </c>
      <c r="AG536" s="233">
        <f t="shared" si="186"/>
        <v>520</v>
      </c>
      <c r="AH536" s="108">
        <f>VLOOKUP(B536,'Notes Ecrit'!$A$2:$B$572,2)</f>
        <v>6.5</v>
      </c>
      <c r="AI536" s="234">
        <f t="shared" si="187"/>
        <v>497</v>
      </c>
      <c r="AJ536" s="125" t="e">
        <f t="shared" si="188"/>
        <v>#VALUE!</v>
      </c>
    </row>
    <row r="537" spans="1:41" ht="16.5" customHeight="1" thickBot="1">
      <c r="A537" s="218" t="s">
        <v>1057</v>
      </c>
      <c r="B537" s="225">
        <v>21701421</v>
      </c>
      <c r="C537" s="225" t="s">
        <v>145</v>
      </c>
      <c r="D537" s="225" t="s">
        <v>907</v>
      </c>
      <c r="E537" s="154">
        <v>15</v>
      </c>
      <c r="F537" s="146">
        <f t="shared" si="168"/>
        <v>17</v>
      </c>
      <c r="G537" s="147">
        <f t="shared" si="169"/>
        <v>12</v>
      </c>
      <c r="H537" s="148">
        <f t="shared" si="170"/>
        <v>12</v>
      </c>
      <c r="I537" s="211">
        <v>3.1</v>
      </c>
      <c r="J537" s="147">
        <f t="shared" si="171"/>
        <v>19</v>
      </c>
      <c r="K537" s="155">
        <v>6.74</v>
      </c>
      <c r="L537" s="147">
        <f t="shared" si="172"/>
        <v>12</v>
      </c>
      <c r="M537" s="148">
        <f t="shared" si="173"/>
        <v>15.5</v>
      </c>
      <c r="N537" s="156">
        <v>64</v>
      </c>
      <c r="O537" s="190">
        <v>61</v>
      </c>
      <c r="P537" s="191">
        <f t="shared" si="174"/>
        <v>1.0491803278688525</v>
      </c>
      <c r="Q537" s="147">
        <f t="shared" si="175"/>
        <v>5</v>
      </c>
      <c r="R537" s="157">
        <v>42.2</v>
      </c>
      <c r="S537" s="147">
        <f t="shared" si="176"/>
        <v>3.5</v>
      </c>
      <c r="T537" s="148">
        <f t="shared" si="177"/>
        <v>8.5</v>
      </c>
      <c r="U537" s="156">
        <v>24.8</v>
      </c>
      <c r="V537" s="147">
        <f t="shared" si="178"/>
        <v>5.5</v>
      </c>
      <c r="W537" s="192">
        <v>-6</v>
      </c>
      <c r="X537" s="147">
        <f t="shared" si="179"/>
        <v>1.25</v>
      </c>
      <c r="Y537" s="158">
        <v>5</v>
      </c>
      <c r="Z537" s="147">
        <f t="shared" si="180"/>
        <v>2.5</v>
      </c>
      <c r="AA537" s="148">
        <f t="shared" si="181"/>
        <v>9.25</v>
      </c>
      <c r="AB537" s="159">
        <v>37.69</v>
      </c>
      <c r="AC537" s="147">
        <f t="shared" si="182"/>
        <v>12</v>
      </c>
      <c r="AD537" s="151">
        <f t="shared" si="183"/>
        <v>12</v>
      </c>
      <c r="AE537" s="152">
        <f t="shared" si="184"/>
        <v>11.45</v>
      </c>
      <c r="AF537" s="153">
        <f t="shared" si="185"/>
        <v>11.45</v>
      </c>
      <c r="AG537" s="233">
        <f t="shared" si="186"/>
        <v>153</v>
      </c>
      <c r="AH537" s="108">
        <f>VLOOKUP(B537,'Notes Ecrit'!$A$2:$B$572,2)</f>
        <v>7.5</v>
      </c>
      <c r="AI537" s="234">
        <f t="shared" si="187"/>
        <v>397</v>
      </c>
      <c r="AJ537" s="125">
        <f t="shared" si="188"/>
        <v>9.4749999999999996</v>
      </c>
    </row>
    <row r="538" spans="1:41" ht="16.5" customHeight="1" thickBot="1">
      <c r="A538" s="218" t="s">
        <v>186</v>
      </c>
      <c r="B538" s="225">
        <v>21812346</v>
      </c>
      <c r="C538" s="225" t="s">
        <v>908</v>
      </c>
      <c r="D538" s="225" t="s">
        <v>495</v>
      </c>
      <c r="E538" s="154">
        <v>8</v>
      </c>
      <c r="F538" s="146">
        <f t="shared" si="168"/>
        <v>13.5</v>
      </c>
      <c r="G538" s="147">
        <f t="shared" si="169"/>
        <v>8</v>
      </c>
      <c r="H538" s="148">
        <f t="shared" si="170"/>
        <v>8</v>
      </c>
      <c r="I538" s="211">
        <v>3.76</v>
      </c>
      <c r="J538" s="147">
        <f t="shared" si="171"/>
        <v>13</v>
      </c>
      <c r="K538" s="155">
        <v>8.5399999999999991</v>
      </c>
      <c r="L538" s="147">
        <f t="shared" si="172"/>
        <v>5</v>
      </c>
      <c r="M538" s="148">
        <f t="shared" si="173"/>
        <v>9</v>
      </c>
      <c r="N538" s="156">
        <v>35</v>
      </c>
      <c r="O538" s="190">
        <v>65</v>
      </c>
      <c r="P538" s="191">
        <f t="shared" si="174"/>
        <v>0.53846153846153844</v>
      </c>
      <c r="Q538" s="147">
        <f t="shared" si="175"/>
        <v>4</v>
      </c>
      <c r="R538" s="157">
        <v>26.1</v>
      </c>
      <c r="S538" s="147">
        <f t="shared" si="176"/>
        <v>4</v>
      </c>
      <c r="T538" s="148">
        <f t="shared" si="177"/>
        <v>8</v>
      </c>
      <c r="U538" s="156">
        <v>28.6</v>
      </c>
      <c r="V538" s="147">
        <f t="shared" si="178"/>
        <v>4.5</v>
      </c>
      <c r="W538" s="192">
        <v>7</v>
      </c>
      <c r="X538" s="147">
        <f t="shared" si="179"/>
        <v>3.75</v>
      </c>
      <c r="Y538" s="158">
        <v>8</v>
      </c>
      <c r="Z538" s="147">
        <f t="shared" si="180"/>
        <v>1</v>
      </c>
      <c r="AA538" s="148">
        <f t="shared" si="181"/>
        <v>9.25</v>
      </c>
      <c r="AB538" s="159">
        <v>47.46</v>
      </c>
      <c r="AC538" s="147">
        <f t="shared" si="182"/>
        <v>10</v>
      </c>
      <c r="AD538" s="151">
        <f t="shared" si="183"/>
        <v>10</v>
      </c>
      <c r="AE538" s="152">
        <f t="shared" si="184"/>
        <v>8.85</v>
      </c>
      <c r="AF538" s="153">
        <f t="shared" si="185"/>
        <v>8.85</v>
      </c>
      <c r="AG538" s="233">
        <f t="shared" si="186"/>
        <v>391</v>
      </c>
      <c r="AH538" s="108">
        <f>VLOOKUP(B538,'Notes Ecrit'!$A$2:$B$572,2)</f>
        <v>4.5</v>
      </c>
      <c r="AI538" s="234">
        <f t="shared" si="187"/>
        <v>641</v>
      </c>
      <c r="AJ538" s="125">
        <f t="shared" si="188"/>
        <v>6.6749999999999998</v>
      </c>
      <c r="AK538" s="111"/>
      <c r="AL538" s="111"/>
      <c r="AM538" s="111"/>
      <c r="AN538" s="111"/>
      <c r="AO538" s="111"/>
    </row>
    <row r="539" spans="1:41" s="111" customFormat="1" ht="16.5" customHeight="1" thickBot="1">
      <c r="A539" s="218" t="s">
        <v>1057</v>
      </c>
      <c r="B539" s="225">
        <v>21801113</v>
      </c>
      <c r="C539" s="225" t="s">
        <v>909</v>
      </c>
      <c r="D539" s="225" t="s">
        <v>577</v>
      </c>
      <c r="E539" s="154">
        <v>18</v>
      </c>
      <c r="F539" s="146">
        <f t="shared" si="168"/>
        <v>18.5</v>
      </c>
      <c r="G539" s="147">
        <f t="shared" si="169"/>
        <v>15</v>
      </c>
      <c r="H539" s="148">
        <f t="shared" si="170"/>
        <v>15</v>
      </c>
      <c r="I539" s="211">
        <v>3.29</v>
      </c>
      <c r="J539" s="147">
        <f t="shared" si="171"/>
        <v>16</v>
      </c>
      <c r="K539" s="155">
        <v>6.95</v>
      </c>
      <c r="L539" s="147">
        <f t="shared" si="172"/>
        <v>10</v>
      </c>
      <c r="M539" s="148">
        <f t="shared" si="173"/>
        <v>13</v>
      </c>
      <c r="N539" s="156">
        <v>46</v>
      </c>
      <c r="O539" s="190">
        <v>72</v>
      </c>
      <c r="P539" s="191">
        <f t="shared" si="174"/>
        <v>0.63888888888888884</v>
      </c>
      <c r="Q539" s="147">
        <f t="shared" si="175"/>
        <v>3</v>
      </c>
      <c r="R539" s="157">
        <v>38.4</v>
      </c>
      <c r="S539" s="147">
        <f t="shared" si="176"/>
        <v>2.5</v>
      </c>
      <c r="T539" s="148">
        <f t="shared" si="177"/>
        <v>5.5</v>
      </c>
      <c r="U539" s="156" t="s">
        <v>1064</v>
      </c>
      <c r="V539" s="147" t="str">
        <f t="shared" si="178"/>
        <v>ABI</v>
      </c>
      <c r="W539" s="192">
        <v>6</v>
      </c>
      <c r="X539" s="147">
        <f t="shared" si="179"/>
        <v>3.5</v>
      </c>
      <c r="Y539" s="158">
        <v>9</v>
      </c>
      <c r="Z539" s="147">
        <f t="shared" si="180"/>
        <v>0.5</v>
      </c>
      <c r="AA539" s="148" t="str">
        <f t="shared" si="181"/>
        <v>ABI</v>
      </c>
      <c r="AB539" s="159">
        <v>37.9</v>
      </c>
      <c r="AC539" s="147">
        <f t="shared" si="182"/>
        <v>11</v>
      </c>
      <c r="AD539" s="151">
        <f t="shared" si="183"/>
        <v>11</v>
      </c>
      <c r="AE539" s="152" t="str">
        <f t="shared" si="184"/>
        <v>DEF</v>
      </c>
      <c r="AF539" s="153">
        <f t="shared" si="185"/>
        <v>0</v>
      </c>
      <c r="AG539" s="233">
        <f t="shared" si="186"/>
        <v>520</v>
      </c>
      <c r="AH539" s="108">
        <f>VLOOKUP(B539,'Notes Ecrit'!$A$2:$B$572,2)</f>
        <v>10.5</v>
      </c>
      <c r="AI539" s="234">
        <f t="shared" si="187"/>
        <v>94</v>
      </c>
      <c r="AJ539" s="125" t="e">
        <f t="shared" si="188"/>
        <v>#VALUE!</v>
      </c>
      <c r="AK539"/>
      <c r="AL539"/>
      <c r="AM539"/>
      <c r="AN539"/>
      <c r="AO539"/>
    </row>
    <row r="540" spans="1:41" ht="16.5" customHeight="1" thickBot="1">
      <c r="A540" s="218" t="s">
        <v>1057</v>
      </c>
      <c r="B540" s="225">
        <v>21819408</v>
      </c>
      <c r="C540" s="225" t="s">
        <v>910</v>
      </c>
      <c r="D540" s="225" t="s">
        <v>388</v>
      </c>
      <c r="E540" s="154">
        <v>17</v>
      </c>
      <c r="F540" s="146">
        <f t="shared" si="168"/>
        <v>18</v>
      </c>
      <c r="G540" s="147">
        <f t="shared" si="169"/>
        <v>14</v>
      </c>
      <c r="H540" s="148">
        <f t="shared" si="170"/>
        <v>14</v>
      </c>
      <c r="I540" s="211">
        <v>2.91</v>
      </c>
      <c r="J540" s="147">
        <f t="shared" si="171"/>
        <v>20</v>
      </c>
      <c r="K540" s="155">
        <v>6.25</v>
      </c>
      <c r="L540" s="147">
        <f t="shared" si="172"/>
        <v>15</v>
      </c>
      <c r="M540" s="148">
        <f t="shared" si="173"/>
        <v>17.5</v>
      </c>
      <c r="N540" s="156">
        <v>72</v>
      </c>
      <c r="O540" s="190">
        <v>77</v>
      </c>
      <c r="P540" s="191">
        <f t="shared" si="174"/>
        <v>0.93506493506493504</v>
      </c>
      <c r="Q540" s="147">
        <f t="shared" si="175"/>
        <v>4.5</v>
      </c>
      <c r="R540" s="157">
        <v>44</v>
      </c>
      <c r="S540" s="147">
        <f t="shared" si="176"/>
        <v>4</v>
      </c>
      <c r="T540" s="148">
        <f t="shared" si="177"/>
        <v>8.5</v>
      </c>
      <c r="U540" s="156">
        <v>23</v>
      </c>
      <c r="V540" s="147">
        <f t="shared" si="178"/>
        <v>6.25</v>
      </c>
      <c r="W540" s="192">
        <v>-12</v>
      </c>
      <c r="X540" s="147">
        <f t="shared" si="179"/>
        <v>0.75</v>
      </c>
      <c r="Y540" s="158">
        <v>10</v>
      </c>
      <c r="Z540" s="147">
        <f t="shared" si="180"/>
        <v>0</v>
      </c>
      <c r="AA540" s="148">
        <f t="shared" si="181"/>
        <v>7</v>
      </c>
      <c r="AB540" s="159">
        <v>35.78</v>
      </c>
      <c r="AC540" s="147">
        <f t="shared" si="182"/>
        <v>13</v>
      </c>
      <c r="AD540" s="151">
        <f t="shared" si="183"/>
        <v>13</v>
      </c>
      <c r="AE540" s="152">
        <f t="shared" si="184"/>
        <v>12</v>
      </c>
      <c r="AF540" s="153">
        <f t="shared" si="185"/>
        <v>12</v>
      </c>
      <c r="AG540" s="233">
        <f t="shared" si="186"/>
        <v>101</v>
      </c>
      <c r="AH540" s="108">
        <f>VLOOKUP(B540,'Notes Ecrit'!$A$2:$B$572,2)</f>
        <v>10</v>
      </c>
      <c r="AI540" s="234">
        <f t="shared" si="187"/>
        <v>125</v>
      </c>
      <c r="AJ540" s="125">
        <f t="shared" si="188"/>
        <v>11</v>
      </c>
    </row>
    <row r="541" spans="1:41" ht="16.5" customHeight="1" thickBot="1">
      <c r="A541" s="218" t="s">
        <v>1057</v>
      </c>
      <c r="B541" s="225">
        <v>21809459</v>
      </c>
      <c r="C541" s="225" t="s">
        <v>911</v>
      </c>
      <c r="D541" s="225" t="s">
        <v>274</v>
      </c>
      <c r="E541" s="154">
        <v>21</v>
      </c>
      <c r="F541" s="146">
        <f t="shared" si="168"/>
        <v>20</v>
      </c>
      <c r="G541" s="147">
        <f t="shared" si="169"/>
        <v>18</v>
      </c>
      <c r="H541" s="148">
        <f t="shared" si="170"/>
        <v>18</v>
      </c>
      <c r="I541" s="211">
        <v>3.45</v>
      </c>
      <c r="J541" s="147">
        <f t="shared" si="171"/>
        <v>13</v>
      </c>
      <c r="K541" s="155">
        <v>6.99</v>
      </c>
      <c r="L541" s="147">
        <f t="shared" si="172"/>
        <v>10</v>
      </c>
      <c r="M541" s="148">
        <f t="shared" si="173"/>
        <v>11.5</v>
      </c>
      <c r="N541" s="156">
        <v>69</v>
      </c>
      <c r="O541" s="190">
        <v>70</v>
      </c>
      <c r="P541" s="191">
        <f t="shared" si="174"/>
        <v>0.98571428571428577</v>
      </c>
      <c r="Q541" s="147">
        <f t="shared" si="175"/>
        <v>4.5</v>
      </c>
      <c r="R541" s="157">
        <v>42.8</v>
      </c>
      <c r="S541" s="147">
        <f t="shared" si="176"/>
        <v>3.5</v>
      </c>
      <c r="T541" s="148">
        <f t="shared" si="177"/>
        <v>8</v>
      </c>
      <c r="U541" s="156">
        <v>26.7</v>
      </c>
      <c r="V541" s="147">
        <f t="shared" si="178"/>
        <v>4.5</v>
      </c>
      <c r="W541" s="192">
        <v>1</v>
      </c>
      <c r="X541" s="147">
        <f t="shared" si="179"/>
        <v>2.75</v>
      </c>
      <c r="Y541" s="158">
        <v>6</v>
      </c>
      <c r="Z541" s="147">
        <f t="shared" si="180"/>
        <v>2</v>
      </c>
      <c r="AA541" s="148">
        <f t="shared" si="181"/>
        <v>9.25</v>
      </c>
      <c r="AB541" s="159">
        <v>47.59</v>
      </c>
      <c r="AC541" s="147">
        <f t="shared" si="182"/>
        <v>6</v>
      </c>
      <c r="AD541" s="151">
        <f t="shared" si="183"/>
        <v>6</v>
      </c>
      <c r="AE541" s="152">
        <f t="shared" si="184"/>
        <v>10.55</v>
      </c>
      <c r="AF541" s="153">
        <f t="shared" si="185"/>
        <v>10.55</v>
      </c>
      <c r="AG541" s="233">
        <f t="shared" si="186"/>
        <v>226</v>
      </c>
      <c r="AH541" s="108">
        <f>VLOOKUP(B541,'Notes Ecrit'!$A$2:$B$572,2)</f>
        <v>8.5</v>
      </c>
      <c r="AI541" s="234">
        <f t="shared" si="187"/>
        <v>278</v>
      </c>
      <c r="AJ541" s="125">
        <f t="shared" si="188"/>
        <v>9.5250000000000004</v>
      </c>
      <c r="AK541" s="118"/>
      <c r="AL541" s="118"/>
      <c r="AM541" s="118"/>
      <c r="AN541" s="118"/>
      <c r="AO541" s="118"/>
    </row>
    <row r="542" spans="1:41" ht="16.5" customHeight="1" thickBot="1">
      <c r="A542" s="218" t="s">
        <v>1057</v>
      </c>
      <c r="B542" s="225">
        <v>21804464</v>
      </c>
      <c r="C542" s="225" t="s">
        <v>912</v>
      </c>
      <c r="D542" s="225" t="s">
        <v>361</v>
      </c>
      <c r="E542" s="154">
        <v>16</v>
      </c>
      <c r="F542" s="146">
        <f t="shared" si="168"/>
        <v>17.5</v>
      </c>
      <c r="G542" s="147">
        <f t="shared" si="169"/>
        <v>13</v>
      </c>
      <c r="H542" s="148">
        <f t="shared" si="170"/>
        <v>13</v>
      </c>
      <c r="I542" s="211">
        <v>3.2</v>
      </c>
      <c r="J542" s="147">
        <f t="shared" si="171"/>
        <v>17</v>
      </c>
      <c r="K542" s="155">
        <v>6.88</v>
      </c>
      <c r="L542" s="147">
        <f t="shared" si="172"/>
        <v>11</v>
      </c>
      <c r="M542" s="148">
        <f t="shared" si="173"/>
        <v>14</v>
      </c>
      <c r="N542" s="156">
        <v>65</v>
      </c>
      <c r="O542" s="190">
        <v>60</v>
      </c>
      <c r="P542" s="191">
        <f t="shared" si="174"/>
        <v>1.0833333333333333</v>
      </c>
      <c r="Q542" s="147">
        <f t="shared" si="175"/>
        <v>5</v>
      </c>
      <c r="R542" s="157">
        <v>46.4</v>
      </c>
      <c r="S542" s="147">
        <f t="shared" si="176"/>
        <v>4.5</v>
      </c>
      <c r="T542" s="148">
        <f t="shared" si="177"/>
        <v>9.5</v>
      </c>
      <c r="U542" s="156">
        <v>25.1</v>
      </c>
      <c r="V542" s="147">
        <f t="shared" si="178"/>
        <v>5.5</v>
      </c>
      <c r="W542" s="192">
        <v>5</v>
      </c>
      <c r="X542" s="147">
        <f t="shared" si="179"/>
        <v>3.5</v>
      </c>
      <c r="Y542" s="158">
        <v>4</v>
      </c>
      <c r="Z542" s="147">
        <f t="shared" si="180"/>
        <v>3</v>
      </c>
      <c r="AA542" s="148">
        <f t="shared" si="181"/>
        <v>12</v>
      </c>
      <c r="AB542" s="159">
        <v>46.29</v>
      </c>
      <c r="AC542" s="147">
        <f t="shared" si="182"/>
        <v>7</v>
      </c>
      <c r="AD542" s="151">
        <f t="shared" si="183"/>
        <v>7</v>
      </c>
      <c r="AE542" s="152">
        <f t="shared" si="184"/>
        <v>11.1</v>
      </c>
      <c r="AF542" s="153">
        <f t="shared" si="185"/>
        <v>11.1</v>
      </c>
      <c r="AG542" s="233">
        <f t="shared" si="186"/>
        <v>186</v>
      </c>
      <c r="AH542" s="108">
        <f>VLOOKUP(B542,'Notes Ecrit'!$A$2:$B$572,2)</f>
        <v>9</v>
      </c>
      <c r="AI542" s="234">
        <f t="shared" si="187"/>
        <v>208</v>
      </c>
      <c r="AJ542" s="125">
        <f t="shared" si="188"/>
        <v>10.050000000000001</v>
      </c>
    </row>
    <row r="543" spans="1:41" ht="16.5" customHeight="1" thickBot="1">
      <c r="A543" s="218" t="s">
        <v>1057</v>
      </c>
      <c r="B543" s="225">
        <v>21812466</v>
      </c>
      <c r="C543" s="225" t="s">
        <v>913</v>
      </c>
      <c r="D543" s="225" t="s">
        <v>34</v>
      </c>
      <c r="E543" s="154">
        <v>17</v>
      </c>
      <c r="F543" s="146">
        <f t="shared" si="168"/>
        <v>18</v>
      </c>
      <c r="G543" s="147">
        <f t="shared" si="169"/>
        <v>14</v>
      </c>
      <c r="H543" s="148">
        <f t="shared" si="170"/>
        <v>14</v>
      </c>
      <c r="I543" s="211">
        <v>3.32</v>
      </c>
      <c r="J543" s="147">
        <f t="shared" si="171"/>
        <v>15</v>
      </c>
      <c r="K543" s="155">
        <v>6.89</v>
      </c>
      <c r="L543" s="147">
        <f t="shared" si="172"/>
        <v>11</v>
      </c>
      <c r="M543" s="148">
        <f t="shared" si="173"/>
        <v>13</v>
      </c>
      <c r="N543" s="156">
        <v>51</v>
      </c>
      <c r="O543" s="190">
        <v>70</v>
      </c>
      <c r="P543" s="191">
        <f t="shared" si="174"/>
        <v>0.72857142857142854</v>
      </c>
      <c r="Q543" s="147">
        <f t="shared" si="175"/>
        <v>3.5</v>
      </c>
      <c r="R543" s="157">
        <v>39</v>
      </c>
      <c r="S543" s="147">
        <f t="shared" si="176"/>
        <v>3</v>
      </c>
      <c r="T543" s="148">
        <f t="shared" si="177"/>
        <v>6.5</v>
      </c>
      <c r="U543" s="156">
        <v>25.7</v>
      </c>
      <c r="V543" s="147">
        <f t="shared" si="178"/>
        <v>5</v>
      </c>
      <c r="W543" s="192">
        <v>-7</v>
      </c>
      <c r="X543" s="147">
        <f t="shared" si="179"/>
        <v>1.25</v>
      </c>
      <c r="Y543" s="158">
        <v>4</v>
      </c>
      <c r="Z543" s="147">
        <f t="shared" si="180"/>
        <v>3</v>
      </c>
      <c r="AA543" s="148">
        <f t="shared" si="181"/>
        <v>9.25</v>
      </c>
      <c r="AB543" s="159">
        <v>35.909999999999997</v>
      </c>
      <c r="AC543" s="147">
        <f t="shared" si="182"/>
        <v>13</v>
      </c>
      <c r="AD543" s="151">
        <f t="shared" si="183"/>
        <v>13</v>
      </c>
      <c r="AE543" s="152">
        <f t="shared" si="184"/>
        <v>11.15</v>
      </c>
      <c r="AF543" s="153">
        <f t="shared" si="185"/>
        <v>11.15</v>
      </c>
      <c r="AG543" s="233">
        <f t="shared" si="186"/>
        <v>180</v>
      </c>
      <c r="AH543" s="108">
        <f>VLOOKUP(B543,'Notes Ecrit'!$A$2:$B$572,2)</f>
        <v>5.5</v>
      </c>
      <c r="AI543" s="234">
        <f t="shared" si="187"/>
        <v>586</v>
      </c>
      <c r="AJ543" s="125">
        <f t="shared" si="188"/>
        <v>8.3249999999999993</v>
      </c>
    </row>
    <row r="544" spans="1:41" s="126" customFormat="1" ht="16.5" customHeight="1" thickBot="1">
      <c r="A544" s="251" t="s">
        <v>1057</v>
      </c>
      <c r="B544" s="127">
        <v>21809204</v>
      </c>
      <c r="C544" s="127" t="s">
        <v>914</v>
      </c>
      <c r="D544" s="127" t="s">
        <v>308</v>
      </c>
      <c r="E544" s="145" t="s">
        <v>1064</v>
      </c>
      <c r="F544" s="146" t="str">
        <f t="shared" si="168"/>
        <v>ABI</v>
      </c>
      <c r="G544" s="147" t="str">
        <f t="shared" si="169"/>
        <v>ABI</v>
      </c>
      <c r="H544" s="148" t="str">
        <f t="shared" si="170"/>
        <v>ABI</v>
      </c>
      <c r="I544" s="210" t="s">
        <v>1064</v>
      </c>
      <c r="J544" s="147" t="str">
        <f t="shared" si="171"/>
        <v>ABI</v>
      </c>
      <c r="K544" s="149" t="s">
        <v>1064</v>
      </c>
      <c r="L544" s="147" t="str">
        <f t="shared" si="172"/>
        <v>ABI</v>
      </c>
      <c r="M544" s="148" t="str">
        <f t="shared" si="173"/>
        <v>ABI</v>
      </c>
      <c r="N544" s="150" t="s">
        <v>1064</v>
      </c>
      <c r="O544" s="187"/>
      <c r="P544" s="191">
        <f t="shared" si="174"/>
        <v>0</v>
      </c>
      <c r="Q544" s="147" t="str">
        <f t="shared" si="175"/>
        <v>ABI</v>
      </c>
      <c r="R544" s="150" t="s">
        <v>1064</v>
      </c>
      <c r="S544" s="147" t="str">
        <f t="shared" si="176"/>
        <v>ABI</v>
      </c>
      <c r="T544" s="148" t="str">
        <f t="shared" si="177"/>
        <v>ABI</v>
      </c>
      <c r="U544" s="150" t="s">
        <v>1064</v>
      </c>
      <c r="V544" s="147" t="str">
        <f t="shared" si="178"/>
        <v>ABI</v>
      </c>
      <c r="W544" s="189" t="s">
        <v>1064</v>
      </c>
      <c r="X544" s="147" t="str">
        <f t="shared" si="179"/>
        <v>ABI</v>
      </c>
      <c r="Y544" s="166" t="s">
        <v>1064</v>
      </c>
      <c r="Z544" s="147" t="str">
        <f t="shared" si="180"/>
        <v>ABI</v>
      </c>
      <c r="AA544" s="148" t="str">
        <f t="shared" si="181"/>
        <v>ABI</v>
      </c>
      <c r="AB544" s="149" t="s">
        <v>1064</v>
      </c>
      <c r="AC544" s="147" t="str">
        <f t="shared" si="182"/>
        <v>ABI</v>
      </c>
      <c r="AD544" s="151" t="str">
        <f t="shared" si="183"/>
        <v>ABI</v>
      </c>
      <c r="AE544" s="152" t="str">
        <f t="shared" si="184"/>
        <v>DEF</v>
      </c>
      <c r="AF544" s="153">
        <f t="shared" si="185"/>
        <v>0</v>
      </c>
      <c r="AG544" s="233">
        <f t="shared" si="186"/>
        <v>520</v>
      </c>
      <c r="AH544" s="108">
        <f>VLOOKUP(B544,'Notes Ecrit'!$A$2:$B$572,2)</f>
        <v>7.5</v>
      </c>
      <c r="AI544" s="234">
        <f t="shared" si="187"/>
        <v>397</v>
      </c>
      <c r="AJ544" s="125" t="e">
        <f t="shared" si="188"/>
        <v>#VALUE!</v>
      </c>
      <c r="AK544"/>
      <c r="AL544"/>
      <c r="AM544"/>
      <c r="AN544"/>
      <c r="AO544"/>
    </row>
    <row r="545" spans="1:41" ht="16.5" customHeight="1" thickBot="1">
      <c r="A545" s="218" t="s">
        <v>1057</v>
      </c>
      <c r="B545" s="225">
        <v>21816241</v>
      </c>
      <c r="C545" s="225" t="s">
        <v>915</v>
      </c>
      <c r="D545" s="225" t="s">
        <v>916</v>
      </c>
      <c r="E545" s="154">
        <v>18</v>
      </c>
      <c r="F545" s="146">
        <f t="shared" si="168"/>
        <v>18.5</v>
      </c>
      <c r="G545" s="147">
        <f t="shared" si="169"/>
        <v>15</v>
      </c>
      <c r="H545" s="148">
        <f t="shared" si="170"/>
        <v>15</v>
      </c>
      <c r="I545" s="211">
        <v>3.06</v>
      </c>
      <c r="J545" s="147">
        <f t="shared" si="171"/>
        <v>19</v>
      </c>
      <c r="K545" s="155">
        <v>6.66</v>
      </c>
      <c r="L545" s="147">
        <f t="shared" si="172"/>
        <v>12</v>
      </c>
      <c r="M545" s="148">
        <f t="shared" si="173"/>
        <v>15.5</v>
      </c>
      <c r="N545" s="156">
        <v>59</v>
      </c>
      <c r="O545" s="190">
        <v>63</v>
      </c>
      <c r="P545" s="191">
        <f t="shared" si="174"/>
        <v>0.93650793650793651</v>
      </c>
      <c r="Q545" s="147">
        <f t="shared" si="175"/>
        <v>4.5</v>
      </c>
      <c r="R545" s="157">
        <v>41.1</v>
      </c>
      <c r="S545" s="147">
        <f t="shared" si="176"/>
        <v>3.5</v>
      </c>
      <c r="T545" s="148">
        <f t="shared" si="177"/>
        <v>8</v>
      </c>
      <c r="U545" s="156">
        <v>30.4</v>
      </c>
      <c r="V545" s="147">
        <f t="shared" si="178"/>
        <v>2.75</v>
      </c>
      <c r="W545" s="192">
        <v>-2</v>
      </c>
      <c r="X545" s="147">
        <f t="shared" si="179"/>
        <v>2</v>
      </c>
      <c r="Y545" s="158">
        <v>5</v>
      </c>
      <c r="Z545" s="147">
        <f t="shared" si="180"/>
        <v>2.5</v>
      </c>
      <c r="AA545" s="148">
        <f t="shared" si="181"/>
        <v>7.25</v>
      </c>
      <c r="AB545" s="159">
        <v>48.7</v>
      </c>
      <c r="AC545" s="147">
        <f t="shared" si="182"/>
        <v>6</v>
      </c>
      <c r="AD545" s="151">
        <f t="shared" si="183"/>
        <v>6</v>
      </c>
      <c r="AE545" s="152">
        <f t="shared" si="184"/>
        <v>10.35</v>
      </c>
      <c r="AF545" s="153">
        <f t="shared" si="185"/>
        <v>10.35</v>
      </c>
      <c r="AG545" s="233">
        <f t="shared" si="186"/>
        <v>247</v>
      </c>
      <c r="AH545" s="108">
        <f>VLOOKUP(B545,'Notes Ecrit'!$A$2:$B$572,2)</f>
        <v>7</v>
      </c>
      <c r="AI545" s="234">
        <f t="shared" si="187"/>
        <v>440</v>
      </c>
      <c r="AJ545" s="125">
        <f t="shared" si="188"/>
        <v>8.6750000000000007</v>
      </c>
      <c r="AK545" s="118"/>
      <c r="AL545" s="118"/>
      <c r="AM545" s="118"/>
      <c r="AN545" s="118"/>
      <c r="AO545" s="118"/>
    </row>
    <row r="546" spans="1:41" ht="16.5" customHeight="1" thickBot="1">
      <c r="A546" s="218" t="s">
        <v>186</v>
      </c>
      <c r="B546" s="227">
        <v>21706699</v>
      </c>
      <c r="C546" s="227" t="s">
        <v>917</v>
      </c>
      <c r="D546" s="227" t="s">
        <v>257</v>
      </c>
      <c r="E546" s="253">
        <v>9</v>
      </c>
      <c r="F546" s="146">
        <f t="shared" si="168"/>
        <v>14</v>
      </c>
      <c r="G546" s="147">
        <f t="shared" si="169"/>
        <v>9</v>
      </c>
      <c r="H546" s="148">
        <f t="shared" si="170"/>
        <v>9</v>
      </c>
      <c r="I546" s="211">
        <v>4.6399999999999997</v>
      </c>
      <c r="J546" s="147">
        <f t="shared" si="171"/>
        <v>1</v>
      </c>
      <c r="K546" s="155">
        <v>8.34</v>
      </c>
      <c r="L546" s="147">
        <f t="shared" si="172"/>
        <v>6</v>
      </c>
      <c r="M546" s="148">
        <f t="shared" si="173"/>
        <v>3.5</v>
      </c>
      <c r="N546" s="156">
        <v>26</v>
      </c>
      <c r="O546" s="190">
        <v>46</v>
      </c>
      <c r="P546" s="191">
        <f t="shared" si="174"/>
        <v>0.56521739130434778</v>
      </c>
      <c r="Q546" s="147">
        <f t="shared" si="175"/>
        <v>4</v>
      </c>
      <c r="R546" s="157">
        <v>28.1</v>
      </c>
      <c r="S546" s="147">
        <f t="shared" si="176"/>
        <v>4.5</v>
      </c>
      <c r="T546" s="148">
        <f t="shared" si="177"/>
        <v>8.5</v>
      </c>
      <c r="U546" s="156">
        <v>29.7</v>
      </c>
      <c r="V546" s="147">
        <f t="shared" si="178"/>
        <v>4</v>
      </c>
      <c r="W546" s="192">
        <v>-12</v>
      </c>
      <c r="X546" s="147">
        <f t="shared" si="179"/>
        <v>0.75</v>
      </c>
      <c r="Y546" s="158">
        <v>3</v>
      </c>
      <c r="Z546" s="147">
        <f t="shared" si="180"/>
        <v>3.5</v>
      </c>
      <c r="AA546" s="148">
        <f t="shared" si="181"/>
        <v>8.25</v>
      </c>
      <c r="AB546" s="159">
        <v>46.28</v>
      </c>
      <c r="AC546" s="147">
        <f t="shared" si="182"/>
        <v>10</v>
      </c>
      <c r="AD546" s="151">
        <f t="shared" si="183"/>
        <v>10</v>
      </c>
      <c r="AE546" s="152">
        <f t="shared" si="184"/>
        <v>7.85</v>
      </c>
      <c r="AF546" s="153">
        <f t="shared" si="185"/>
        <v>7.85</v>
      </c>
      <c r="AG546" s="233">
        <f t="shared" si="186"/>
        <v>447</v>
      </c>
      <c r="AH546" s="108">
        <f>VLOOKUP(B546,'Notes Ecrit'!$A$2:$B$572,2)</f>
        <v>9.5</v>
      </c>
      <c r="AI546" s="234">
        <f t="shared" si="187"/>
        <v>173</v>
      </c>
      <c r="AJ546" s="125">
        <f t="shared" si="188"/>
        <v>8.6750000000000007</v>
      </c>
      <c r="AK546" s="111"/>
      <c r="AL546" s="111"/>
      <c r="AM546" s="111"/>
      <c r="AN546" s="111"/>
      <c r="AO546" s="111"/>
    </row>
    <row r="547" spans="1:41" ht="16.5" customHeight="1" thickBot="1">
      <c r="A547" s="218" t="s">
        <v>1057</v>
      </c>
      <c r="B547" s="227">
        <v>21810482</v>
      </c>
      <c r="C547" s="227" t="s">
        <v>918</v>
      </c>
      <c r="D547" s="227" t="s">
        <v>485</v>
      </c>
      <c r="E547" s="154">
        <v>18</v>
      </c>
      <c r="F547" s="146">
        <f t="shared" si="168"/>
        <v>18.5</v>
      </c>
      <c r="G547" s="147">
        <f t="shared" si="169"/>
        <v>15</v>
      </c>
      <c r="H547" s="148">
        <f t="shared" si="170"/>
        <v>15</v>
      </c>
      <c r="I547" s="211">
        <v>3.41</v>
      </c>
      <c r="J547" s="147">
        <f t="shared" si="171"/>
        <v>14</v>
      </c>
      <c r="K547" s="155">
        <v>6.34</v>
      </c>
      <c r="L547" s="147">
        <f t="shared" si="172"/>
        <v>14</v>
      </c>
      <c r="M547" s="148">
        <f t="shared" si="173"/>
        <v>14</v>
      </c>
      <c r="N547" s="156">
        <v>81</v>
      </c>
      <c r="O547" s="190">
        <v>69</v>
      </c>
      <c r="P547" s="191">
        <f t="shared" si="174"/>
        <v>1.173913043478261</v>
      </c>
      <c r="Q547" s="147">
        <f t="shared" si="175"/>
        <v>5.5</v>
      </c>
      <c r="R547" s="157">
        <v>45.6</v>
      </c>
      <c r="S547" s="147">
        <f t="shared" si="176"/>
        <v>4.5</v>
      </c>
      <c r="T547" s="148">
        <f t="shared" si="177"/>
        <v>10</v>
      </c>
      <c r="U547" s="156">
        <v>25</v>
      </c>
      <c r="V547" s="147">
        <f t="shared" si="178"/>
        <v>5.5</v>
      </c>
      <c r="W547" s="192">
        <v>0</v>
      </c>
      <c r="X547" s="147">
        <f t="shared" si="179"/>
        <v>2.5</v>
      </c>
      <c r="Y547" s="158">
        <v>8</v>
      </c>
      <c r="Z547" s="147">
        <f t="shared" si="180"/>
        <v>1</v>
      </c>
      <c r="AA547" s="148">
        <f t="shared" si="181"/>
        <v>9</v>
      </c>
      <c r="AB547" s="159">
        <v>36.42</v>
      </c>
      <c r="AC547" s="147">
        <f t="shared" si="182"/>
        <v>12</v>
      </c>
      <c r="AD547" s="151">
        <f t="shared" si="183"/>
        <v>12</v>
      </c>
      <c r="AE547" s="152">
        <f t="shared" si="184"/>
        <v>12</v>
      </c>
      <c r="AF547" s="153">
        <f t="shared" si="185"/>
        <v>12</v>
      </c>
      <c r="AG547" s="233">
        <f t="shared" si="186"/>
        <v>101</v>
      </c>
      <c r="AH547" s="108">
        <f>VLOOKUP(B547,'Notes Ecrit'!$A$2:$B$572,2)</f>
        <v>11</v>
      </c>
      <c r="AI547" s="234">
        <f t="shared" si="187"/>
        <v>71</v>
      </c>
      <c r="AJ547" s="125">
        <f t="shared" si="188"/>
        <v>11.5</v>
      </c>
    </row>
    <row r="548" spans="1:41" ht="16.5" customHeight="1" thickBot="1">
      <c r="A548" s="218" t="s">
        <v>1057</v>
      </c>
      <c r="B548" s="228">
        <v>21809282</v>
      </c>
      <c r="C548" s="228" t="s">
        <v>919</v>
      </c>
      <c r="D548" s="228" t="s">
        <v>48</v>
      </c>
      <c r="E548" s="154">
        <v>22</v>
      </c>
      <c r="F548" s="146">
        <f t="shared" si="168"/>
        <v>20.5</v>
      </c>
      <c r="G548" s="147">
        <f t="shared" si="169"/>
        <v>19</v>
      </c>
      <c r="H548" s="148">
        <f t="shared" si="170"/>
        <v>19</v>
      </c>
      <c r="I548" s="211">
        <v>2.95</v>
      </c>
      <c r="J548" s="147">
        <f t="shared" si="171"/>
        <v>20</v>
      </c>
      <c r="K548" s="155">
        <v>6.21</v>
      </c>
      <c r="L548" s="147">
        <f t="shared" si="172"/>
        <v>15</v>
      </c>
      <c r="M548" s="148">
        <f t="shared" si="173"/>
        <v>17.5</v>
      </c>
      <c r="N548" s="156">
        <v>58</v>
      </c>
      <c r="O548" s="190">
        <v>63</v>
      </c>
      <c r="P548" s="191">
        <f t="shared" si="174"/>
        <v>0.92063492063492058</v>
      </c>
      <c r="Q548" s="147">
        <f t="shared" si="175"/>
        <v>4.5</v>
      </c>
      <c r="R548" s="157">
        <v>50.8</v>
      </c>
      <c r="S548" s="147">
        <f t="shared" si="176"/>
        <v>5.5</v>
      </c>
      <c r="T548" s="148">
        <f t="shared" si="177"/>
        <v>10</v>
      </c>
      <c r="U548" s="156">
        <v>27.8</v>
      </c>
      <c r="V548" s="147">
        <f t="shared" si="178"/>
        <v>4</v>
      </c>
      <c r="W548" s="192">
        <v>-14</v>
      </c>
      <c r="X548" s="147">
        <f t="shared" si="179"/>
        <v>0.5</v>
      </c>
      <c r="Y548" s="158">
        <v>4</v>
      </c>
      <c r="Z548" s="147">
        <f t="shared" si="180"/>
        <v>3</v>
      </c>
      <c r="AA548" s="148">
        <f t="shared" si="181"/>
        <v>7.5</v>
      </c>
      <c r="AB548" s="159">
        <v>42.5</v>
      </c>
      <c r="AC548" s="147">
        <f t="shared" si="182"/>
        <v>9</v>
      </c>
      <c r="AD548" s="151">
        <f t="shared" si="183"/>
        <v>9</v>
      </c>
      <c r="AE548" s="152">
        <f t="shared" si="184"/>
        <v>12.6</v>
      </c>
      <c r="AF548" s="153">
        <f t="shared" si="185"/>
        <v>12.6</v>
      </c>
      <c r="AG548" s="233">
        <f t="shared" si="186"/>
        <v>50</v>
      </c>
      <c r="AH548" s="108">
        <f>VLOOKUP(B548,'Notes Ecrit'!$A$2:$B$572,2)</f>
        <v>7.5</v>
      </c>
      <c r="AI548" s="234">
        <f t="shared" si="187"/>
        <v>397</v>
      </c>
      <c r="AJ548" s="125">
        <f t="shared" si="188"/>
        <v>10.050000000000001</v>
      </c>
      <c r="AK548" s="111"/>
      <c r="AL548" s="111"/>
      <c r="AM548" s="111"/>
      <c r="AN548" s="111"/>
      <c r="AO548" s="111"/>
    </row>
    <row r="549" spans="1:41" ht="16.5" customHeight="1" thickBot="1">
      <c r="A549" s="218" t="s">
        <v>1057</v>
      </c>
      <c r="B549" s="227">
        <v>21805980</v>
      </c>
      <c r="C549" s="227" t="s">
        <v>920</v>
      </c>
      <c r="D549" s="227" t="s">
        <v>314</v>
      </c>
      <c r="E549" s="154">
        <v>21</v>
      </c>
      <c r="F549" s="146">
        <f t="shared" si="168"/>
        <v>20</v>
      </c>
      <c r="G549" s="147">
        <f t="shared" si="169"/>
        <v>18</v>
      </c>
      <c r="H549" s="148">
        <f t="shared" si="170"/>
        <v>18</v>
      </c>
      <c r="I549" s="211">
        <v>3.4</v>
      </c>
      <c r="J549" s="147">
        <f t="shared" si="171"/>
        <v>14</v>
      </c>
      <c r="K549" s="155">
        <v>6.62</v>
      </c>
      <c r="L549" s="147">
        <f t="shared" si="172"/>
        <v>12</v>
      </c>
      <c r="M549" s="148">
        <f t="shared" si="173"/>
        <v>13</v>
      </c>
      <c r="N549" s="156">
        <v>57</v>
      </c>
      <c r="O549" s="190">
        <v>79</v>
      </c>
      <c r="P549" s="191">
        <f t="shared" si="174"/>
        <v>0.72151898734177211</v>
      </c>
      <c r="Q549" s="147">
        <f t="shared" si="175"/>
        <v>3.5</v>
      </c>
      <c r="R549" s="157">
        <v>43.8</v>
      </c>
      <c r="S549" s="147">
        <f t="shared" si="176"/>
        <v>4</v>
      </c>
      <c r="T549" s="148">
        <f t="shared" si="177"/>
        <v>7.5</v>
      </c>
      <c r="U549" s="156">
        <v>24.2</v>
      </c>
      <c r="V549" s="147">
        <f t="shared" si="178"/>
        <v>5.75</v>
      </c>
      <c r="W549" s="192">
        <v>4</v>
      </c>
      <c r="X549" s="147">
        <f t="shared" si="179"/>
        <v>3.25</v>
      </c>
      <c r="Y549" s="158">
        <v>1</v>
      </c>
      <c r="Z549" s="147">
        <f t="shared" si="180"/>
        <v>4.5</v>
      </c>
      <c r="AA549" s="148">
        <f t="shared" si="181"/>
        <v>13.5</v>
      </c>
      <c r="AB549" s="159">
        <v>42.72</v>
      </c>
      <c r="AC549" s="147">
        <f t="shared" si="182"/>
        <v>9</v>
      </c>
      <c r="AD549" s="151">
        <f t="shared" si="183"/>
        <v>9</v>
      </c>
      <c r="AE549" s="152">
        <f t="shared" si="184"/>
        <v>12.2</v>
      </c>
      <c r="AF549" s="153">
        <f t="shared" si="185"/>
        <v>12.2</v>
      </c>
      <c r="AG549" s="233">
        <f t="shared" si="186"/>
        <v>82</v>
      </c>
      <c r="AH549" s="108">
        <f>VLOOKUP(B549,'Notes Ecrit'!$A$2:$B$572,2)</f>
        <v>9.5</v>
      </c>
      <c r="AI549" s="234">
        <f t="shared" si="187"/>
        <v>173</v>
      </c>
      <c r="AJ549" s="125">
        <f t="shared" si="188"/>
        <v>10.85</v>
      </c>
    </row>
    <row r="550" spans="1:41" ht="16.5" customHeight="1" thickBot="1">
      <c r="A550" s="218" t="s">
        <v>1057</v>
      </c>
      <c r="B550" s="227">
        <v>21814929</v>
      </c>
      <c r="C550" s="227" t="s">
        <v>921</v>
      </c>
      <c r="D550" s="305" t="s">
        <v>34</v>
      </c>
      <c r="E550" s="154">
        <v>16</v>
      </c>
      <c r="F550" s="146">
        <f t="shared" si="168"/>
        <v>17.5</v>
      </c>
      <c r="G550" s="147">
        <f t="shared" si="169"/>
        <v>13</v>
      </c>
      <c r="H550" s="148">
        <f t="shared" si="170"/>
        <v>13</v>
      </c>
      <c r="I550" s="211">
        <v>3.29</v>
      </c>
      <c r="J550" s="147">
        <f t="shared" si="171"/>
        <v>16</v>
      </c>
      <c r="K550" s="155">
        <v>6.98</v>
      </c>
      <c r="L550" s="147">
        <f t="shared" si="172"/>
        <v>10</v>
      </c>
      <c r="M550" s="148">
        <f t="shared" si="173"/>
        <v>13</v>
      </c>
      <c r="N550" s="156">
        <v>65</v>
      </c>
      <c r="O550" s="190">
        <v>69</v>
      </c>
      <c r="P550" s="191">
        <f t="shared" si="174"/>
        <v>0.94202898550724634</v>
      </c>
      <c r="Q550" s="147">
        <f t="shared" si="175"/>
        <v>4.5</v>
      </c>
      <c r="R550" s="157">
        <v>35.6</v>
      </c>
      <c r="S550" s="147">
        <f t="shared" si="176"/>
        <v>2</v>
      </c>
      <c r="T550" s="148">
        <f t="shared" si="177"/>
        <v>6.5</v>
      </c>
      <c r="U550" s="156">
        <v>28.9</v>
      </c>
      <c r="V550" s="147">
        <f t="shared" si="178"/>
        <v>3.5</v>
      </c>
      <c r="W550" s="192">
        <v>0</v>
      </c>
      <c r="X550" s="147">
        <f t="shared" si="179"/>
        <v>2.5</v>
      </c>
      <c r="Y550" s="158">
        <v>4</v>
      </c>
      <c r="Z550" s="147">
        <f t="shared" si="180"/>
        <v>3</v>
      </c>
      <c r="AA550" s="148">
        <f t="shared" si="181"/>
        <v>9</v>
      </c>
      <c r="AB550" s="159">
        <v>33.82</v>
      </c>
      <c r="AC550" s="147">
        <f t="shared" si="182"/>
        <v>14</v>
      </c>
      <c r="AD550" s="151">
        <f t="shared" si="183"/>
        <v>14</v>
      </c>
      <c r="AE550" s="152">
        <f t="shared" si="184"/>
        <v>11.1</v>
      </c>
      <c r="AF550" s="153">
        <f t="shared" si="185"/>
        <v>11.1</v>
      </c>
      <c r="AG550" s="233">
        <f t="shared" si="186"/>
        <v>186</v>
      </c>
      <c r="AH550" s="108">
        <f>VLOOKUP(B550,'Notes Ecrit'!$A$2:$B$572,2)</f>
        <v>6</v>
      </c>
      <c r="AI550" s="234">
        <f t="shared" si="187"/>
        <v>539</v>
      </c>
      <c r="AJ550" s="125">
        <f t="shared" si="188"/>
        <v>8.5500000000000007</v>
      </c>
    </row>
    <row r="551" spans="1:41" s="118" customFormat="1" ht="16.5" customHeight="1" thickBot="1">
      <c r="A551" s="258" t="s">
        <v>1057</v>
      </c>
      <c r="B551" s="142">
        <v>21612006</v>
      </c>
      <c r="C551" s="142" t="s">
        <v>922</v>
      </c>
      <c r="D551" s="142" t="s">
        <v>510</v>
      </c>
      <c r="E551" s="169" t="s">
        <v>1061</v>
      </c>
      <c r="F551" s="146" t="str">
        <f t="shared" si="168"/>
        <v>VAL</v>
      </c>
      <c r="G551" s="147" t="str">
        <f t="shared" si="169"/>
        <v>VAL</v>
      </c>
      <c r="H551" s="148" t="str">
        <f t="shared" si="170"/>
        <v>VALIDÉ</v>
      </c>
      <c r="I551" s="213" t="s">
        <v>1061</v>
      </c>
      <c r="J551" s="147" t="str">
        <f t="shared" si="171"/>
        <v>VAL</v>
      </c>
      <c r="K551" s="170" t="s">
        <v>1061</v>
      </c>
      <c r="L551" s="147" t="str">
        <f t="shared" si="172"/>
        <v>VAL</v>
      </c>
      <c r="M551" s="148" t="str">
        <f t="shared" si="173"/>
        <v>VALIDÉ</v>
      </c>
      <c r="N551" s="171" t="s">
        <v>1061</v>
      </c>
      <c r="O551" s="196"/>
      <c r="P551" s="191">
        <f t="shared" si="174"/>
        <v>0</v>
      </c>
      <c r="Q551" s="147" t="str">
        <f t="shared" si="175"/>
        <v>VAL</v>
      </c>
      <c r="R551" s="171" t="s">
        <v>1061</v>
      </c>
      <c r="S551" s="147" t="str">
        <f t="shared" si="176"/>
        <v>VAL</v>
      </c>
      <c r="T551" s="148" t="str">
        <f t="shared" si="177"/>
        <v>VALIDÉ</v>
      </c>
      <c r="U551" s="171" t="s">
        <v>1061</v>
      </c>
      <c r="V551" s="147" t="str">
        <f t="shared" si="178"/>
        <v>VAL</v>
      </c>
      <c r="W551" s="197" t="s">
        <v>1061</v>
      </c>
      <c r="X551" s="147" t="str">
        <f t="shared" si="179"/>
        <v>VAL</v>
      </c>
      <c r="Y551" s="172" t="s">
        <v>1061</v>
      </c>
      <c r="Z551" s="147" t="str">
        <f t="shared" si="180"/>
        <v>VAL</v>
      </c>
      <c r="AA551" s="148" t="str">
        <f t="shared" si="181"/>
        <v>VALIDÉ</v>
      </c>
      <c r="AB551" s="170" t="s">
        <v>1061</v>
      </c>
      <c r="AC551" s="147" t="str">
        <f t="shared" si="182"/>
        <v>VAL</v>
      </c>
      <c r="AD551" s="151" t="str">
        <f t="shared" si="183"/>
        <v>VALIDÉ</v>
      </c>
      <c r="AE551" s="152" t="str">
        <f t="shared" si="184"/>
        <v>VALIDÉ</v>
      </c>
      <c r="AF551" s="153">
        <f t="shared" si="185"/>
        <v>0</v>
      </c>
      <c r="AG551" s="233">
        <f t="shared" si="186"/>
        <v>520</v>
      </c>
      <c r="AH551" s="108">
        <f>VLOOKUP(B551,'Notes Ecrit'!$A$2:$B$572,2)</f>
        <v>8.5</v>
      </c>
      <c r="AI551" s="234">
        <f t="shared" si="187"/>
        <v>278</v>
      </c>
      <c r="AJ551" s="125" t="e">
        <f t="shared" si="188"/>
        <v>#VALUE!</v>
      </c>
      <c r="AK551"/>
      <c r="AL551"/>
      <c r="AM551"/>
      <c r="AN551"/>
      <c r="AO551"/>
    </row>
    <row r="552" spans="1:41" ht="16.5" customHeight="1" thickBot="1">
      <c r="A552" s="218" t="s">
        <v>186</v>
      </c>
      <c r="B552" s="227">
        <v>21810932</v>
      </c>
      <c r="C552" s="227" t="s">
        <v>923</v>
      </c>
      <c r="D552" s="227" t="s">
        <v>698</v>
      </c>
      <c r="E552" s="154">
        <v>12</v>
      </c>
      <c r="F552" s="146">
        <f t="shared" si="168"/>
        <v>15.5</v>
      </c>
      <c r="G552" s="147">
        <f t="shared" si="169"/>
        <v>12</v>
      </c>
      <c r="H552" s="148">
        <f t="shared" si="170"/>
        <v>12</v>
      </c>
      <c r="I552" s="211">
        <v>3.7</v>
      </c>
      <c r="J552" s="147">
        <f t="shared" si="171"/>
        <v>14</v>
      </c>
      <c r="K552" s="155">
        <v>8.15</v>
      </c>
      <c r="L552" s="147">
        <f t="shared" si="172"/>
        <v>8</v>
      </c>
      <c r="M552" s="148">
        <f t="shared" si="173"/>
        <v>11</v>
      </c>
      <c r="N552" s="156">
        <v>30</v>
      </c>
      <c r="O552" s="190">
        <v>63</v>
      </c>
      <c r="P552" s="191">
        <f t="shared" si="174"/>
        <v>0.47619047619047616</v>
      </c>
      <c r="Q552" s="147">
        <f t="shared" si="175"/>
        <v>3.5</v>
      </c>
      <c r="R552" s="157">
        <v>28.5</v>
      </c>
      <c r="S552" s="147">
        <f t="shared" si="176"/>
        <v>4.5</v>
      </c>
      <c r="T552" s="148">
        <f t="shared" si="177"/>
        <v>8</v>
      </c>
      <c r="U552" s="156">
        <v>29.1</v>
      </c>
      <c r="V552" s="147">
        <f t="shared" si="178"/>
        <v>4.25</v>
      </c>
      <c r="W552" s="192">
        <v>3</v>
      </c>
      <c r="X552" s="147">
        <f t="shared" si="179"/>
        <v>3.25</v>
      </c>
      <c r="Y552" s="158">
        <v>1</v>
      </c>
      <c r="Z552" s="147">
        <f t="shared" si="180"/>
        <v>4.5</v>
      </c>
      <c r="AA552" s="148">
        <f t="shared" si="181"/>
        <v>12</v>
      </c>
      <c r="AB552" s="159">
        <v>57.66</v>
      </c>
      <c r="AC552" s="147">
        <f t="shared" si="182"/>
        <v>5</v>
      </c>
      <c r="AD552" s="151">
        <f t="shared" si="183"/>
        <v>5</v>
      </c>
      <c r="AE552" s="152">
        <f t="shared" si="184"/>
        <v>9.6</v>
      </c>
      <c r="AF552" s="153">
        <f t="shared" si="185"/>
        <v>9.6</v>
      </c>
      <c r="AG552" s="233">
        <f t="shared" si="186"/>
        <v>328</v>
      </c>
      <c r="AH552" s="108">
        <f>VLOOKUP(B552,'Notes Ecrit'!$A$2:$B$572,2)</f>
        <v>9</v>
      </c>
      <c r="AI552" s="234">
        <f t="shared" si="187"/>
        <v>208</v>
      </c>
      <c r="AJ552" s="125">
        <f t="shared" si="188"/>
        <v>9.3000000000000007</v>
      </c>
    </row>
    <row r="553" spans="1:41" ht="16.5" customHeight="1" thickBot="1">
      <c r="A553" s="218" t="s">
        <v>1057</v>
      </c>
      <c r="B553" s="227">
        <v>21805716</v>
      </c>
      <c r="C553" s="227" t="s">
        <v>924</v>
      </c>
      <c r="D553" s="227" t="s">
        <v>581</v>
      </c>
      <c r="E553" s="154">
        <v>15</v>
      </c>
      <c r="F553" s="146">
        <f t="shared" si="168"/>
        <v>17</v>
      </c>
      <c r="G553" s="147">
        <f t="shared" si="169"/>
        <v>12</v>
      </c>
      <c r="H553" s="148">
        <f t="shared" si="170"/>
        <v>12</v>
      </c>
      <c r="I553" s="211">
        <v>3.48</v>
      </c>
      <c r="J553" s="147">
        <f t="shared" si="171"/>
        <v>12</v>
      </c>
      <c r="K553" s="155">
        <v>6.52</v>
      </c>
      <c r="L553" s="147">
        <f t="shared" si="172"/>
        <v>13</v>
      </c>
      <c r="M553" s="148">
        <f t="shared" si="173"/>
        <v>12.5</v>
      </c>
      <c r="N553" s="156">
        <v>41</v>
      </c>
      <c r="O553" s="190">
        <v>71</v>
      </c>
      <c r="P553" s="191">
        <f t="shared" si="174"/>
        <v>0.57746478873239437</v>
      </c>
      <c r="Q553" s="147">
        <f t="shared" si="175"/>
        <v>2.5</v>
      </c>
      <c r="R553" s="157">
        <v>49.7</v>
      </c>
      <c r="S553" s="147">
        <f t="shared" si="176"/>
        <v>5.5</v>
      </c>
      <c r="T553" s="148">
        <f t="shared" si="177"/>
        <v>8</v>
      </c>
      <c r="U553" s="156">
        <v>27.4</v>
      </c>
      <c r="V553" s="147">
        <f t="shared" si="178"/>
        <v>4.25</v>
      </c>
      <c r="W553" s="192">
        <v>-11</v>
      </c>
      <c r="X553" s="147">
        <f t="shared" si="179"/>
        <v>0.75</v>
      </c>
      <c r="Y553" s="158">
        <v>5</v>
      </c>
      <c r="Z553" s="147">
        <f t="shared" si="180"/>
        <v>2.5</v>
      </c>
      <c r="AA553" s="148">
        <f t="shared" si="181"/>
        <v>7.5</v>
      </c>
      <c r="AB553" s="159">
        <v>39.26</v>
      </c>
      <c r="AC553" s="147">
        <f t="shared" si="182"/>
        <v>11</v>
      </c>
      <c r="AD553" s="151">
        <f t="shared" si="183"/>
        <v>11</v>
      </c>
      <c r="AE553" s="152">
        <f t="shared" si="184"/>
        <v>10.199999999999999</v>
      </c>
      <c r="AF553" s="153">
        <f t="shared" si="185"/>
        <v>10.199999999999999</v>
      </c>
      <c r="AG553" s="233">
        <f t="shared" si="186"/>
        <v>265</v>
      </c>
      <c r="AH553" s="108">
        <f>VLOOKUP(B553,'Notes Ecrit'!$A$2:$B$572,2)</f>
        <v>10</v>
      </c>
      <c r="AI553" s="234">
        <f t="shared" si="187"/>
        <v>125</v>
      </c>
      <c r="AJ553" s="125">
        <f t="shared" si="188"/>
        <v>10.1</v>
      </c>
    </row>
    <row r="554" spans="1:41" ht="16.5" customHeight="1" thickBot="1">
      <c r="A554" s="251" t="s">
        <v>1057</v>
      </c>
      <c r="B554" s="127">
        <v>21507782</v>
      </c>
      <c r="C554" s="127" t="s">
        <v>46</v>
      </c>
      <c r="D554" s="127" t="s">
        <v>388</v>
      </c>
      <c r="E554" s="179" t="s">
        <v>1064</v>
      </c>
      <c r="F554" s="146" t="str">
        <f t="shared" si="168"/>
        <v>ABI</v>
      </c>
      <c r="G554" s="147" t="str">
        <f t="shared" si="169"/>
        <v>ABI</v>
      </c>
      <c r="H554" s="148" t="str">
        <f t="shared" si="170"/>
        <v>ABI</v>
      </c>
      <c r="I554" s="210" t="s">
        <v>1064</v>
      </c>
      <c r="J554" s="147" t="str">
        <f t="shared" si="171"/>
        <v>ABI</v>
      </c>
      <c r="K554" s="149" t="s">
        <v>1064</v>
      </c>
      <c r="L554" s="147" t="str">
        <f t="shared" si="172"/>
        <v>ABI</v>
      </c>
      <c r="M554" s="148" t="str">
        <f t="shared" si="173"/>
        <v>ABI</v>
      </c>
      <c r="N554" s="150" t="s">
        <v>1064</v>
      </c>
      <c r="O554" s="189"/>
      <c r="P554" s="191">
        <f t="shared" si="174"/>
        <v>0</v>
      </c>
      <c r="Q554" s="147" t="str">
        <f t="shared" si="175"/>
        <v>ABI</v>
      </c>
      <c r="R554" s="242" t="s">
        <v>1064</v>
      </c>
      <c r="S554" s="147" t="str">
        <f t="shared" si="176"/>
        <v>ABI</v>
      </c>
      <c r="T554" s="148" t="str">
        <f t="shared" si="177"/>
        <v>ABI</v>
      </c>
      <c r="U554" s="150" t="s">
        <v>1064</v>
      </c>
      <c r="V554" s="147" t="str">
        <f t="shared" si="178"/>
        <v>ABI</v>
      </c>
      <c r="W554" s="189" t="s">
        <v>1064</v>
      </c>
      <c r="X554" s="147" t="str">
        <f t="shared" si="179"/>
        <v>ABI</v>
      </c>
      <c r="Y554" s="166" t="s">
        <v>1064</v>
      </c>
      <c r="Z554" s="147" t="str">
        <f t="shared" si="180"/>
        <v>ABI</v>
      </c>
      <c r="AA554" s="148" t="str">
        <f t="shared" si="181"/>
        <v>ABI</v>
      </c>
      <c r="AB554" s="149" t="s">
        <v>1064</v>
      </c>
      <c r="AC554" s="147" t="str">
        <f t="shared" si="182"/>
        <v>ABI</v>
      </c>
      <c r="AD554" s="151" t="str">
        <f t="shared" si="183"/>
        <v>ABI</v>
      </c>
      <c r="AE554" s="152" t="str">
        <f t="shared" si="184"/>
        <v>DEF</v>
      </c>
      <c r="AF554" s="153">
        <f t="shared" si="185"/>
        <v>0</v>
      </c>
      <c r="AG554" s="233">
        <f t="shared" si="186"/>
        <v>520</v>
      </c>
      <c r="AH554" s="108">
        <f>VLOOKUP(B554,'Notes Ecrit'!$A$2:$B$572,2)</f>
        <v>13.5</v>
      </c>
      <c r="AI554" s="234">
        <f t="shared" si="187"/>
        <v>5</v>
      </c>
      <c r="AJ554" s="125" t="e">
        <f t="shared" si="188"/>
        <v>#VALUE!</v>
      </c>
      <c r="AK554" s="111"/>
      <c r="AL554" s="111"/>
      <c r="AM554" s="111"/>
      <c r="AN554" s="111"/>
      <c r="AO554" s="111"/>
    </row>
    <row r="555" spans="1:41" ht="16.5" customHeight="1" thickBot="1">
      <c r="A555" s="218" t="s">
        <v>1057</v>
      </c>
      <c r="B555" s="227">
        <v>21717031</v>
      </c>
      <c r="C555" s="227" t="s">
        <v>46</v>
      </c>
      <c r="D555" s="227" t="s">
        <v>925</v>
      </c>
      <c r="E555" s="154">
        <v>8</v>
      </c>
      <c r="F555" s="146">
        <f t="shared" si="168"/>
        <v>13.5</v>
      </c>
      <c r="G555" s="147">
        <f t="shared" si="169"/>
        <v>5</v>
      </c>
      <c r="H555" s="148">
        <f t="shared" si="170"/>
        <v>5</v>
      </c>
      <c r="I555" s="211">
        <v>4.6900000000000004</v>
      </c>
      <c r="J555" s="147">
        <f t="shared" si="171"/>
        <v>1</v>
      </c>
      <c r="K555" s="155">
        <v>8.44</v>
      </c>
      <c r="L555" s="147">
        <f t="shared" si="172"/>
        <v>1</v>
      </c>
      <c r="M555" s="148">
        <f t="shared" si="173"/>
        <v>1</v>
      </c>
      <c r="N555" s="156">
        <v>35</v>
      </c>
      <c r="O555" s="190">
        <v>63</v>
      </c>
      <c r="P555" s="191">
        <f t="shared" si="174"/>
        <v>0.55555555555555558</v>
      </c>
      <c r="Q555" s="147">
        <f t="shared" si="175"/>
        <v>2.5</v>
      </c>
      <c r="R555" s="157">
        <v>30.2</v>
      </c>
      <c r="S555" s="147">
        <f t="shared" si="176"/>
        <v>0.5</v>
      </c>
      <c r="T555" s="148">
        <f t="shared" si="177"/>
        <v>3</v>
      </c>
      <c r="U555" s="156">
        <v>33.4</v>
      </c>
      <c r="V555" s="147">
        <f t="shared" si="178"/>
        <v>1.25</v>
      </c>
      <c r="W555" s="192">
        <v>0</v>
      </c>
      <c r="X555" s="147">
        <f t="shared" si="179"/>
        <v>2.5</v>
      </c>
      <c r="Y555" s="158">
        <v>5</v>
      </c>
      <c r="Z555" s="147">
        <f t="shared" si="180"/>
        <v>2.5</v>
      </c>
      <c r="AA555" s="148">
        <f t="shared" si="181"/>
        <v>6.25</v>
      </c>
      <c r="AB555" s="159">
        <v>33</v>
      </c>
      <c r="AC555" s="147">
        <f t="shared" si="182"/>
        <v>15</v>
      </c>
      <c r="AD555" s="151">
        <f t="shared" si="183"/>
        <v>15</v>
      </c>
      <c r="AE555" s="152">
        <f t="shared" si="184"/>
        <v>6.05</v>
      </c>
      <c r="AF555" s="153">
        <f t="shared" si="185"/>
        <v>6.05</v>
      </c>
      <c r="AG555" s="233">
        <f t="shared" si="186"/>
        <v>496</v>
      </c>
      <c r="AH555" s="108">
        <f>VLOOKUP(B555,'Notes Ecrit'!$A$2:$B$572,2)</f>
        <v>4</v>
      </c>
      <c r="AI555" s="234">
        <f t="shared" si="187"/>
        <v>656</v>
      </c>
      <c r="AJ555" s="125">
        <f t="shared" si="188"/>
        <v>5.0250000000000004</v>
      </c>
      <c r="AK555" s="111"/>
      <c r="AL555" s="111"/>
      <c r="AM555" s="111"/>
      <c r="AN555" s="111"/>
      <c r="AO555" s="111"/>
    </row>
    <row r="556" spans="1:41" s="126" customFormat="1" ht="16.5" customHeight="1" thickBot="1">
      <c r="A556" s="218" t="s">
        <v>186</v>
      </c>
      <c r="B556" s="227">
        <v>21812939</v>
      </c>
      <c r="C556" s="227" t="s">
        <v>46</v>
      </c>
      <c r="D556" s="227" t="s">
        <v>408</v>
      </c>
      <c r="E556" s="206">
        <v>7</v>
      </c>
      <c r="F556" s="146">
        <f t="shared" si="168"/>
        <v>13</v>
      </c>
      <c r="G556" s="147">
        <f t="shared" si="169"/>
        <v>7</v>
      </c>
      <c r="H556" s="148">
        <f t="shared" si="170"/>
        <v>7</v>
      </c>
      <c r="I556" s="211">
        <v>3.53</v>
      </c>
      <c r="J556" s="147">
        <f t="shared" si="171"/>
        <v>17</v>
      </c>
      <c r="K556" s="155">
        <v>7.99</v>
      </c>
      <c r="L556" s="147">
        <f t="shared" si="172"/>
        <v>9</v>
      </c>
      <c r="M556" s="148">
        <f t="shared" si="173"/>
        <v>13</v>
      </c>
      <c r="N556" s="156">
        <v>23.5</v>
      </c>
      <c r="O556" s="238">
        <v>51</v>
      </c>
      <c r="P556" s="191">
        <f t="shared" si="174"/>
        <v>0.46078431372549017</v>
      </c>
      <c r="Q556" s="147">
        <f t="shared" si="175"/>
        <v>3.5</v>
      </c>
      <c r="R556" s="241">
        <v>34</v>
      </c>
      <c r="S556" s="147">
        <f t="shared" si="176"/>
        <v>6</v>
      </c>
      <c r="T556" s="148">
        <f t="shared" si="177"/>
        <v>9.5</v>
      </c>
      <c r="U556" s="156">
        <v>29.5</v>
      </c>
      <c r="V556" s="147">
        <f t="shared" si="178"/>
        <v>4</v>
      </c>
      <c r="W556" s="194">
        <v>3</v>
      </c>
      <c r="X556" s="147">
        <f t="shared" si="179"/>
        <v>3.25</v>
      </c>
      <c r="Y556" s="158">
        <v>2</v>
      </c>
      <c r="Z556" s="147">
        <f t="shared" si="180"/>
        <v>4</v>
      </c>
      <c r="AA556" s="148">
        <f t="shared" si="181"/>
        <v>11.25</v>
      </c>
      <c r="AB556" s="159">
        <v>64.03</v>
      </c>
      <c r="AC556" s="147">
        <f t="shared" si="182"/>
        <v>3</v>
      </c>
      <c r="AD556" s="151">
        <f t="shared" si="183"/>
        <v>3</v>
      </c>
      <c r="AE556" s="152">
        <f t="shared" si="184"/>
        <v>8.75</v>
      </c>
      <c r="AF556" s="153">
        <f t="shared" si="185"/>
        <v>8.75</v>
      </c>
      <c r="AG556" s="233">
        <f t="shared" si="186"/>
        <v>396</v>
      </c>
      <c r="AH556" s="108">
        <f>VLOOKUP(B556,'Notes Ecrit'!$A$2:$B$572,2)</f>
        <v>5.5</v>
      </c>
      <c r="AI556" s="234">
        <f t="shared" si="187"/>
        <v>586</v>
      </c>
      <c r="AJ556" s="125">
        <f t="shared" si="188"/>
        <v>7.125</v>
      </c>
    </row>
    <row r="557" spans="1:41" ht="16.5" customHeight="1" thickBot="1">
      <c r="A557" s="218" t="s">
        <v>1057</v>
      </c>
      <c r="B557" s="227">
        <v>21813210</v>
      </c>
      <c r="C557" s="227" t="s">
        <v>46</v>
      </c>
      <c r="D557" s="227" t="s">
        <v>584</v>
      </c>
      <c r="E557" s="154">
        <v>16</v>
      </c>
      <c r="F557" s="146">
        <f t="shared" si="168"/>
        <v>17.5</v>
      </c>
      <c r="G557" s="147">
        <f t="shared" si="169"/>
        <v>13</v>
      </c>
      <c r="H557" s="148">
        <f t="shared" si="170"/>
        <v>13</v>
      </c>
      <c r="I557" s="211">
        <v>3.56</v>
      </c>
      <c r="J557" s="147">
        <f t="shared" si="171"/>
        <v>11</v>
      </c>
      <c r="K557" s="155">
        <v>7.7</v>
      </c>
      <c r="L557" s="147">
        <f t="shared" si="172"/>
        <v>5</v>
      </c>
      <c r="M557" s="148">
        <f t="shared" si="173"/>
        <v>8</v>
      </c>
      <c r="N557" s="156">
        <v>46</v>
      </c>
      <c r="O557" s="190">
        <v>76</v>
      </c>
      <c r="P557" s="191">
        <f t="shared" si="174"/>
        <v>0.60526315789473684</v>
      </c>
      <c r="Q557" s="147">
        <f t="shared" si="175"/>
        <v>3</v>
      </c>
      <c r="R557" s="157">
        <v>32.1</v>
      </c>
      <c r="S557" s="147">
        <f t="shared" si="176"/>
        <v>1</v>
      </c>
      <c r="T557" s="148">
        <f t="shared" si="177"/>
        <v>4</v>
      </c>
      <c r="U557" s="156">
        <v>28</v>
      </c>
      <c r="V557" s="147">
        <f t="shared" si="178"/>
        <v>3.75</v>
      </c>
      <c r="W557" s="192">
        <v>6</v>
      </c>
      <c r="X557" s="147">
        <f t="shared" si="179"/>
        <v>3.5</v>
      </c>
      <c r="Y557" s="158">
        <v>10</v>
      </c>
      <c r="Z557" s="147">
        <f t="shared" si="180"/>
        <v>0</v>
      </c>
      <c r="AA557" s="148">
        <f t="shared" si="181"/>
        <v>7.25</v>
      </c>
      <c r="AB557" s="159">
        <v>40.630000000000003</v>
      </c>
      <c r="AC557" s="147">
        <f t="shared" si="182"/>
        <v>10</v>
      </c>
      <c r="AD557" s="151">
        <f t="shared" si="183"/>
        <v>10</v>
      </c>
      <c r="AE557" s="152">
        <f t="shared" si="184"/>
        <v>8.4499999999999993</v>
      </c>
      <c r="AF557" s="153">
        <f t="shared" si="185"/>
        <v>8.4499999999999993</v>
      </c>
      <c r="AG557" s="233">
        <f t="shared" si="186"/>
        <v>417</v>
      </c>
      <c r="AH557" s="108">
        <f>VLOOKUP(B557,'Notes Ecrit'!$A$2:$B$572,2)</f>
        <v>10.5</v>
      </c>
      <c r="AI557" s="234">
        <f t="shared" si="187"/>
        <v>94</v>
      </c>
      <c r="AJ557" s="125">
        <f t="shared" si="188"/>
        <v>9.4749999999999996</v>
      </c>
    </row>
    <row r="558" spans="1:41" ht="16.5" customHeight="1" thickBot="1">
      <c r="A558" s="218" t="s">
        <v>186</v>
      </c>
      <c r="B558" s="227">
        <v>21804529</v>
      </c>
      <c r="C558" s="227" t="s">
        <v>926</v>
      </c>
      <c r="D558" s="227" t="s">
        <v>927</v>
      </c>
      <c r="E558" s="154">
        <v>9</v>
      </c>
      <c r="F558" s="146">
        <f t="shared" si="168"/>
        <v>14</v>
      </c>
      <c r="G558" s="147">
        <f t="shared" si="169"/>
        <v>9</v>
      </c>
      <c r="H558" s="148">
        <f t="shared" si="170"/>
        <v>9</v>
      </c>
      <c r="I558" s="211">
        <v>3.29</v>
      </c>
      <c r="J558" s="147">
        <f t="shared" si="171"/>
        <v>20</v>
      </c>
      <c r="K558" s="155">
        <v>7.51</v>
      </c>
      <c r="L558" s="147">
        <f t="shared" si="172"/>
        <v>12</v>
      </c>
      <c r="M558" s="148">
        <f t="shared" si="173"/>
        <v>16</v>
      </c>
      <c r="N558" s="156">
        <v>30</v>
      </c>
      <c r="O558" s="190">
        <v>51</v>
      </c>
      <c r="P558" s="191">
        <f t="shared" si="174"/>
        <v>0.58823529411764708</v>
      </c>
      <c r="Q558" s="147">
        <f t="shared" si="175"/>
        <v>4</v>
      </c>
      <c r="R558" s="157">
        <v>29.7</v>
      </c>
      <c r="S558" s="147">
        <f t="shared" si="176"/>
        <v>4.5</v>
      </c>
      <c r="T558" s="148">
        <f t="shared" si="177"/>
        <v>8.5</v>
      </c>
      <c r="U558" s="156">
        <v>29.9</v>
      </c>
      <c r="V558" s="147">
        <f t="shared" si="178"/>
        <v>4</v>
      </c>
      <c r="W558" s="192">
        <v>6</v>
      </c>
      <c r="X558" s="147">
        <f t="shared" si="179"/>
        <v>3.5</v>
      </c>
      <c r="Y558" s="158">
        <v>9</v>
      </c>
      <c r="Z558" s="147">
        <f t="shared" si="180"/>
        <v>0.5</v>
      </c>
      <c r="AA558" s="148">
        <f t="shared" si="181"/>
        <v>8</v>
      </c>
      <c r="AB558" s="159">
        <v>34.68</v>
      </c>
      <c r="AC558" s="147">
        <f t="shared" si="182"/>
        <v>17</v>
      </c>
      <c r="AD558" s="151">
        <f t="shared" si="183"/>
        <v>17</v>
      </c>
      <c r="AE558" s="152">
        <f t="shared" si="184"/>
        <v>11.7</v>
      </c>
      <c r="AF558" s="153">
        <f t="shared" si="185"/>
        <v>11.7</v>
      </c>
      <c r="AG558" s="233">
        <f t="shared" si="186"/>
        <v>122</v>
      </c>
      <c r="AH558" s="108">
        <f>VLOOKUP(B558,'Notes Ecrit'!$A$2:$B$572,2)</f>
        <v>7.5</v>
      </c>
      <c r="AI558" s="234">
        <f t="shared" si="187"/>
        <v>397</v>
      </c>
      <c r="AJ558" s="125">
        <f t="shared" si="188"/>
        <v>9.6</v>
      </c>
      <c r="AK558" s="111"/>
      <c r="AL558" s="111"/>
      <c r="AM558" s="111"/>
      <c r="AN558" s="111"/>
      <c r="AO558" s="111"/>
    </row>
    <row r="559" spans="1:41" ht="16.5" customHeight="1" thickBot="1">
      <c r="A559" s="219" t="s">
        <v>1057</v>
      </c>
      <c r="B559" s="129">
        <v>21501060</v>
      </c>
      <c r="C559" s="129" t="s">
        <v>47</v>
      </c>
      <c r="D559" s="305" t="s">
        <v>584</v>
      </c>
      <c r="E559" s="160" t="s">
        <v>1060</v>
      </c>
      <c r="F559" s="146" t="str">
        <f t="shared" si="168"/>
        <v>DISP</v>
      </c>
      <c r="G559" s="147">
        <f t="shared" si="169"/>
        <v>0</v>
      </c>
      <c r="H559" s="148">
        <f t="shared" si="170"/>
        <v>0</v>
      </c>
      <c r="I559" s="212" t="s">
        <v>1060</v>
      </c>
      <c r="J559" s="147">
        <f t="shared" si="171"/>
        <v>0</v>
      </c>
      <c r="K559" s="161" t="s">
        <v>1060</v>
      </c>
      <c r="L559" s="147">
        <f t="shared" si="172"/>
        <v>0</v>
      </c>
      <c r="M559" s="148">
        <f t="shared" si="173"/>
        <v>0</v>
      </c>
      <c r="N559" s="162" t="s">
        <v>1060</v>
      </c>
      <c r="O559" s="193"/>
      <c r="P559" s="191">
        <f t="shared" si="174"/>
        <v>0</v>
      </c>
      <c r="Q559" s="147">
        <f t="shared" si="175"/>
        <v>0</v>
      </c>
      <c r="R559" s="183" t="s">
        <v>1060</v>
      </c>
      <c r="S559" s="147">
        <f t="shared" si="176"/>
        <v>0</v>
      </c>
      <c r="T559" s="148">
        <f t="shared" si="177"/>
        <v>0</v>
      </c>
      <c r="U559" s="162" t="s">
        <v>1060</v>
      </c>
      <c r="V559" s="147">
        <f t="shared" si="178"/>
        <v>0</v>
      </c>
      <c r="W559" s="245" t="s">
        <v>1060</v>
      </c>
      <c r="X559" s="147">
        <f t="shared" si="179"/>
        <v>0</v>
      </c>
      <c r="Y559" s="246" t="s">
        <v>1060</v>
      </c>
      <c r="Z559" s="147">
        <f t="shared" si="180"/>
        <v>0</v>
      </c>
      <c r="AA559" s="148">
        <f t="shared" si="181"/>
        <v>0</v>
      </c>
      <c r="AB559" s="161" t="s">
        <v>1060</v>
      </c>
      <c r="AC559" s="147">
        <f t="shared" si="182"/>
        <v>0</v>
      </c>
      <c r="AD559" s="151">
        <f t="shared" si="183"/>
        <v>0</v>
      </c>
      <c r="AE559" s="152">
        <f t="shared" si="184"/>
        <v>0</v>
      </c>
      <c r="AF559" s="153">
        <f t="shared" si="185"/>
        <v>0</v>
      </c>
      <c r="AG559" s="233">
        <f t="shared" si="186"/>
        <v>520</v>
      </c>
      <c r="AH559" s="108">
        <f>VLOOKUP(B559,'Notes Ecrit'!$A$2:$B$572,2)</f>
        <v>13.5</v>
      </c>
      <c r="AI559" s="234">
        <f t="shared" si="187"/>
        <v>5</v>
      </c>
      <c r="AJ559" s="125">
        <f t="shared" si="188"/>
        <v>6.75</v>
      </c>
      <c r="AK559" s="120"/>
      <c r="AL559" s="120"/>
      <c r="AM559" s="120"/>
      <c r="AN559" s="120"/>
      <c r="AO559" s="120"/>
    </row>
    <row r="560" spans="1:41" ht="16.5" customHeight="1" thickBot="1">
      <c r="A560" s="218" t="s">
        <v>186</v>
      </c>
      <c r="B560" s="227">
        <v>21801987</v>
      </c>
      <c r="C560" s="227" t="s">
        <v>47</v>
      </c>
      <c r="D560" s="227" t="s">
        <v>929</v>
      </c>
      <c r="E560" s="154">
        <v>10</v>
      </c>
      <c r="F560" s="146">
        <f t="shared" si="168"/>
        <v>14.5</v>
      </c>
      <c r="G560" s="147">
        <f t="shared" si="169"/>
        <v>10</v>
      </c>
      <c r="H560" s="148">
        <f t="shared" si="170"/>
        <v>10</v>
      </c>
      <c r="I560" s="211">
        <v>3.5</v>
      </c>
      <c r="J560" s="147">
        <f t="shared" si="171"/>
        <v>17</v>
      </c>
      <c r="K560" s="155">
        <v>7.84</v>
      </c>
      <c r="L560" s="147">
        <f t="shared" si="172"/>
        <v>10</v>
      </c>
      <c r="M560" s="148">
        <f t="shared" si="173"/>
        <v>13.5</v>
      </c>
      <c r="N560" s="156">
        <v>23.5</v>
      </c>
      <c r="O560" s="190">
        <v>64</v>
      </c>
      <c r="P560" s="191">
        <f t="shared" si="174"/>
        <v>0.3671875</v>
      </c>
      <c r="Q560" s="147">
        <f t="shared" si="175"/>
        <v>2.5</v>
      </c>
      <c r="R560" s="157">
        <v>23.1</v>
      </c>
      <c r="S560" s="147">
        <f t="shared" si="176"/>
        <v>3</v>
      </c>
      <c r="T560" s="148">
        <f t="shared" si="177"/>
        <v>5.5</v>
      </c>
      <c r="U560" s="156">
        <v>35.9</v>
      </c>
      <c r="V560" s="147">
        <f t="shared" si="178"/>
        <v>1</v>
      </c>
      <c r="W560" s="192">
        <v>-1</v>
      </c>
      <c r="X560" s="147">
        <f t="shared" si="179"/>
        <v>2.25</v>
      </c>
      <c r="Y560" s="158">
        <v>5</v>
      </c>
      <c r="Z560" s="147">
        <f t="shared" si="180"/>
        <v>2.5</v>
      </c>
      <c r="AA560" s="148">
        <f t="shared" si="181"/>
        <v>5.75</v>
      </c>
      <c r="AB560" s="159">
        <v>52.96</v>
      </c>
      <c r="AC560" s="147">
        <f t="shared" si="182"/>
        <v>7</v>
      </c>
      <c r="AD560" s="151">
        <f t="shared" si="183"/>
        <v>7</v>
      </c>
      <c r="AE560" s="152">
        <f t="shared" si="184"/>
        <v>8.35</v>
      </c>
      <c r="AF560" s="153">
        <f t="shared" si="185"/>
        <v>8.35</v>
      </c>
      <c r="AG560" s="233">
        <f t="shared" si="186"/>
        <v>422</v>
      </c>
      <c r="AH560" s="108">
        <f>VLOOKUP(B560,'Notes Ecrit'!$A$2:$B$572,2)</f>
        <v>8.5</v>
      </c>
      <c r="AI560" s="234">
        <f t="shared" si="187"/>
        <v>278</v>
      </c>
      <c r="AJ560" s="125">
        <f t="shared" si="188"/>
        <v>8.4250000000000007</v>
      </c>
      <c r="AK560" s="111"/>
      <c r="AL560" s="111"/>
      <c r="AM560" s="111"/>
      <c r="AN560" s="111"/>
      <c r="AO560" s="111"/>
    </row>
    <row r="561" spans="1:41" s="122" customFormat="1" ht="16.5" customHeight="1" thickBot="1">
      <c r="A561" s="39" t="s">
        <v>186</v>
      </c>
      <c r="B561" s="227">
        <v>21816173</v>
      </c>
      <c r="C561" s="227" t="s">
        <v>47</v>
      </c>
      <c r="D561" s="227" t="s">
        <v>928</v>
      </c>
      <c r="E561" s="154">
        <v>12</v>
      </c>
      <c r="F561" s="146">
        <f t="shared" si="168"/>
        <v>15.5</v>
      </c>
      <c r="G561" s="147">
        <f t="shared" si="169"/>
        <v>12</v>
      </c>
      <c r="H561" s="148">
        <f t="shared" si="170"/>
        <v>12</v>
      </c>
      <c r="I561" s="211">
        <v>3.63</v>
      </c>
      <c r="J561" s="147">
        <f t="shared" si="171"/>
        <v>15</v>
      </c>
      <c r="K561" s="155">
        <v>8.14</v>
      </c>
      <c r="L561" s="147">
        <f t="shared" si="172"/>
        <v>8</v>
      </c>
      <c r="M561" s="148">
        <f t="shared" si="173"/>
        <v>11.5</v>
      </c>
      <c r="N561" s="156">
        <v>26</v>
      </c>
      <c r="O561" s="190">
        <v>53</v>
      </c>
      <c r="P561" s="191">
        <f t="shared" si="174"/>
        <v>0.49056603773584906</v>
      </c>
      <c r="Q561" s="147">
        <f t="shared" si="175"/>
        <v>3.5</v>
      </c>
      <c r="R561" s="157">
        <v>25.2</v>
      </c>
      <c r="S561" s="147">
        <f t="shared" si="176"/>
        <v>3.5</v>
      </c>
      <c r="T561" s="148">
        <f t="shared" si="177"/>
        <v>7</v>
      </c>
      <c r="U561" s="156">
        <v>32.299999999999997</v>
      </c>
      <c r="V561" s="147">
        <f t="shared" si="178"/>
        <v>2.75</v>
      </c>
      <c r="W561" s="301">
        <v>1</v>
      </c>
      <c r="X561" s="147">
        <f t="shared" si="179"/>
        <v>2.75</v>
      </c>
      <c r="Y561" s="247">
        <v>1</v>
      </c>
      <c r="Z561" s="147">
        <f t="shared" si="180"/>
        <v>4.5</v>
      </c>
      <c r="AA561" s="148">
        <f t="shared" si="181"/>
        <v>10</v>
      </c>
      <c r="AB561" s="159">
        <v>56.54</v>
      </c>
      <c r="AC561" s="147">
        <f t="shared" si="182"/>
        <v>6</v>
      </c>
      <c r="AD561" s="151">
        <f t="shared" si="183"/>
        <v>6</v>
      </c>
      <c r="AE561" s="152">
        <f t="shared" si="184"/>
        <v>9.3000000000000007</v>
      </c>
      <c r="AF561" s="153">
        <f t="shared" si="185"/>
        <v>9.3000000000000007</v>
      </c>
      <c r="AG561" s="233">
        <f t="shared" si="186"/>
        <v>357</v>
      </c>
      <c r="AH561" s="108">
        <f>VLOOKUP(B561,'Notes Ecrit'!$A$2:$B$572,2)</f>
        <v>8.5</v>
      </c>
      <c r="AI561" s="234">
        <f t="shared" si="187"/>
        <v>278</v>
      </c>
      <c r="AJ561" s="125">
        <f t="shared" si="188"/>
        <v>8.9</v>
      </c>
      <c r="AK561"/>
      <c r="AL561"/>
      <c r="AM561"/>
      <c r="AN561"/>
      <c r="AO561"/>
    </row>
    <row r="562" spans="1:41" ht="16.5" customHeight="1" thickBot="1">
      <c r="A562" s="218" t="s">
        <v>1057</v>
      </c>
      <c r="B562" s="227">
        <v>21809702</v>
      </c>
      <c r="C562" s="227" t="s">
        <v>930</v>
      </c>
      <c r="D562" s="227" t="s">
        <v>361</v>
      </c>
      <c r="E562" s="154">
        <v>13</v>
      </c>
      <c r="F562" s="146">
        <f t="shared" si="168"/>
        <v>16</v>
      </c>
      <c r="G562" s="147">
        <f t="shared" si="169"/>
        <v>10</v>
      </c>
      <c r="H562" s="148">
        <f t="shared" si="170"/>
        <v>10</v>
      </c>
      <c r="I562" s="211">
        <v>4.6399999999999997</v>
      </c>
      <c r="J562" s="147">
        <f t="shared" si="171"/>
        <v>1</v>
      </c>
      <c r="K562" s="155">
        <v>8.3800000000000008</v>
      </c>
      <c r="L562" s="147">
        <f t="shared" si="172"/>
        <v>1</v>
      </c>
      <c r="M562" s="148">
        <f t="shared" si="173"/>
        <v>1</v>
      </c>
      <c r="N562" s="156">
        <v>59</v>
      </c>
      <c r="O562" s="190">
        <v>79</v>
      </c>
      <c r="P562" s="191">
        <f t="shared" si="174"/>
        <v>0.74683544303797467</v>
      </c>
      <c r="Q562" s="147">
        <f t="shared" si="175"/>
        <v>3.5</v>
      </c>
      <c r="R562" s="157">
        <v>36.299999999999997</v>
      </c>
      <c r="S562" s="147">
        <f t="shared" si="176"/>
        <v>2</v>
      </c>
      <c r="T562" s="148">
        <f t="shared" si="177"/>
        <v>5.5</v>
      </c>
      <c r="U562" s="156">
        <v>31.7</v>
      </c>
      <c r="V562" s="147">
        <f t="shared" si="178"/>
        <v>2</v>
      </c>
      <c r="W562" s="192">
        <v>-14</v>
      </c>
      <c r="X562" s="147">
        <f t="shared" si="179"/>
        <v>0.5</v>
      </c>
      <c r="Y562" s="158">
        <v>5</v>
      </c>
      <c r="Z562" s="147">
        <f t="shared" si="180"/>
        <v>2.5</v>
      </c>
      <c r="AA562" s="148">
        <f t="shared" si="181"/>
        <v>5</v>
      </c>
      <c r="AB562" s="159">
        <v>32.31</v>
      </c>
      <c r="AC562" s="147">
        <f t="shared" si="182"/>
        <v>15</v>
      </c>
      <c r="AD562" s="151">
        <f t="shared" si="183"/>
        <v>15</v>
      </c>
      <c r="AE562" s="152">
        <f t="shared" si="184"/>
        <v>7.3</v>
      </c>
      <c r="AF562" s="153">
        <f t="shared" si="185"/>
        <v>7.3</v>
      </c>
      <c r="AG562" s="233">
        <f t="shared" si="186"/>
        <v>472</v>
      </c>
      <c r="AH562" s="108">
        <f>VLOOKUP(B562,'Notes Ecrit'!$A$2:$B$572,2)</f>
        <v>8.5</v>
      </c>
      <c r="AI562" s="234">
        <f t="shared" si="187"/>
        <v>278</v>
      </c>
      <c r="AJ562" s="125">
        <f t="shared" si="188"/>
        <v>7.9</v>
      </c>
    </row>
    <row r="563" spans="1:41" ht="16.5" customHeight="1" thickBot="1">
      <c r="A563" s="218" t="s">
        <v>1057</v>
      </c>
      <c r="B563" s="227">
        <v>21813867</v>
      </c>
      <c r="C563" s="227" t="s">
        <v>931</v>
      </c>
      <c r="D563" s="305" t="s">
        <v>414</v>
      </c>
      <c r="E563" s="154">
        <v>18</v>
      </c>
      <c r="F563" s="146">
        <f t="shared" si="168"/>
        <v>18.5</v>
      </c>
      <c r="G563" s="147">
        <f t="shared" si="169"/>
        <v>15</v>
      </c>
      <c r="H563" s="148">
        <f t="shared" si="170"/>
        <v>15</v>
      </c>
      <c r="I563" s="211">
        <v>3.36</v>
      </c>
      <c r="J563" s="147">
        <f t="shared" si="171"/>
        <v>14</v>
      </c>
      <c r="K563" s="155">
        <v>6.39</v>
      </c>
      <c r="L563" s="147">
        <f t="shared" si="172"/>
        <v>14</v>
      </c>
      <c r="M563" s="148">
        <f t="shared" si="173"/>
        <v>14</v>
      </c>
      <c r="N563" s="156">
        <v>70</v>
      </c>
      <c r="O563" s="190">
        <v>62</v>
      </c>
      <c r="P563" s="191">
        <f t="shared" si="174"/>
        <v>1.1290322580645162</v>
      </c>
      <c r="Q563" s="147">
        <f t="shared" si="175"/>
        <v>5.5</v>
      </c>
      <c r="R563" s="184">
        <v>44</v>
      </c>
      <c r="S563" s="147">
        <f t="shared" si="176"/>
        <v>4</v>
      </c>
      <c r="T563" s="148">
        <f t="shared" si="177"/>
        <v>9.5</v>
      </c>
      <c r="U563" s="156">
        <v>24.1</v>
      </c>
      <c r="V563" s="147">
        <f t="shared" si="178"/>
        <v>5.75</v>
      </c>
      <c r="W563" s="192">
        <v>-1</v>
      </c>
      <c r="X563" s="147">
        <f t="shared" si="179"/>
        <v>2.25</v>
      </c>
      <c r="Y563" s="158">
        <v>1</v>
      </c>
      <c r="Z563" s="147">
        <f t="shared" si="180"/>
        <v>4.5</v>
      </c>
      <c r="AA563" s="148">
        <f t="shared" si="181"/>
        <v>12.5</v>
      </c>
      <c r="AB563" s="159">
        <v>34.54</v>
      </c>
      <c r="AC563" s="147">
        <f t="shared" si="182"/>
        <v>13</v>
      </c>
      <c r="AD563" s="151">
        <f t="shared" si="183"/>
        <v>13</v>
      </c>
      <c r="AE563" s="152">
        <f t="shared" si="184"/>
        <v>12.8</v>
      </c>
      <c r="AF563" s="153">
        <f t="shared" si="185"/>
        <v>12.8</v>
      </c>
      <c r="AG563" s="233">
        <f t="shared" si="186"/>
        <v>45</v>
      </c>
      <c r="AH563" s="108">
        <f>VLOOKUP(B563,'Notes Ecrit'!$A$2:$B$572,2)</f>
        <v>9.5</v>
      </c>
      <c r="AI563" s="234">
        <f t="shared" si="187"/>
        <v>173</v>
      </c>
      <c r="AJ563" s="125">
        <f t="shared" si="188"/>
        <v>11.15</v>
      </c>
    </row>
    <row r="564" spans="1:41" ht="16.5" customHeight="1" thickBot="1">
      <c r="A564" s="218" t="s">
        <v>1057</v>
      </c>
      <c r="B564" s="227">
        <v>21809004</v>
      </c>
      <c r="C564" s="227" t="s">
        <v>932</v>
      </c>
      <c r="D564" s="227" t="s">
        <v>933</v>
      </c>
      <c r="E564" s="154">
        <v>19</v>
      </c>
      <c r="F564" s="146">
        <f t="shared" si="168"/>
        <v>19</v>
      </c>
      <c r="G564" s="147">
        <f t="shared" si="169"/>
        <v>16</v>
      </c>
      <c r="H564" s="148">
        <f t="shared" si="170"/>
        <v>16</v>
      </c>
      <c r="I564" s="211">
        <v>3.53</v>
      </c>
      <c r="J564" s="147">
        <f t="shared" si="171"/>
        <v>11</v>
      </c>
      <c r="K564" s="155">
        <v>6.66</v>
      </c>
      <c r="L564" s="147">
        <f t="shared" si="172"/>
        <v>12</v>
      </c>
      <c r="M564" s="148">
        <f t="shared" si="173"/>
        <v>11.5</v>
      </c>
      <c r="N564" s="156">
        <v>45</v>
      </c>
      <c r="O564" s="190">
        <v>56</v>
      </c>
      <c r="P564" s="191">
        <f t="shared" si="174"/>
        <v>0.8035714285714286</v>
      </c>
      <c r="Q564" s="147">
        <f t="shared" si="175"/>
        <v>4</v>
      </c>
      <c r="R564" s="157">
        <v>41.5</v>
      </c>
      <c r="S564" s="147">
        <f t="shared" si="176"/>
        <v>3.5</v>
      </c>
      <c r="T564" s="148">
        <f t="shared" si="177"/>
        <v>7.5</v>
      </c>
      <c r="U564" s="156">
        <v>25.1</v>
      </c>
      <c r="V564" s="147">
        <f t="shared" si="178"/>
        <v>5.5</v>
      </c>
      <c r="W564" s="192">
        <v>-7</v>
      </c>
      <c r="X564" s="147">
        <f t="shared" si="179"/>
        <v>1.25</v>
      </c>
      <c r="Y564" s="158">
        <v>7</v>
      </c>
      <c r="Z564" s="147">
        <f t="shared" si="180"/>
        <v>1.5</v>
      </c>
      <c r="AA564" s="148">
        <f t="shared" si="181"/>
        <v>8.25</v>
      </c>
      <c r="AB564" s="159">
        <v>42.97</v>
      </c>
      <c r="AC564" s="147">
        <f t="shared" si="182"/>
        <v>9</v>
      </c>
      <c r="AD564" s="151">
        <f t="shared" si="183"/>
        <v>9</v>
      </c>
      <c r="AE564" s="152">
        <f t="shared" si="184"/>
        <v>10.45</v>
      </c>
      <c r="AF564" s="153">
        <f t="shared" si="185"/>
        <v>10.45</v>
      </c>
      <c r="AG564" s="233">
        <f t="shared" si="186"/>
        <v>236</v>
      </c>
      <c r="AH564" s="108">
        <f>VLOOKUP(B564,'Notes Ecrit'!$A$2:$B$572,2)</f>
        <v>3</v>
      </c>
      <c r="AI564" s="234">
        <f t="shared" si="187"/>
        <v>670</v>
      </c>
      <c r="AJ564" s="125">
        <f t="shared" si="188"/>
        <v>6.7249999999999996</v>
      </c>
    </row>
    <row r="565" spans="1:41" s="111" customFormat="1" ht="16.5" customHeight="1" thickBot="1">
      <c r="A565" s="218" t="s">
        <v>1057</v>
      </c>
      <c r="B565" s="227">
        <v>21814396</v>
      </c>
      <c r="C565" s="227" t="s">
        <v>934</v>
      </c>
      <c r="D565" s="229" t="s">
        <v>935</v>
      </c>
      <c r="E565" s="207">
        <v>14</v>
      </c>
      <c r="F565" s="146">
        <f t="shared" si="168"/>
        <v>16.5</v>
      </c>
      <c r="G565" s="147">
        <f t="shared" si="169"/>
        <v>11</v>
      </c>
      <c r="H565" s="148">
        <f t="shared" si="170"/>
        <v>11</v>
      </c>
      <c r="I565" s="211">
        <v>3.37</v>
      </c>
      <c r="J565" s="147">
        <f t="shared" si="171"/>
        <v>14</v>
      </c>
      <c r="K565" s="155">
        <v>6.83</v>
      </c>
      <c r="L565" s="147">
        <f t="shared" si="172"/>
        <v>11</v>
      </c>
      <c r="M565" s="148">
        <f t="shared" si="173"/>
        <v>12.5</v>
      </c>
      <c r="N565" s="156">
        <v>124</v>
      </c>
      <c r="O565" s="190">
        <v>88</v>
      </c>
      <c r="P565" s="191">
        <f t="shared" si="174"/>
        <v>1.4090909090909092</v>
      </c>
      <c r="Q565" s="147">
        <f t="shared" si="175"/>
        <v>7</v>
      </c>
      <c r="R565" s="157">
        <v>51.5</v>
      </c>
      <c r="S565" s="147">
        <f t="shared" si="176"/>
        <v>6</v>
      </c>
      <c r="T565" s="148">
        <f t="shared" si="177"/>
        <v>13</v>
      </c>
      <c r="U565" s="156">
        <v>27.2</v>
      </c>
      <c r="V565" s="147">
        <f t="shared" si="178"/>
        <v>4.25</v>
      </c>
      <c r="W565" s="192">
        <v>-6</v>
      </c>
      <c r="X565" s="147">
        <f t="shared" si="179"/>
        <v>1.25</v>
      </c>
      <c r="Y565" s="158">
        <v>6</v>
      </c>
      <c r="Z565" s="147">
        <f t="shared" si="180"/>
        <v>2</v>
      </c>
      <c r="AA565" s="148">
        <f t="shared" si="181"/>
        <v>7.5</v>
      </c>
      <c r="AB565" s="159">
        <v>32.22</v>
      </c>
      <c r="AC565" s="147">
        <f t="shared" si="182"/>
        <v>15</v>
      </c>
      <c r="AD565" s="151">
        <f t="shared" si="183"/>
        <v>15</v>
      </c>
      <c r="AE565" s="152">
        <f t="shared" si="184"/>
        <v>11.8</v>
      </c>
      <c r="AF565" s="153">
        <f t="shared" si="185"/>
        <v>11.8</v>
      </c>
      <c r="AG565" s="233">
        <f t="shared" si="186"/>
        <v>115</v>
      </c>
      <c r="AH565" s="108">
        <f>VLOOKUP(B565,'Notes Ecrit'!$A$2:$B$572,2)</f>
        <v>12</v>
      </c>
      <c r="AI565" s="234">
        <f t="shared" si="187"/>
        <v>38</v>
      </c>
      <c r="AJ565" s="125">
        <f t="shared" si="188"/>
        <v>11.9</v>
      </c>
      <c r="AK565"/>
      <c r="AL565"/>
      <c r="AM565"/>
      <c r="AN565"/>
      <c r="AO565"/>
    </row>
    <row r="566" spans="1:41" s="111" customFormat="1" ht="16.5" customHeight="1" thickBot="1">
      <c r="A566" s="218" t="s">
        <v>1057</v>
      </c>
      <c r="B566" s="228">
        <v>21804283</v>
      </c>
      <c r="C566" s="228" t="s">
        <v>936</v>
      </c>
      <c r="D566" s="230" t="s">
        <v>388</v>
      </c>
      <c r="E566" s="207">
        <v>18</v>
      </c>
      <c r="F566" s="146">
        <f t="shared" si="168"/>
        <v>18.5</v>
      </c>
      <c r="G566" s="147">
        <f t="shared" si="169"/>
        <v>15</v>
      </c>
      <c r="H566" s="148">
        <f t="shared" si="170"/>
        <v>15</v>
      </c>
      <c r="I566" s="211">
        <v>3.18</v>
      </c>
      <c r="J566" s="147">
        <f t="shared" si="171"/>
        <v>17</v>
      </c>
      <c r="K566" s="155">
        <v>6.8</v>
      </c>
      <c r="L566" s="147">
        <f t="shared" si="172"/>
        <v>11</v>
      </c>
      <c r="M566" s="148">
        <f t="shared" si="173"/>
        <v>14</v>
      </c>
      <c r="N566" s="156">
        <v>46</v>
      </c>
      <c r="O566" s="190">
        <v>60</v>
      </c>
      <c r="P566" s="191">
        <f t="shared" si="174"/>
        <v>0.76666666666666672</v>
      </c>
      <c r="Q566" s="147">
        <f t="shared" si="175"/>
        <v>3.5</v>
      </c>
      <c r="R566" s="157">
        <v>36.5</v>
      </c>
      <c r="S566" s="147">
        <f t="shared" si="176"/>
        <v>2</v>
      </c>
      <c r="T566" s="148">
        <f t="shared" si="177"/>
        <v>5.5</v>
      </c>
      <c r="U566" s="156">
        <v>27.6</v>
      </c>
      <c r="V566" s="147">
        <f t="shared" si="178"/>
        <v>4</v>
      </c>
      <c r="W566" s="192">
        <v>-3</v>
      </c>
      <c r="X566" s="147">
        <f t="shared" si="179"/>
        <v>1.75</v>
      </c>
      <c r="Y566" s="158">
        <v>3</v>
      </c>
      <c r="Z566" s="147">
        <f t="shared" si="180"/>
        <v>3.5</v>
      </c>
      <c r="AA566" s="148">
        <f t="shared" si="181"/>
        <v>9.25</v>
      </c>
      <c r="AB566" s="159">
        <v>34.06</v>
      </c>
      <c r="AC566" s="147">
        <f t="shared" si="182"/>
        <v>14</v>
      </c>
      <c r="AD566" s="151">
        <f t="shared" si="183"/>
        <v>14</v>
      </c>
      <c r="AE566" s="152">
        <f t="shared" si="184"/>
        <v>11.55</v>
      </c>
      <c r="AF566" s="153">
        <f t="shared" si="185"/>
        <v>11.55</v>
      </c>
      <c r="AG566" s="233">
        <f t="shared" si="186"/>
        <v>140</v>
      </c>
      <c r="AH566" s="108">
        <f>VLOOKUP(B566,'Notes Ecrit'!$A$2:$B$572,2)</f>
        <v>12</v>
      </c>
      <c r="AI566" s="234">
        <f t="shared" si="187"/>
        <v>38</v>
      </c>
      <c r="AJ566" s="125">
        <f t="shared" si="188"/>
        <v>11.775</v>
      </c>
      <c r="AK566"/>
      <c r="AL566"/>
      <c r="AM566"/>
      <c r="AN566"/>
      <c r="AO566"/>
    </row>
    <row r="567" spans="1:41" s="111" customFormat="1" ht="16.5" customHeight="1" thickBot="1">
      <c r="A567" s="218" t="s">
        <v>1057</v>
      </c>
      <c r="B567" s="227">
        <v>21806770</v>
      </c>
      <c r="C567" s="227" t="s">
        <v>937</v>
      </c>
      <c r="D567" s="229" t="s">
        <v>492</v>
      </c>
      <c r="E567" s="207">
        <v>15</v>
      </c>
      <c r="F567" s="146">
        <f t="shared" si="168"/>
        <v>17</v>
      </c>
      <c r="G567" s="147">
        <f t="shared" si="169"/>
        <v>12</v>
      </c>
      <c r="H567" s="148">
        <f t="shared" si="170"/>
        <v>12</v>
      </c>
      <c r="I567" s="211">
        <v>3.55</v>
      </c>
      <c r="J567" s="147">
        <f t="shared" si="171"/>
        <v>11</v>
      </c>
      <c r="K567" s="155">
        <v>6.71</v>
      </c>
      <c r="L567" s="147">
        <f t="shared" si="172"/>
        <v>12</v>
      </c>
      <c r="M567" s="148">
        <f t="shared" si="173"/>
        <v>11.5</v>
      </c>
      <c r="N567" s="156">
        <v>81</v>
      </c>
      <c r="O567" s="190">
        <v>74</v>
      </c>
      <c r="P567" s="191">
        <f t="shared" si="174"/>
        <v>1.0945945945945945</v>
      </c>
      <c r="Q567" s="147">
        <f t="shared" si="175"/>
        <v>5</v>
      </c>
      <c r="R567" s="157">
        <v>46.5</v>
      </c>
      <c r="S567" s="147">
        <f t="shared" si="176"/>
        <v>4.5</v>
      </c>
      <c r="T567" s="148">
        <f t="shared" si="177"/>
        <v>9.5</v>
      </c>
      <c r="U567" s="156">
        <v>35.200000000000003</v>
      </c>
      <c r="V567" s="147">
        <f t="shared" si="178"/>
        <v>0.25</v>
      </c>
      <c r="W567" s="192">
        <v>0</v>
      </c>
      <c r="X567" s="147">
        <f t="shared" si="179"/>
        <v>2.5</v>
      </c>
      <c r="Y567" s="158">
        <v>6</v>
      </c>
      <c r="Z567" s="147">
        <f t="shared" si="180"/>
        <v>2</v>
      </c>
      <c r="AA567" s="148">
        <f t="shared" si="181"/>
        <v>4.75</v>
      </c>
      <c r="AB567" s="159">
        <v>43.95</v>
      </c>
      <c r="AC567" s="147">
        <f t="shared" si="182"/>
        <v>8</v>
      </c>
      <c r="AD567" s="151">
        <f t="shared" si="183"/>
        <v>8</v>
      </c>
      <c r="AE567" s="152">
        <f t="shared" si="184"/>
        <v>9.15</v>
      </c>
      <c r="AF567" s="153">
        <f t="shared" si="185"/>
        <v>9.15</v>
      </c>
      <c r="AG567" s="233">
        <f t="shared" si="186"/>
        <v>369</v>
      </c>
      <c r="AH567" s="108">
        <f>VLOOKUP(B567,'Notes Ecrit'!$A$2:$B$572,2)</f>
        <v>8.5</v>
      </c>
      <c r="AI567" s="234">
        <f t="shared" si="187"/>
        <v>278</v>
      </c>
      <c r="AJ567" s="125">
        <f t="shared" si="188"/>
        <v>8.8249999999999993</v>
      </c>
      <c r="AK567"/>
      <c r="AL567"/>
      <c r="AM567"/>
      <c r="AN567"/>
      <c r="AO567"/>
    </row>
    <row r="568" spans="1:41" s="111" customFormat="1" ht="16.5" customHeight="1" thickBot="1">
      <c r="A568" s="218" t="s">
        <v>1057</v>
      </c>
      <c r="B568" s="227">
        <v>21811098</v>
      </c>
      <c r="C568" s="227" t="s">
        <v>938</v>
      </c>
      <c r="D568" s="229" t="s">
        <v>208</v>
      </c>
      <c r="E568" s="207">
        <v>16</v>
      </c>
      <c r="F568" s="146">
        <f t="shared" si="168"/>
        <v>17.5</v>
      </c>
      <c r="G568" s="147">
        <f t="shared" si="169"/>
        <v>13</v>
      </c>
      <c r="H568" s="148">
        <f t="shared" si="170"/>
        <v>13</v>
      </c>
      <c r="I568" s="211">
        <v>3.64</v>
      </c>
      <c r="J568" s="147">
        <f t="shared" si="171"/>
        <v>10</v>
      </c>
      <c r="K568" s="155">
        <v>6.83</v>
      </c>
      <c r="L568" s="147">
        <f t="shared" si="172"/>
        <v>11</v>
      </c>
      <c r="M568" s="148">
        <f t="shared" si="173"/>
        <v>10.5</v>
      </c>
      <c r="N568" s="156">
        <v>41</v>
      </c>
      <c r="O568" s="190">
        <v>63</v>
      </c>
      <c r="P568" s="191">
        <f t="shared" si="174"/>
        <v>0.65079365079365081</v>
      </c>
      <c r="Q568" s="147">
        <f t="shared" si="175"/>
        <v>3</v>
      </c>
      <c r="R568" s="157">
        <v>37.200000000000003</v>
      </c>
      <c r="S568" s="147">
        <f t="shared" si="176"/>
        <v>2.5</v>
      </c>
      <c r="T568" s="148">
        <f t="shared" si="177"/>
        <v>5.5</v>
      </c>
      <c r="U568" s="156">
        <v>33.6</v>
      </c>
      <c r="V568" s="147">
        <f t="shared" si="178"/>
        <v>1</v>
      </c>
      <c r="W568" s="192">
        <v>-4</v>
      </c>
      <c r="X568" s="147">
        <f t="shared" si="179"/>
        <v>1.5</v>
      </c>
      <c r="Y568" s="158">
        <v>7</v>
      </c>
      <c r="Z568" s="147">
        <f t="shared" si="180"/>
        <v>1.5</v>
      </c>
      <c r="AA568" s="148">
        <f t="shared" si="181"/>
        <v>4</v>
      </c>
      <c r="AB568" s="159">
        <v>44.16</v>
      </c>
      <c r="AC568" s="147">
        <f t="shared" si="182"/>
        <v>8</v>
      </c>
      <c r="AD568" s="151">
        <f t="shared" si="183"/>
        <v>8</v>
      </c>
      <c r="AE568" s="152">
        <f t="shared" si="184"/>
        <v>8.1999999999999993</v>
      </c>
      <c r="AF568" s="153">
        <f t="shared" si="185"/>
        <v>8.1999999999999993</v>
      </c>
      <c r="AG568" s="233">
        <f t="shared" si="186"/>
        <v>431</v>
      </c>
      <c r="AH568" s="108">
        <f>VLOOKUP(B568,'Notes Ecrit'!$A$2:$B$572,2)</f>
        <v>10.5</v>
      </c>
      <c r="AI568" s="234">
        <f t="shared" si="187"/>
        <v>94</v>
      </c>
      <c r="AJ568" s="125">
        <f t="shared" si="188"/>
        <v>9.35</v>
      </c>
      <c r="AK568" s="122"/>
      <c r="AL568" s="122"/>
      <c r="AM568" s="122"/>
      <c r="AN568" s="122"/>
      <c r="AO568" s="122"/>
    </row>
    <row r="569" spans="1:41" s="122" customFormat="1" ht="16.5" customHeight="1" thickBot="1">
      <c r="A569" s="121" t="s">
        <v>186</v>
      </c>
      <c r="B569" s="129">
        <v>21805481</v>
      </c>
      <c r="C569" s="129" t="s">
        <v>939</v>
      </c>
      <c r="D569" s="129" t="s">
        <v>765</v>
      </c>
      <c r="E569" s="195" t="s">
        <v>1060</v>
      </c>
      <c r="F569" s="146" t="str">
        <f t="shared" si="168"/>
        <v>DISP</v>
      </c>
      <c r="G569" s="147">
        <f t="shared" si="169"/>
        <v>0</v>
      </c>
      <c r="H569" s="148">
        <f t="shared" si="170"/>
        <v>0</v>
      </c>
      <c r="I569" s="212" t="s">
        <v>1060</v>
      </c>
      <c r="J569" s="147">
        <f t="shared" si="171"/>
        <v>0</v>
      </c>
      <c r="K569" s="161" t="s">
        <v>1060</v>
      </c>
      <c r="L569" s="147">
        <f t="shared" si="172"/>
        <v>0</v>
      </c>
      <c r="M569" s="148">
        <f t="shared" si="173"/>
        <v>0</v>
      </c>
      <c r="N569" s="162" t="s">
        <v>1060</v>
      </c>
      <c r="O569" s="193">
        <v>59</v>
      </c>
      <c r="P569" s="191">
        <f t="shared" si="174"/>
        <v>0</v>
      </c>
      <c r="Q569" s="147">
        <f t="shared" si="175"/>
        <v>0</v>
      </c>
      <c r="R569" s="163" t="s">
        <v>1060</v>
      </c>
      <c r="S569" s="147">
        <f t="shared" si="176"/>
        <v>0</v>
      </c>
      <c r="T569" s="148">
        <f t="shared" si="177"/>
        <v>0</v>
      </c>
      <c r="U569" s="162" t="s">
        <v>1060</v>
      </c>
      <c r="V569" s="147">
        <f t="shared" si="178"/>
        <v>0</v>
      </c>
      <c r="W569" s="162" t="s">
        <v>1060</v>
      </c>
      <c r="X569" s="147">
        <f t="shared" si="179"/>
        <v>0</v>
      </c>
      <c r="Y569" s="162" t="s">
        <v>1060</v>
      </c>
      <c r="Z569" s="147">
        <f t="shared" si="180"/>
        <v>0</v>
      </c>
      <c r="AA569" s="148">
        <f t="shared" si="181"/>
        <v>0</v>
      </c>
      <c r="AB569" s="161" t="s">
        <v>1060</v>
      </c>
      <c r="AC569" s="147">
        <f t="shared" si="182"/>
        <v>0</v>
      </c>
      <c r="AD569" s="151">
        <f t="shared" si="183"/>
        <v>0</v>
      </c>
      <c r="AE569" s="152">
        <f t="shared" si="184"/>
        <v>0</v>
      </c>
      <c r="AF569" s="153">
        <f t="shared" si="185"/>
        <v>0</v>
      </c>
      <c r="AG569" s="233">
        <f t="shared" si="186"/>
        <v>520</v>
      </c>
      <c r="AH569" s="108">
        <f>VLOOKUP(B569,'Notes Ecrit'!$A$2:$B$572,2)</f>
        <v>3</v>
      </c>
      <c r="AI569" s="234">
        <f t="shared" si="187"/>
        <v>670</v>
      </c>
      <c r="AJ569" s="125">
        <f t="shared" si="188"/>
        <v>1.5</v>
      </c>
      <c r="AK569" s="126"/>
      <c r="AL569" s="126"/>
      <c r="AM569" s="126"/>
      <c r="AN569" s="126"/>
      <c r="AO569" s="126"/>
    </row>
    <row r="570" spans="1:41" s="111" customFormat="1" ht="16.5" customHeight="1" thickBot="1">
      <c r="A570" s="218" t="s">
        <v>1057</v>
      </c>
      <c r="B570" s="227">
        <v>21801458</v>
      </c>
      <c r="C570" s="227" t="s">
        <v>940</v>
      </c>
      <c r="D570" s="229" t="s">
        <v>727</v>
      </c>
      <c r="E570" s="207">
        <v>23</v>
      </c>
      <c r="F570" s="146">
        <f t="shared" si="168"/>
        <v>21</v>
      </c>
      <c r="G570" s="147">
        <f t="shared" si="169"/>
        <v>20</v>
      </c>
      <c r="H570" s="148">
        <f t="shared" si="170"/>
        <v>20</v>
      </c>
      <c r="I570" s="211">
        <v>3.32</v>
      </c>
      <c r="J570" s="147">
        <f t="shared" si="171"/>
        <v>15</v>
      </c>
      <c r="K570" s="155">
        <v>7.08</v>
      </c>
      <c r="L570" s="147">
        <f t="shared" si="172"/>
        <v>9</v>
      </c>
      <c r="M570" s="148">
        <f t="shared" si="173"/>
        <v>12</v>
      </c>
      <c r="N570" s="156">
        <v>65</v>
      </c>
      <c r="O570" s="190">
        <v>56</v>
      </c>
      <c r="P570" s="191">
        <f t="shared" si="174"/>
        <v>1.1607142857142858</v>
      </c>
      <c r="Q570" s="147">
        <f t="shared" si="175"/>
        <v>5.5</v>
      </c>
      <c r="R570" s="157">
        <v>33.5</v>
      </c>
      <c r="S570" s="147">
        <f t="shared" si="176"/>
        <v>1.5</v>
      </c>
      <c r="T570" s="148">
        <f t="shared" si="177"/>
        <v>7</v>
      </c>
      <c r="U570" s="156">
        <v>26.8</v>
      </c>
      <c r="V570" s="147">
        <f t="shared" si="178"/>
        <v>4.5</v>
      </c>
      <c r="W570" s="192">
        <v>-2</v>
      </c>
      <c r="X570" s="147">
        <f t="shared" si="179"/>
        <v>2</v>
      </c>
      <c r="Y570" s="158">
        <v>0</v>
      </c>
      <c r="Z570" s="147">
        <f t="shared" si="180"/>
        <v>5</v>
      </c>
      <c r="AA570" s="148">
        <f t="shared" si="181"/>
        <v>11.5</v>
      </c>
      <c r="AB570" s="159">
        <v>33.869999999999997</v>
      </c>
      <c r="AC570" s="147">
        <f t="shared" si="182"/>
        <v>14</v>
      </c>
      <c r="AD570" s="151">
        <f t="shared" si="183"/>
        <v>14</v>
      </c>
      <c r="AE570" s="152">
        <f t="shared" si="184"/>
        <v>12.9</v>
      </c>
      <c r="AF570" s="153">
        <f t="shared" si="185"/>
        <v>12.9</v>
      </c>
      <c r="AG570" s="233">
        <f t="shared" si="186"/>
        <v>39</v>
      </c>
      <c r="AH570" s="108">
        <f>VLOOKUP(B570,'Notes Ecrit'!$A$2:$B$572,2)</f>
        <v>9.5</v>
      </c>
      <c r="AI570" s="234">
        <f t="shared" si="187"/>
        <v>173</v>
      </c>
      <c r="AJ570" s="125">
        <f t="shared" si="188"/>
        <v>11.2</v>
      </c>
      <c r="AK570"/>
      <c r="AL570"/>
      <c r="AM570"/>
      <c r="AN570"/>
      <c r="AO570"/>
    </row>
    <row r="571" spans="1:41" s="111" customFormat="1" ht="16.5" customHeight="1" thickBot="1">
      <c r="A571" s="218" t="s">
        <v>186</v>
      </c>
      <c r="B571" s="227">
        <v>21801806</v>
      </c>
      <c r="C571" s="227" t="s">
        <v>146</v>
      </c>
      <c r="D571" s="229" t="s">
        <v>406</v>
      </c>
      <c r="E571" s="207">
        <v>10</v>
      </c>
      <c r="F571" s="146">
        <f t="shared" si="168"/>
        <v>14.5</v>
      </c>
      <c r="G571" s="147">
        <f t="shared" si="169"/>
        <v>10</v>
      </c>
      <c r="H571" s="148">
        <f t="shared" si="170"/>
        <v>10</v>
      </c>
      <c r="I571" s="211">
        <v>3.76</v>
      </c>
      <c r="J571" s="147">
        <f t="shared" si="171"/>
        <v>13</v>
      </c>
      <c r="K571" s="155">
        <v>8.32</v>
      </c>
      <c r="L571" s="147">
        <f t="shared" si="172"/>
        <v>7</v>
      </c>
      <c r="M571" s="148">
        <f t="shared" si="173"/>
        <v>10</v>
      </c>
      <c r="N571" s="156">
        <v>44</v>
      </c>
      <c r="O571" s="190">
        <v>71</v>
      </c>
      <c r="P571" s="191">
        <f t="shared" si="174"/>
        <v>0.61971830985915488</v>
      </c>
      <c r="Q571" s="147">
        <f t="shared" si="175"/>
        <v>4.5</v>
      </c>
      <c r="R571" s="157">
        <v>25.7</v>
      </c>
      <c r="S571" s="147">
        <f t="shared" si="176"/>
        <v>3.5</v>
      </c>
      <c r="T571" s="148">
        <f t="shared" si="177"/>
        <v>8</v>
      </c>
      <c r="U571" s="156">
        <v>34.799999999999997</v>
      </c>
      <c r="V571" s="147">
        <f t="shared" si="178"/>
        <v>1.5</v>
      </c>
      <c r="W571" s="192">
        <v>-8</v>
      </c>
      <c r="X571" s="147">
        <f t="shared" si="179"/>
        <v>1</v>
      </c>
      <c r="Y571" s="158">
        <v>5</v>
      </c>
      <c r="Z571" s="147">
        <f t="shared" si="180"/>
        <v>2.5</v>
      </c>
      <c r="AA571" s="148">
        <f t="shared" si="181"/>
        <v>5</v>
      </c>
      <c r="AB571" s="159">
        <v>75</v>
      </c>
      <c r="AC571" s="147">
        <f t="shared" si="182"/>
        <v>1</v>
      </c>
      <c r="AD571" s="151">
        <f t="shared" si="183"/>
        <v>1</v>
      </c>
      <c r="AE571" s="152">
        <f t="shared" si="184"/>
        <v>6.8</v>
      </c>
      <c r="AF571" s="153">
        <f t="shared" si="185"/>
        <v>6.8</v>
      </c>
      <c r="AG571" s="233">
        <f t="shared" si="186"/>
        <v>483</v>
      </c>
      <c r="AH571" s="108">
        <f>VLOOKUP(B571,'Notes Ecrit'!$A$2:$B$572,2)</f>
        <v>8</v>
      </c>
      <c r="AI571" s="234">
        <f t="shared" si="187"/>
        <v>339</v>
      </c>
      <c r="AJ571" s="125">
        <f t="shared" si="188"/>
        <v>7.4</v>
      </c>
    </row>
    <row r="572" spans="1:41" s="111" customFormat="1" ht="16.5" customHeight="1" thickBot="1">
      <c r="A572" s="218" t="s">
        <v>1057</v>
      </c>
      <c r="B572" s="227">
        <v>21803522</v>
      </c>
      <c r="C572" s="227" t="s">
        <v>146</v>
      </c>
      <c r="D572" s="229" t="s">
        <v>566</v>
      </c>
      <c r="E572" s="207">
        <v>15</v>
      </c>
      <c r="F572" s="146">
        <f t="shared" si="168"/>
        <v>17</v>
      </c>
      <c r="G572" s="147">
        <f t="shared" si="169"/>
        <v>12</v>
      </c>
      <c r="H572" s="148">
        <f t="shared" si="170"/>
        <v>12</v>
      </c>
      <c r="I572" s="211">
        <v>3.01</v>
      </c>
      <c r="J572" s="147">
        <f t="shared" si="171"/>
        <v>20</v>
      </c>
      <c r="K572" s="155">
        <v>5.95</v>
      </c>
      <c r="L572" s="147">
        <f t="shared" si="172"/>
        <v>17</v>
      </c>
      <c r="M572" s="148">
        <f t="shared" si="173"/>
        <v>18.5</v>
      </c>
      <c r="N572" s="156">
        <v>70</v>
      </c>
      <c r="O572" s="190">
        <v>69</v>
      </c>
      <c r="P572" s="191">
        <f t="shared" si="174"/>
        <v>1.0144927536231885</v>
      </c>
      <c r="Q572" s="147">
        <f t="shared" si="175"/>
        <v>5</v>
      </c>
      <c r="R572" s="157">
        <v>50.7</v>
      </c>
      <c r="S572" s="147">
        <f t="shared" si="176"/>
        <v>5.5</v>
      </c>
      <c r="T572" s="148">
        <f t="shared" si="177"/>
        <v>10.5</v>
      </c>
      <c r="U572" s="156">
        <v>26.9</v>
      </c>
      <c r="V572" s="147">
        <f t="shared" si="178"/>
        <v>4.5</v>
      </c>
      <c r="W572" s="192">
        <v>-1</v>
      </c>
      <c r="X572" s="147">
        <f t="shared" si="179"/>
        <v>2.25</v>
      </c>
      <c r="Y572" s="158">
        <v>7</v>
      </c>
      <c r="Z572" s="147">
        <f t="shared" si="180"/>
        <v>1.5</v>
      </c>
      <c r="AA572" s="148">
        <f t="shared" si="181"/>
        <v>8.25</v>
      </c>
      <c r="AB572" s="159">
        <v>31.88</v>
      </c>
      <c r="AC572" s="147">
        <f t="shared" si="182"/>
        <v>15</v>
      </c>
      <c r="AD572" s="151">
        <f t="shared" si="183"/>
        <v>15</v>
      </c>
      <c r="AE572" s="152">
        <f t="shared" si="184"/>
        <v>12.85</v>
      </c>
      <c r="AF572" s="153">
        <f t="shared" si="185"/>
        <v>12.85</v>
      </c>
      <c r="AG572" s="233">
        <f t="shared" si="186"/>
        <v>43</v>
      </c>
      <c r="AH572" s="108">
        <f>VLOOKUP(B572,'Notes Ecrit'!$A$2:$B$572,2)</f>
        <v>7</v>
      </c>
      <c r="AI572" s="234">
        <f t="shared" si="187"/>
        <v>440</v>
      </c>
      <c r="AJ572" s="125">
        <f t="shared" si="188"/>
        <v>9.9250000000000007</v>
      </c>
      <c r="AK572" s="122"/>
      <c r="AL572" s="122"/>
      <c r="AM572" s="122"/>
      <c r="AN572" s="122"/>
      <c r="AO572" s="122"/>
    </row>
    <row r="573" spans="1:41" s="126" customFormat="1" ht="16.5" customHeight="1" thickBot="1">
      <c r="A573" s="251" t="s">
        <v>1057</v>
      </c>
      <c r="B573" s="127">
        <v>21509859</v>
      </c>
      <c r="C573" s="127" t="s">
        <v>941</v>
      </c>
      <c r="D573" s="252" t="s">
        <v>942</v>
      </c>
      <c r="E573" s="208" t="s">
        <v>1064</v>
      </c>
      <c r="F573" s="146" t="str">
        <f t="shared" si="168"/>
        <v>ABI</v>
      </c>
      <c r="G573" s="147" t="str">
        <f t="shared" si="169"/>
        <v>ABI</v>
      </c>
      <c r="H573" s="148" t="str">
        <f t="shared" si="170"/>
        <v>ABI</v>
      </c>
      <c r="I573" s="210" t="s">
        <v>1064</v>
      </c>
      <c r="J573" s="147" t="str">
        <f t="shared" si="171"/>
        <v>ABI</v>
      </c>
      <c r="K573" s="149" t="s">
        <v>1064</v>
      </c>
      <c r="L573" s="147" t="str">
        <f t="shared" si="172"/>
        <v>ABI</v>
      </c>
      <c r="M573" s="148" t="str">
        <f t="shared" si="173"/>
        <v>ABI</v>
      </c>
      <c r="N573" s="150" t="s">
        <v>1064</v>
      </c>
      <c r="O573" s="187"/>
      <c r="P573" s="191">
        <f t="shared" si="174"/>
        <v>0</v>
      </c>
      <c r="Q573" s="147" t="str">
        <f t="shared" si="175"/>
        <v>ABI</v>
      </c>
      <c r="R573" s="150" t="s">
        <v>1064</v>
      </c>
      <c r="S573" s="147" t="str">
        <f t="shared" si="176"/>
        <v>ABI</v>
      </c>
      <c r="T573" s="148" t="str">
        <f t="shared" si="177"/>
        <v>ABI</v>
      </c>
      <c r="U573" s="150" t="s">
        <v>1064</v>
      </c>
      <c r="V573" s="147" t="str">
        <f t="shared" si="178"/>
        <v>ABI</v>
      </c>
      <c r="W573" s="189" t="s">
        <v>1064</v>
      </c>
      <c r="X573" s="147" t="str">
        <f t="shared" si="179"/>
        <v>ABI</v>
      </c>
      <c r="Y573" s="166" t="s">
        <v>1064</v>
      </c>
      <c r="Z573" s="147" t="str">
        <f t="shared" si="180"/>
        <v>ABI</v>
      </c>
      <c r="AA573" s="148" t="str">
        <f t="shared" si="181"/>
        <v>ABI</v>
      </c>
      <c r="AB573" s="149" t="s">
        <v>1064</v>
      </c>
      <c r="AC573" s="147" t="str">
        <f t="shared" si="182"/>
        <v>ABI</v>
      </c>
      <c r="AD573" s="151" t="str">
        <f t="shared" si="183"/>
        <v>ABI</v>
      </c>
      <c r="AE573" s="152" t="str">
        <f t="shared" si="184"/>
        <v>DEF</v>
      </c>
      <c r="AF573" s="153">
        <f t="shared" si="185"/>
        <v>0</v>
      </c>
      <c r="AG573" s="233">
        <f t="shared" si="186"/>
        <v>520</v>
      </c>
      <c r="AH573" s="108">
        <f>VLOOKUP(B573,'Notes Ecrit'!$A$2:$B$572,2)</f>
        <v>13.5</v>
      </c>
      <c r="AI573" s="234">
        <f t="shared" si="187"/>
        <v>5</v>
      </c>
      <c r="AJ573" s="125" t="e">
        <f t="shared" si="188"/>
        <v>#VALUE!</v>
      </c>
    </row>
    <row r="574" spans="1:41" s="111" customFormat="1" ht="16.5" customHeight="1" thickBot="1">
      <c r="A574" s="218" t="s">
        <v>1057</v>
      </c>
      <c r="B574" s="227">
        <v>21812659</v>
      </c>
      <c r="C574" s="227" t="s">
        <v>943</v>
      </c>
      <c r="D574" s="229" t="s">
        <v>388</v>
      </c>
      <c r="E574" s="207">
        <v>13</v>
      </c>
      <c r="F574" s="146">
        <f t="shared" si="168"/>
        <v>16</v>
      </c>
      <c r="G574" s="147">
        <f t="shared" si="169"/>
        <v>10</v>
      </c>
      <c r="H574" s="148">
        <f t="shared" si="170"/>
        <v>10</v>
      </c>
      <c r="I574" s="211">
        <v>3.73</v>
      </c>
      <c r="J574" s="147">
        <f t="shared" si="171"/>
        <v>8</v>
      </c>
      <c r="K574" s="155">
        <v>6.86</v>
      </c>
      <c r="L574" s="147">
        <f t="shared" si="172"/>
        <v>11</v>
      </c>
      <c r="M574" s="148">
        <f t="shared" si="173"/>
        <v>9.5</v>
      </c>
      <c r="N574" s="156">
        <v>44</v>
      </c>
      <c r="O574" s="190">
        <v>58</v>
      </c>
      <c r="P574" s="191">
        <f t="shared" si="174"/>
        <v>0.75862068965517238</v>
      </c>
      <c r="Q574" s="147">
        <f t="shared" si="175"/>
        <v>3.5</v>
      </c>
      <c r="R574" s="157">
        <v>28.5</v>
      </c>
      <c r="S574" s="147">
        <f t="shared" si="176"/>
        <v>0</v>
      </c>
      <c r="T574" s="148">
        <f t="shared" si="177"/>
        <v>3.5</v>
      </c>
      <c r="U574" s="156">
        <v>35.200000000000003</v>
      </c>
      <c r="V574" s="147">
        <f t="shared" si="178"/>
        <v>0.25</v>
      </c>
      <c r="W574" s="192">
        <v>-9</v>
      </c>
      <c r="X574" s="147">
        <f t="shared" si="179"/>
        <v>1</v>
      </c>
      <c r="Y574" s="158">
        <v>8</v>
      </c>
      <c r="Z574" s="147">
        <f t="shared" si="180"/>
        <v>1</v>
      </c>
      <c r="AA574" s="148">
        <f t="shared" si="181"/>
        <v>2.25</v>
      </c>
      <c r="AB574" s="159">
        <v>47.1</v>
      </c>
      <c r="AC574" s="147">
        <f t="shared" si="182"/>
        <v>7</v>
      </c>
      <c r="AD574" s="151">
        <f t="shared" si="183"/>
        <v>7</v>
      </c>
      <c r="AE574" s="152">
        <f t="shared" si="184"/>
        <v>6.45</v>
      </c>
      <c r="AF574" s="153">
        <f t="shared" si="185"/>
        <v>6.45</v>
      </c>
      <c r="AG574" s="233">
        <f t="shared" si="186"/>
        <v>490</v>
      </c>
      <c r="AH574" s="108">
        <f>VLOOKUP(B574,'Notes Ecrit'!$A$2:$B$572,2)</f>
        <v>5.5</v>
      </c>
      <c r="AI574" s="234">
        <f t="shared" si="187"/>
        <v>586</v>
      </c>
      <c r="AJ574" s="125">
        <f t="shared" si="188"/>
        <v>5.9749999999999996</v>
      </c>
      <c r="AK574"/>
      <c r="AL574"/>
      <c r="AM574"/>
      <c r="AN574"/>
      <c r="AO574"/>
    </row>
    <row r="575" spans="1:41" s="111" customFormat="1" ht="16.5" customHeight="1" thickBot="1">
      <c r="A575" s="218" t="s">
        <v>186</v>
      </c>
      <c r="B575" s="227">
        <v>21812257</v>
      </c>
      <c r="C575" s="227" t="s">
        <v>944</v>
      </c>
      <c r="D575" s="229" t="s">
        <v>333</v>
      </c>
      <c r="E575" s="207">
        <v>12</v>
      </c>
      <c r="F575" s="146">
        <f t="shared" si="168"/>
        <v>15.5</v>
      </c>
      <c r="G575" s="147">
        <f t="shared" si="169"/>
        <v>12</v>
      </c>
      <c r="H575" s="148">
        <f t="shared" si="170"/>
        <v>12</v>
      </c>
      <c r="I575" s="211">
        <v>3.77</v>
      </c>
      <c r="J575" s="147">
        <f t="shared" si="171"/>
        <v>13</v>
      </c>
      <c r="K575" s="155">
        <v>8.2100000000000009</v>
      </c>
      <c r="L575" s="147">
        <f t="shared" si="172"/>
        <v>7</v>
      </c>
      <c r="M575" s="148">
        <f t="shared" si="173"/>
        <v>10</v>
      </c>
      <c r="N575" s="156">
        <v>23.5</v>
      </c>
      <c r="O575" s="190">
        <v>51</v>
      </c>
      <c r="P575" s="191">
        <f t="shared" si="174"/>
        <v>0.46078431372549017</v>
      </c>
      <c r="Q575" s="147">
        <f t="shared" si="175"/>
        <v>3.5</v>
      </c>
      <c r="R575" s="157">
        <v>24.9</v>
      </c>
      <c r="S575" s="147">
        <f t="shared" si="176"/>
        <v>3.5</v>
      </c>
      <c r="T575" s="148">
        <f t="shared" si="177"/>
        <v>7</v>
      </c>
      <c r="U575" s="156">
        <v>31.3</v>
      </c>
      <c r="V575" s="147">
        <f t="shared" si="178"/>
        <v>3.25</v>
      </c>
      <c r="W575" s="192">
        <v>0</v>
      </c>
      <c r="X575" s="147">
        <f t="shared" si="179"/>
        <v>2.5</v>
      </c>
      <c r="Y575" s="158">
        <v>4</v>
      </c>
      <c r="Z575" s="147">
        <f t="shared" si="180"/>
        <v>3</v>
      </c>
      <c r="AA575" s="148">
        <f t="shared" si="181"/>
        <v>8.75</v>
      </c>
      <c r="AB575" s="159">
        <v>38.840000000000003</v>
      </c>
      <c r="AC575" s="147">
        <f t="shared" si="182"/>
        <v>14</v>
      </c>
      <c r="AD575" s="151">
        <f t="shared" si="183"/>
        <v>14</v>
      </c>
      <c r="AE575" s="152">
        <f t="shared" si="184"/>
        <v>10.35</v>
      </c>
      <c r="AF575" s="153">
        <f t="shared" si="185"/>
        <v>10.35</v>
      </c>
      <c r="AG575" s="233">
        <f t="shared" si="186"/>
        <v>247</v>
      </c>
      <c r="AH575" s="108">
        <f>VLOOKUP(B575,'Notes Ecrit'!$A$2:$B$572,2)</f>
        <v>7</v>
      </c>
      <c r="AI575" s="234">
        <f t="shared" si="187"/>
        <v>440</v>
      </c>
      <c r="AJ575" s="125">
        <f t="shared" si="188"/>
        <v>8.6750000000000007</v>
      </c>
      <c r="AK575" s="126"/>
      <c r="AL575" s="126"/>
      <c r="AM575" s="126"/>
      <c r="AN575" s="126"/>
      <c r="AO575" s="126"/>
    </row>
    <row r="576" spans="1:41" s="111" customFormat="1" ht="16.5" customHeight="1" thickBot="1">
      <c r="A576" s="218" t="s">
        <v>1057</v>
      </c>
      <c r="B576" s="227">
        <v>21707021</v>
      </c>
      <c r="C576" s="227" t="s">
        <v>147</v>
      </c>
      <c r="D576" s="229" t="s">
        <v>211</v>
      </c>
      <c r="E576" s="207">
        <v>16</v>
      </c>
      <c r="F576" s="146">
        <f t="shared" si="168"/>
        <v>17.5</v>
      </c>
      <c r="G576" s="147">
        <f t="shared" si="169"/>
        <v>13</v>
      </c>
      <c r="H576" s="148">
        <f t="shared" si="170"/>
        <v>13</v>
      </c>
      <c r="I576" s="211">
        <v>3.89</v>
      </c>
      <c r="J576" s="147">
        <f t="shared" si="171"/>
        <v>6</v>
      </c>
      <c r="K576" s="155">
        <v>7.36</v>
      </c>
      <c r="L576" s="147">
        <f t="shared" si="172"/>
        <v>7</v>
      </c>
      <c r="M576" s="148">
        <f t="shared" si="173"/>
        <v>6.5</v>
      </c>
      <c r="N576" s="156">
        <v>85</v>
      </c>
      <c r="O576" s="190">
        <v>67</v>
      </c>
      <c r="P576" s="191">
        <f t="shared" si="174"/>
        <v>1.2686567164179106</v>
      </c>
      <c r="Q576" s="147">
        <f t="shared" si="175"/>
        <v>6</v>
      </c>
      <c r="R576" s="157">
        <v>37.4</v>
      </c>
      <c r="S576" s="147">
        <f t="shared" si="176"/>
        <v>2.5</v>
      </c>
      <c r="T576" s="148">
        <f t="shared" si="177"/>
        <v>8.5</v>
      </c>
      <c r="U576" s="156">
        <v>26.5</v>
      </c>
      <c r="V576" s="147">
        <f t="shared" si="178"/>
        <v>4.5</v>
      </c>
      <c r="W576" s="192">
        <v>2</v>
      </c>
      <c r="X576" s="147">
        <f t="shared" si="179"/>
        <v>3</v>
      </c>
      <c r="Y576" s="158">
        <v>4</v>
      </c>
      <c r="Z576" s="147">
        <f t="shared" si="180"/>
        <v>3</v>
      </c>
      <c r="AA576" s="148">
        <f t="shared" si="181"/>
        <v>10.5</v>
      </c>
      <c r="AB576" s="159">
        <v>42.25</v>
      </c>
      <c r="AC576" s="147">
        <f t="shared" si="182"/>
        <v>9</v>
      </c>
      <c r="AD576" s="151">
        <f t="shared" si="183"/>
        <v>9</v>
      </c>
      <c r="AE576" s="152">
        <f t="shared" si="184"/>
        <v>9.5</v>
      </c>
      <c r="AF576" s="153">
        <f t="shared" si="185"/>
        <v>9.5</v>
      </c>
      <c r="AG576" s="233">
        <f t="shared" si="186"/>
        <v>344</v>
      </c>
      <c r="AH576" s="108">
        <f>VLOOKUP(B576,'Notes Ecrit'!$A$2:$B$572,2)</f>
        <v>9</v>
      </c>
      <c r="AI576" s="234">
        <f t="shared" si="187"/>
        <v>208</v>
      </c>
      <c r="AJ576" s="125">
        <f t="shared" si="188"/>
        <v>9.25</v>
      </c>
      <c r="AK576"/>
      <c r="AL576"/>
      <c r="AM576"/>
      <c r="AN576"/>
      <c r="AO576"/>
    </row>
    <row r="577" spans="1:41" s="111" customFormat="1" ht="16.5" customHeight="1" thickBot="1">
      <c r="A577" s="218" t="s">
        <v>1057</v>
      </c>
      <c r="B577" s="228">
        <v>21813258</v>
      </c>
      <c r="C577" s="228" t="s">
        <v>147</v>
      </c>
      <c r="D577" s="230" t="s">
        <v>945</v>
      </c>
      <c r="E577" s="207">
        <v>13</v>
      </c>
      <c r="F577" s="146">
        <f t="shared" si="168"/>
        <v>16</v>
      </c>
      <c r="G577" s="147">
        <f t="shared" si="169"/>
        <v>10</v>
      </c>
      <c r="H577" s="148">
        <f t="shared" si="170"/>
        <v>10</v>
      </c>
      <c r="I577" s="211">
        <v>3.8</v>
      </c>
      <c r="J577" s="147">
        <f t="shared" si="171"/>
        <v>7</v>
      </c>
      <c r="K577" s="155">
        <v>7.26</v>
      </c>
      <c r="L577" s="147">
        <f t="shared" si="172"/>
        <v>8</v>
      </c>
      <c r="M577" s="148">
        <f t="shared" si="173"/>
        <v>7.5</v>
      </c>
      <c r="N577" s="156">
        <v>81</v>
      </c>
      <c r="O577" s="190">
        <v>70</v>
      </c>
      <c r="P577" s="191">
        <f t="shared" si="174"/>
        <v>1.1571428571428573</v>
      </c>
      <c r="Q577" s="147">
        <f t="shared" si="175"/>
        <v>5.5</v>
      </c>
      <c r="R577" s="157">
        <v>39.700000000000003</v>
      </c>
      <c r="S577" s="147">
        <f t="shared" si="176"/>
        <v>3</v>
      </c>
      <c r="T577" s="148">
        <f t="shared" si="177"/>
        <v>8.5</v>
      </c>
      <c r="U577" s="156">
        <v>28.1</v>
      </c>
      <c r="V577" s="147">
        <f t="shared" si="178"/>
        <v>3.75</v>
      </c>
      <c r="W577" s="192">
        <v>0</v>
      </c>
      <c r="X577" s="147">
        <f t="shared" si="179"/>
        <v>2.5</v>
      </c>
      <c r="Y577" s="158">
        <v>4</v>
      </c>
      <c r="Z577" s="147">
        <f t="shared" si="180"/>
        <v>3</v>
      </c>
      <c r="AA577" s="148">
        <f t="shared" si="181"/>
        <v>9.25</v>
      </c>
      <c r="AB577" s="159">
        <v>46.35</v>
      </c>
      <c r="AC577" s="147">
        <f t="shared" si="182"/>
        <v>7</v>
      </c>
      <c r="AD577" s="151">
        <f t="shared" si="183"/>
        <v>7</v>
      </c>
      <c r="AE577" s="152">
        <f t="shared" si="184"/>
        <v>8.4499999999999993</v>
      </c>
      <c r="AF577" s="153">
        <f t="shared" si="185"/>
        <v>8.4499999999999993</v>
      </c>
      <c r="AG577" s="233">
        <f t="shared" si="186"/>
        <v>417</v>
      </c>
      <c r="AH577" s="108">
        <f>VLOOKUP(B577,'Notes Ecrit'!$A$2:$B$572,2)</f>
        <v>9</v>
      </c>
      <c r="AI577" s="234">
        <f t="shared" si="187"/>
        <v>208</v>
      </c>
      <c r="AJ577" s="125">
        <f t="shared" si="188"/>
        <v>8.7249999999999996</v>
      </c>
      <c r="AK577" s="126"/>
      <c r="AL577" s="126"/>
      <c r="AM577" s="126"/>
      <c r="AN577" s="126"/>
      <c r="AO577" s="126"/>
    </row>
    <row r="578" spans="1:41" s="111" customFormat="1" ht="16.5" customHeight="1" thickBot="1">
      <c r="A578" s="218" t="s">
        <v>1057</v>
      </c>
      <c r="B578" s="228">
        <v>21800301</v>
      </c>
      <c r="C578" s="228" t="s">
        <v>946</v>
      </c>
      <c r="D578" s="230" t="s">
        <v>947</v>
      </c>
      <c r="E578" s="207">
        <v>12</v>
      </c>
      <c r="F578" s="146">
        <f t="shared" si="168"/>
        <v>15.5</v>
      </c>
      <c r="G578" s="147">
        <f t="shared" si="169"/>
        <v>9</v>
      </c>
      <c r="H578" s="148">
        <f t="shared" si="170"/>
        <v>9</v>
      </c>
      <c r="I578" s="211">
        <v>3.66</v>
      </c>
      <c r="J578" s="147">
        <f t="shared" si="171"/>
        <v>9</v>
      </c>
      <c r="K578" s="155">
        <v>8.1</v>
      </c>
      <c r="L578" s="147">
        <f t="shared" si="172"/>
        <v>2</v>
      </c>
      <c r="M578" s="148">
        <f t="shared" si="173"/>
        <v>5.5</v>
      </c>
      <c r="N578" s="156">
        <v>30</v>
      </c>
      <c r="O578" s="190">
        <v>64</v>
      </c>
      <c r="P578" s="191">
        <f t="shared" si="174"/>
        <v>0.46875</v>
      </c>
      <c r="Q578" s="147">
        <f t="shared" si="175"/>
        <v>2</v>
      </c>
      <c r="R578" s="157">
        <v>23.5</v>
      </c>
      <c r="S578" s="147">
        <f t="shared" si="176"/>
        <v>0</v>
      </c>
      <c r="T578" s="148">
        <f t="shared" si="177"/>
        <v>2</v>
      </c>
      <c r="U578" s="156">
        <v>30.8</v>
      </c>
      <c r="V578" s="147">
        <f t="shared" si="178"/>
        <v>2.5</v>
      </c>
      <c r="W578" s="194">
        <v>5</v>
      </c>
      <c r="X578" s="147">
        <f t="shared" si="179"/>
        <v>3.5</v>
      </c>
      <c r="Y578" s="158">
        <v>7</v>
      </c>
      <c r="Z578" s="147">
        <f t="shared" si="180"/>
        <v>1.5</v>
      </c>
      <c r="AA578" s="148">
        <f t="shared" si="181"/>
        <v>7.5</v>
      </c>
      <c r="AB578" s="159">
        <v>32.78</v>
      </c>
      <c r="AC578" s="147">
        <f t="shared" si="182"/>
        <v>15</v>
      </c>
      <c r="AD578" s="151">
        <f t="shared" si="183"/>
        <v>15</v>
      </c>
      <c r="AE578" s="152">
        <f t="shared" si="184"/>
        <v>7.8</v>
      </c>
      <c r="AF578" s="153">
        <f t="shared" si="185"/>
        <v>7.8</v>
      </c>
      <c r="AG578" s="233">
        <f t="shared" si="186"/>
        <v>448</v>
      </c>
      <c r="AH578" s="108">
        <f>VLOOKUP(B578,'Notes Ecrit'!$A$2:$B$572,2)</f>
        <v>10</v>
      </c>
      <c r="AI578" s="234">
        <f t="shared" si="187"/>
        <v>125</v>
      </c>
      <c r="AJ578" s="125">
        <f t="shared" si="188"/>
        <v>8.9</v>
      </c>
      <c r="AK578"/>
      <c r="AL578"/>
      <c r="AM578"/>
      <c r="AN578"/>
      <c r="AO578"/>
    </row>
    <row r="579" spans="1:41" s="111" customFormat="1" ht="16.5" customHeight="1" thickBot="1">
      <c r="A579" s="218" t="s">
        <v>186</v>
      </c>
      <c r="B579" s="228">
        <v>21711729</v>
      </c>
      <c r="C579" s="228" t="s">
        <v>148</v>
      </c>
      <c r="D579" s="230" t="s">
        <v>948</v>
      </c>
      <c r="E579" s="207">
        <v>8</v>
      </c>
      <c r="F579" s="146">
        <f t="shared" ref="F579:F638" si="189">IF(E579="ABI","ABI",IF(E579="DISP","DISP",IF(E579="VAL","VAL",(VLOOKUP(E579,tpstest,2)))))</f>
        <v>13.5</v>
      </c>
      <c r="G579" s="147">
        <f t="shared" ref="G579:G642" si="190">IF(F579="ABI","ABI",IF(F579="DISP",0,IF(F579="VAL","VAL",(IF(A579="F",VLOOKUP(F579,endurfille,2),VLOOKUP(F579,endurgarçon,2))))))</f>
        <v>8</v>
      </c>
      <c r="H579" s="148">
        <f t="shared" ref="H579:H642" si="191">IF(G579="VAL","VALIDÉ",G579)</f>
        <v>8</v>
      </c>
      <c r="I579" s="211">
        <v>4.63</v>
      </c>
      <c r="J579" s="147">
        <f t="shared" ref="J579:J642" si="192">IF(I579="ABI","ABI",IF(I579="DISP",0,IF(I579="VAL","VAL",(IF(A579="F",VLOOKUP(I579,VIT20MF,2),VLOOKUP(I579,Vit20MG,2))))))</f>
        <v>1</v>
      </c>
      <c r="K579" s="155">
        <v>8.36</v>
      </c>
      <c r="L579" s="147">
        <f t="shared" ref="L579:L642" si="193">IF(K579="ABI","ABI",IF(K579="DISP",0,IF(K579="VAL","VAL",(IF(A579="F",VLOOKUP(K579,vit50mf,2),VLOOKUP(K579,vit50mg,2))))))</f>
        <v>6</v>
      </c>
      <c r="M579" s="148">
        <f t="shared" ref="M579:M642" si="194">IF(OR(J579="ABI",L579="ABI"),"ABI",IF(L579="VAL","VALIDÉ",(J579+L579)/2))</f>
        <v>3.5</v>
      </c>
      <c r="N579" s="156">
        <v>39.5</v>
      </c>
      <c r="O579" s="190">
        <v>56</v>
      </c>
      <c r="P579" s="191">
        <f t="shared" ref="P579:P642" si="195">IF(OR(N579="DISP",N579="ABI",N579="VAL"),0,N579/O579)</f>
        <v>0.7053571428571429</v>
      </c>
      <c r="Q579" s="147">
        <f t="shared" ref="Q579:Q642" si="196">IF(N579="ABI","ABI",IF(N579="DISP",0,IF(N579="VAL","VAL",IF(A579="F",VLOOKUP(P579,forcefille,2),VLOOKUP(P579,forcegarçon,2)))))</f>
        <v>5</v>
      </c>
      <c r="R579" s="157">
        <v>25.7</v>
      </c>
      <c r="S579" s="147">
        <f t="shared" ref="S579:S642" si="197">IF(R579="ABI","ABI",IF(R579="DISP",0,IF(R579="VAL","VAL",IF(A579="F",VLOOKUP(R579,détfille,2),VLOOKUP(R579,détgarçon,2)))))</f>
        <v>3.5</v>
      </c>
      <c r="T579" s="148">
        <f t="shared" ref="T579:T642" si="198">IF(OR(Q579="ABI",S579="ABI"),"ABI",IF(OR(Q579="VAL",S579="VAL"),"VALIDÉ",(Q579+S579)))</f>
        <v>8.5</v>
      </c>
      <c r="U579" s="156">
        <v>29.4</v>
      </c>
      <c r="V579" s="147">
        <f t="shared" ref="V579:V642" si="199">IF(U579="ABI","ABI",IF(U579="DISP",0,IF(U579="VAL","VAL",IF(A579="F",VLOOKUP(U579,coorfille,2),VLOOKUP(U579,coorgarçon,2)))))</f>
        <v>4.25</v>
      </c>
      <c r="W579" s="192">
        <v>2</v>
      </c>
      <c r="X579" s="147">
        <f t="shared" ref="X579:X642" si="200">IF(W579="ABI","ABI",IF(W579="DISP",0,IF(W579="VAL","VAL",IF(A579="F",VLOOKUP(W579,SouplesseFille,2),VLOOKUP(W579,SouplesseGarçon,2)))))</f>
        <v>3</v>
      </c>
      <c r="Y579" s="158">
        <v>2</v>
      </c>
      <c r="Z579" s="147">
        <f t="shared" ref="Z579:Z642" si="201">IF(Y579="ABI","ABI",IF(Y579="DISP",0,IF(Y579="VAL","VAL",IF(A579="F",VLOOKUP(Y579,eqfille,2),VLOOKUP(Y579,eqgarçon,2)))))</f>
        <v>4</v>
      </c>
      <c r="AA579" s="148">
        <f t="shared" ref="AA579:AA642" si="202">IF(OR(V579="ABI",X579="ABI",Z579="ABI"),"ABI",IF(Z579="VAL","VALIDÉ",V579+X579+Z579))</f>
        <v>11.25</v>
      </c>
      <c r="AB579" s="159">
        <v>58.35</v>
      </c>
      <c r="AC579" s="147">
        <f t="shared" ref="AC579:AC642" si="203">IF(AB579="ABI","ABI",IF(OR(AB579="DNF",AB579="DISP"),0,IF(AB579="VAL","VAL",(IF(A579="F",VLOOKUP(AB579,nagefille,2),VLOOKUP(AB579,nagegarçon,2))))))</f>
        <v>5</v>
      </c>
      <c r="AD579" s="151">
        <f t="shared" ref="AD579:AD642" si="204">IF(AC579="VAL","VALIDÉ",AC579)</f>
        <v>5</v>
      </c>
      <c r="AE579" s="152">
        <f t="shared" ref="AE579:AE642" si="205">IF(OR(H579="VALIDÉ",H579="VALIDÉ",M579="VALIDÉ",M579="VALIDÉ",T579="VALIDÉ",T579="VALIDÉ",AA579="VALIDÉ",AA579="VALIDÉ",AD579="VALIDÉ",AD579="VALIDÉ"),"VALIDÉ",IF(OR(H579="ABS",H579="ABI",M579="ABS",M579="ABI",T579="ABS",T579="ABI",AA579="ABS",AA579="ABI",AD579="ABS",AD579="ABI"),"DEF",SUM(H579+M579+T579+AA579+AD579)/5))</f>
        <v>7.25</v>
      </c>
      <c r="AF579" s="153">
        <f t="shared" ref="AF579:AF642" si="206">IF(OR(AE579="DEF",AE579="VALIDÉ"),0,AE579)</f>
        <v>7.25</v>
      </c>
      <c r="AG579" s="233">
        <f t="shared" ref="AG579:AG642" si="207">RANK(AF579,$AF$3:$AF$680,0)</f>
        <v>473</v>
      </c>
      <c r="AH579" s="108">
        <f>VLOOKUP(B579,'Notes Ecrit'!$A$2:$B$572,2)</f>
        <v>9.5</v>
      </c>
      <c r="AI579" s="234">
        <f t="shared" ref="AI579:AI642" si="208">RANK(AH579,$AH$3:$AH$680,0)</f>
        <v>173</v>
      </c>
      <c r="AJ579" s="125">
        <f t="shared" ref="AJ579:AJ642" si="209">(AE579*0.5+AH579*0.5)</f>
        <v>8.375</v>
      </c>
    </row>
    <row r="580" spans="1:41" s="126" customFormat="1" ht="15.75" thickBot="1">
      <c r="A580" s="251" t="s">
        <v>186</v>
      </c>
      <c r="B580" s="127">
        <v>21816649</v>
      </c>
      <c r="C580" s="127" t="s">
        <v>949</v>
      </c>
      <c r="D580" s="252" t="s">
        <v>950</v>
      </c>
      <c r="E580" s="208" t="s">
        <v>1064</v>
      </c>
      <c r="F580" s="146" t="str">
        <f t="shared" si="189"/>
        <v>ABI</v>
      </c>
      <c r="G580" s="147" t="str">
        <f t="shared" si="190"/>
        <v>ABI</v>
      </c>
      <c r="H580" s="148" t="str">
        <f t="shared" si="191"/>
        <v>ABI</v>
      </c>
      <c r="I580" s="210" t="s">
        <v>1064</v>
      </c>
      <c r="J580" s="147" t="str">
        <f t="shared" si="192"/>
        <v>ABI</v>
      </c>
      <c r="K580" s="149" t="s">
        <v>1064</v>
      </c>
      <c r="L580" s="147" t="str">
        <f t="shared" si="193"/>
        <v>ABI</v>
      </c>
      <c r="M580" s="148" t="str">
        <f t="shared" si="194"/>
        <v>ABI</v>
      </c>
      <c r="N580" s="150" t="s">
        <v>1064</v>
      </c>
      <c r="O580" s="187"/>
      <c r="P580" s="191">
        <f t="shared" si="195"/>
        <v>0</v>
      </c>
      <c r="Q580" s="147" t="str">
        <f t="shared" si="196"/>
        <v>ABI</v>
      </c>
      <c r="R580" s="150" t="s">
        <v>1064</v>
      </c>
      <c r="S580" s="147" t="str">
        <f t="shared" si="197"/>
        <v>ABI</v>
      </c>
      <c r="T580" s="148" t="str">
        <f t="shared" si="198"/>
        <v>ABI</v>
      </c>
      <c r="U580" s="150" t="s">
        <v>1064</v>
      </c>
      <c r="V580" s="147" t="str">
        <f t="shared" si="199"/>
        <v>ABI</v>
      </c>
      <c r="W580" s="189" t="s">
        <v>1064</v>
      </c>
      <c r="X580" s="147" t="str">
        <f t="shared" si="200"/>
        <v>ABI</v>
      </c>
      <c r="Y580" s="166" t="s">
        <v>1064</v>
      </c>
      <c r="Z580" s="147" t="str">
        <f t="shared" si="201"/>
        <v>ABI</v>
      </c>
      <c r="AA580" s="148" t="str">
        <f t="shared" si="202"/>
        <v>ABI</v>
      </c>
      <c r="AB580" s="149" t="s">
        <v>1064</v>
      </c>
      <c r="AC580" s="147" t="str">
        <f t="shared" si="203"/>
        <v>ABI</v>
      </c>
      <c r="AD580" s="151" t="str">
        <f t="shared" si="204"/>
        <v>ABI</v>
      </c>
      <c r="AE580" s="152" t="str">
        <f t="shared" si="205"/>
        <v>DEF</v>
      </c>
      <c r="AF580" s="153">
        <f t="shared" si="206"/>
        <v>0</v>
      </c>
      <c r="AG580" s="233">
        <f t="shared" si="207"/>
        <v>520</v>
      </c>
      <c r="AH580" s="108">
        <f>VLOOKUP(B580,'Notes Ecrit'!$A$2:$B$572,2)</f>
        <v>8</v>
      </c>
      <c r="AI580" s="234">
        <f t="shared" si="208"/>
        <v>339</v>
      </c>
      <c r="AJ580" s="125" t="e">
        <f t="shared" si="209"/>
        <v>#VALUE!</v>
      </c>
      <c r="AK580"/>
      <c r="AL580"/>
      <c r="AM580"/>
      <c r="AN580"/>
      <c r="AO580"/>
    </row>
    <row r="581" spans="1:41" s="111" customFormat="1" ht="16.5" customHeight="1" thickBot="1">
      <c r="A581" s="218" t="s">
        <v>1057</v>
      </c>
      <c r="B581" s="228">
        <v>21815464</v>
      </c>
      <c r="C581" s="228" t="s">
        <v>951</v>
      </c>
      <c r="D581" s="230" t="s">
        <v>952</v>
      </c>
      <c r="E581" s="207">
        <v>17</v>
      </c>
      <c r="F581" s="146">
        <f t="shared" si="189"/>
        <v>18</v>
      </c>
      <c r="G581" s="147">
        <f t="shared" si="190"/>
        <v>14</v>
      </c>
      <c r="H581" s="148">
        <f t="shared" si="191"/>
        <v>14</v>
      </c>
      <c r="I581" s="211">
        <v>2.99</v>
      </c>
      <c r="J581" s="147">
        <f t="shared" si="192"/>
        <v>20</v>
      </c>
      <c r="K581" s="155">
        <v>6.39</v>
      </c>
      <c r="L581" s="147">
        <f t="shared" si="193"/>
        <v>14</v>
      </c>
      <c r="M581" s="148">
        <f t="shared" si="194"/>
        <v>17</v>
      </c>
      <c r="N581" s="156">
        <v>90</v>
      </c>
      <c r="O581" s="190">
        <v>69</v>
      </c>
      <c r="P581" s="191">
        <f t="shared" si="195"/>
        <v>1.3043478260869565</v>
      </c>
      <c r="Q581" s="147">
        <f t="shared" si="196"/>
        <v>6.5</v>
      </c>
      <c r="R581" s="157">
        <v>37.9</v>
      </c>
      <c r="S581" s="147">
        <f t="shared" si="197"/>
        <v>2.5</v>
      </c>
      <c r="T581" s="148">
        <f t="shared" si="198"/>
        <v>9</v>
      </c>
      <c r="U581" s="156">
        <v>23.2</v>
      </c>
      <c r="V581" s="147">
        <f t="shared" si="199"/>
        <v>6.25</v>
      </c>
      <c r="W581" s="192">
        <v>0</v>
      </c>
      <c r="X581" s="147">
        <f t="shared" si="200"/>
        <v>2.5</v>
      </c>
      <c r="Y581" s="158">
        <v>5</v>
      </c>
      <c r="Z581" s="147">
        <f t="shared" si="201"/>
        <v>2.5</v>
      </c>
      <c r="AA581" s="148">
        <f t="shared" si="202"/>
        <v>11.25</v>
      </c>
      <c r="AB581" s="159">
        <v>37.9</v>
      </c>
      <c r="AC581" s="147">
        <f t="shared" si="203"/>
        <v>11</v>
      </c>
      <c r="AD581" s="151">
        <f t="shared" si="204"/>
        <v>11</v>
      </c>
      <c r="AE581" s="152">
        <f t="shared" si="205"/>
        <v>12.45</v>
      </c>
      <c r="AF581" s="153">
        <f t="shared" si="206"/>
        <v>12.45</v>
      </c>
      <c r="AG581" s="233">
        <f t="shared" si="207"/>
        <v>65</v>
      </c>
      <c r="AH581" s="108">
        <f>VLOOKUP(B581,'Notes Ecrit'!$A$2:$B$572,2)</f>
        <v>4.5</v>
      </c>
      <c r="AI581" s="234">
        <f t="shared" si="208"/>
        <v>641</v>
      </c>
      <c r="AJ581" s="125">
        <f t="shared" si="209"/>
        <v>8.4749999999999996</v>
      </c>
      <c r="AK581"/>
      <c r="AL581"/>
      <c r="AM581"/>
      <c r="AN581"/>
      <c r="AO581"/>
    </row>
    <row r="582" spans="1:41" s="126" customFormat="1" ht="16.5" customHeight="1" thickBot="1">
      <c r="A582" s="251" t="s">
        <v>1057</v>
      </c>
      <c r="B582" s="127">
        <v>21816303</v>
      </c>
      <c r="C582" s="127" t="s">
        <v>953</v>
      </c>
      <c r="D582" s="252" t="s">
        <v>48</v>
      </c>
      <c r="E582" s="208" t="s">
        <v>1064</v>
      </c>
      <c r="F582" s="146" t="str">
        <f t="shared" si="189"/>
        <v>ABI</v>
      </c>
      <c r="G582" s="147" t="str">
        <f t="shared" si="190"/>
        <v>ABI</v>
      </c>
      <c r="H582" s="148" t="str">
        <f t="shared" si="191"/>
        <v>ABI</v>
      </c>
      <c r="I582" s="210" t="s">
        <v>1064</v>
      </c>
      <c r="J582" s="147" t="str">
        <f t="shared" si="192"/>
        <v>ABI</v>
      </c>
      <c r="K582" s="149" t="s">
        <v>1064</v>
      </c>
      <c r="L582" s="147" t="str">
        <f t="shared" si="193"/>
        <v>ABI</v>
      </c>
      <c r="M582" s="148" t="str">
        <f t="shared" si="194"/>
        <v>ABI</v>
      </c>
      <c r="N582" s="150" t="s">
        <v>1064</v>
      </c>
      <c r="O582" s="187"/>
      <c r="P582" s="191">
        <f t="shared" si="195"/>
        <v>0</v>
      </c>
      <c r="Q582" s="147" t="str">
        <f t="shared" si="196"/>
        <v>ABI</v>
      </c>
      <c r="R582" s="150" t="s">
        <v>1064</v>
      </c>
      <c r="S582" s="147" t="str">
        <f t="shared" si="197"/>
        <v>ABI</v>
      </c>
      <c r="T582" s="148" t="str">
        <f t="shared" si="198"/>
        <v>ABI</v>
      </c>
      <c r="U582" s="150" t="s">
        <v>1064</v>
      </c>
      <c r="V582" s="147" t="str">
        <f t="shared" si="199"/>
        <v>ABI</v>
      </c>
      <c r="W582" s="189" t="s">
        <v>1064</v>
      </c>
      <c r="X582" s="147" t="str">
        <f t="shared" si="200"/>
        <v>ABI</v>
      </c>
      <c r="Y582" s="166" t="s">
        <v>1064</v>
      </c>
      <c r="Z582" s="147" t="str">
        <f t="shared" si="201"/>
        <v>ABI</v>
      </c>
      <c r="AA582" s="148" t="str">
        <f t="shared" si="202"/>
        <v>ABI</v>
      </c>
      <c r="AB582" s="149" t="s">
        <v>1064</v>
      </c>
      <c r="AC582" s="147" t="str">
        <f t="shared" si="203"/>
        <v>ABI</v>
      </c>
      <c r="AD582" s="151" t="str">
        <f t="shared" si="204"/>
        <v>ABI</v>
      </c>
      <c r="AE582" s="152" t="str">
        <f t="shared" si="205"/>
        <v>DEF</v>
      </c>
      <c r="AF582" s="153">
        <f t="shared" si="206"/>
        <v>0</v>
      </c>
      <c r="AG582" s="233">
        <f t="shared" si="207"/>
        <v>520</v>
      </c>
      <c r="AH582" s="108">
        <f>VLOOKUP(B582,'Notes Ecrit'!$A$2:$B$572,2)</f>
        <v>7</v>
      </c>
      <c r="AI582" s="234">
        <f t="shared" si="208"/>
        <v>440</v>
      </c>
      <c r="AJ582" s="125" t="e">
        <f t="shared" si="209"/>
        <v>#VALUE!</v>
      </c>
      <c r="AK582"/>
      <c r="AL582"/>
      <c r="AM582"/>
      <c r="AN582"/>
      <c r="AO582"/>
    </row>
    <row r="583" spans="1:41" s="111" customFormat="1" ht="16.5" customHeight="1" thickBot="1">
      <c r="A583" s="218" t="s">
        <v>1057</v>
      </c>
      <c r="B583" s="228">
        <v>21801326</v>
      </c>
      <c r="C583" s="228" t="s">
        <v>954</v>
      </c>
      <c r="D583" s="230" t="s">
        <v>279</v>
      </c>
      <c r="E583" s="207">
        <v>15</v>
      </c>
      <c r="F583" s="146">
        <f t="shared" si="189"/>
        <v>17</v>
      </c>
      <c r="G583" s="147">
        <f t="shared" si="190"/>
        <v>12</v>
      </c>
      <c r="H583" s="148">
        <f t="shared" si="191"/>
        <v>12</v>
      </c>
      <c r="I583" s="211">
        <v>3.41</v>
      </c>
      <c r="J583" s="147">
        <f t="shared" si="192"/>
        <v>14</v>
      </c>
      <c r="K583" s="155">
        <v>6.39</v>
      </c>
      <c r="L583" s="147">
        <f t="shared" si="193"/>
        <v>14</v>
      </c>
      <c r="M583" s="148">
        <f t="shared" si="194"/>
        <v>14</v>
      </c>
      <c r="N583" s="156">
        <v>62</v>
      </c>
      <c r="O583" s="190">
        <v>66</v>
      </c>
      <c r="P583" s="191">
        <f t="shared" si="195"/>
        <v>0.93939393939393945</v>
      </c>
      <c r="Q583" s="147">
        <f t="shared" si="196"/>
        <v>4.5</v>
      </c>
      <c r="R583" s="157">
        <v>51.8</v>
      </c>
      <c r="S583" s="147">
        <f t="shared" si="197"/>
        <v>6</v>
      </c>
      <c r="T583" s="148">
        <f t="shared" si="198"/>
        <v>10.5</v>
      </c>
      <c r="U583" s="156">
        <v>25.9</v>
      </c>
      <c r="V583" s="147">
        <f t="shared" si="199"/>
        <v>5</v>
      </c>
      <c r="W583" s="192">
        <v>1</v>
      </c>
      <c r="X583" s="147">
        <f t="shared" si="200"/>
        <v>2.75</v>
      </c>
      <c r="Y583" s="158">
        <v>5</v>
      </c>
      <c r="Z583" s="147">
        <f t="shared" si="201"/>
        <v>2.5</v>
      </c>
      <c r="AA583" s="148">
        <f t="shared" si="202"/>
        <v>10.25</v>
      </c>
      <c r="AB583" s="159">
        <v>39.6</v>
      </c>
      <c r="AC583" s="147">
        <f t="shared" si="203"/>
        <v>10</v>
      </c>
      <c r="AD583" s="151">
        <f t="shared" si="204"/>
        <v>10</v>
      </c>
      <c r="AE583" s="152">
        <f t="shared" si="205"/>
        <v>11.35</v>
      </c>
      <c r="AF583" s="153">
        <f t="shared" si="206"/>
        <v>11.35</v>
      </c>
      <c r="AG583" s="233">
        <f t="shared" si="207"/>
        <v>163</v>
      </c>
      <c r="AH583" s="108">
        <f>VLOOKUP(B583,'Notes Ecrit'!$A$2:$B$572,2)</f>
        <v>13</v>
      </c>
      <c r="AI583" s="234">
        <f t="shared" si="208"/>
        <v>17</v>
      </c>
      <c r="AJ583" s="125">
        <f t="shared" si="209"/>
        <v>12.175000000000001</v>
      </c>
      <c r="AK583"/>
      <c r="AL583"/>
      <c r="AM583"/>
      <c r="AN583"/>
      <c r="AO583"/>
    </row>
    <row r="584" spans="1:41" s="111" customFormat="1" ht="16.5" customHeight="1" thickBot="1">
      <c r="A584" s="218" t="s">
        <v>1057</v>
      </c>
      <c r="B584" s="228">
        <v>21806493</v>
      </c>
      <c r="C584" s="228" t="s">
        <v>955</v>
      </c>
      <c r="D584" s="230" t="s">
        <v>805</v>
      </c>
      <c r="E584" s="207">
        <v>21</v>
      </c>
      <c r="F584" s="146">
        <f t="shared" si="189"/>
        <v>20</v>
      </c>
      <c r="G584" s="147">
        <f t="shared" si="190"/>
        <v>18</v>
      </c>
      <c r="H584" s="148">
        <f t="shared" si="191"/>
        <v>18</v>
      </c>
      <c r="I584" s="211">
        <v>3.34</v>
      </c>
      <c r="J584" s="147">
        <f t="shared" si="192"/>
        <v>15</v>
      </c>
      <c r="K584" s="155">
        <v>7.01</v>
      </c>
      <c r="L584" s="147">
        <f t="shared" si="193"/>
        <v>10</v>
      </c>
      <c r="M584" s="148">
        <f t="shared" si="194"/>
        <v>12.5</v>
      </c>
      <c r="N584" s="156">
        <v>70</v>
      </c>
      <c r="O584" s="190">
        <v>68</v>
      </c>
      <c r="P584" s="191">
        <f t="shared" si="195"/>
        <v>1.0294117647058822</v>
      </c>
      <c r="Q584" s="147">
        <f t="shared" si="196"/>
        <v>5</v>
      </c>
      <c r="R584" s="157">
        <v>34.700000000000003</v>
      </c>
      <c r="S584" s="147">
        <f t="shared" si="197"/>
        <v>1.5</v>
      </c>
      <c r="T584" s="148">
        <f t="shared" si="198"/>
        <v>6.5</v>
      </c>
      <c r="U584" s="156">
        <v>26.4</v>
      </c>
      <c r="V584" s="147">
        <f t="shared" si="199"/>
        <v>4.75</v>
      </c>
      <c r="W584" s="192">
        <v>2</v>
      </c>
      <c r="X584" s="147">
        <f t="shared" si="200"/>
        <v>3</v>
      </c>
      <c r="Y584" s="158">
        <v>3</v>
      </c>
      <c r="Z584" s="147">
        <f t="shared" si="201"/>
        <v>3.5</v>
      </c>
      <c r="AA584" s="148">
        <f t="shared" si="202"/>
        <v>11.25</v>
      </c>
      <c r="AB584" s="159">
        <v>35.94</v>
      </c>
      <c r="AC584" s="147">
        <f t="shared" si="203"/>
        <v>13</v>
      </c>
      <c r="AD584" s="151">
        <f t="shared" si="204"/>
        <v>13</v>
      </c>
      <c r="AE584" s="152">
        <f t="shared" si="205"/>
        <v>12.25</v>
      </c>
      <c r="AF584" s="153">
        <f t="shared" si="206"/>
        <v>12.25</v>
      </c>
      <c r="AG584" s="233">
        <f t="shared" si="207"/>
        <v>80</v>
      </c>
      <c r="AH584" s="108">
        <f>VLOOKUP(B584,'Notes Ecrit'!$A$2:$B$572,2)</f>
        <v>12.5</v>
      </c>
      <c r="AI584" s="234">
        <f t="shared" si="208"/>
        <v>23</v>
      </c>
      <c r="AJ584" s="125">
        <f t="shared" si="209"/>
        <v>12.375</v>
      </c>
      <c r="AK584"/>
      <c r="AL584"/>
      <c r="AM584"/>
      <c r="AN584"/>
      <c r="AO584"/>
    </row>
    <row r="585" spans="1:41" s="111" customFormat="1" ht="16.5" customHeight="1" thickBot="1">
      <c r="A585" s="218" t="s">
        <v>1057</v>
      </c>
      <c r="B585" s="228">
        <v>21819530</v>
      </c>
      <c r="C585" s="228" t="s">
        <v>956</v>
      </c>
      <c r="D585" s="230" t="s">
        <v>957</v>
      </c>
      <c r="E585" s="207">
        <v>16</v>
      </c>
      <c r="F585" s="146">
        <f t="shared" si="189"/>
        <v>17.5</v>
      </c>
      <c r="G585" s="147">
        <f t="shared" si="190"/>
        <v>13</v>
      </c>
      <c r="H585" s="148">
        <f t="shared" si="191"/>
        <v>13</v>
      </c>
      <c r="I585" s="211">
        <v>3.59</v>
      </c>
      <c r="J585" s="147">
        <f t="shared" si="192"/>
        <v>11</v>
      </c>
      <c r="K585" s="155">
        <v>6.71</v>
      </c>
      <c r="L585" s="147">
        <f t="shared" si="193"/>
        <v>12</v>
      </c>
      <c r="M585" s="148">
        <f t="shared" si="194"/>
        <v>11.5</v>
      </c>
      <c r="N585" s="156">
        <v>58</v>
      </c>
      <c r="O585" s="190">
        <v>57</v>
      </c>
      <c r="P585" s="191">
        <f t="shared" si="195"/>
        <v>1.0175438596491229</v>
      </c>
      <c r="Q585" s="147">
        <f t="shared" si="196"/>
        <v>5</v>
      </c>
      <c r="R585" s="157">
        <v>44.3</v>
      </c>
      <c r="S585" s="147">
        <f t="shared" si="197"/>
        <v>4</v>
      </c>
      <c r="T585" s="148">
        <f t="shared" si="198"/>
        <v>9</v>
      </c>
      <c r="U585" s="156">
        <v>28.3</v>
      </c>
      <c r="V585" s="147">
        <f t="shared" si="199"/>
        <v>3.75</v>
      </c>
      <c r="W585" s="192">
        <v>3</v>
      </c>
      <c r="X585" s="147">
        <f t="shared" si="200"/>
        <v>3.25</v>
      </c>
      <c r="Y585" s="158">
        <v>7</v>
      </c>
      <c r="Z585" s="147">
        <f t="shared" si="201"/>
        <v>1.5</v>
      </c>
      <c r="AA585" s="148">
        <f t="shared" si="202"/>
        <v>8.5</v>
      </c>
      <c r="AB585" s="159">
        <v>36.700000000000003</v>
      </c>
      <c r="AC585" s="147">
        <f t="shared" si="203"/>
        <v>12</v>
      </c>
      <c r="AD585" s="151">
        <f t="shared" si="204"/>
        <v>12</v>
      </c>
      <c r="AE585" s="152">
        <f t="shared" si="205"/>
        <v>10.8</v>
      </c>
      <c r="AF585" s="153">
        <f t="shared" si="206"/>
        <v>10.8</v>
      </c>
      <c r="AG585" s="233">
        <f t="shared" si="207"/>
        <v>209</v>
      </c>
      <c r="AH585" s="108">
        <f>VLOOKUP(B585,'Notes Ecrit'!$A$2:$B$572,2)</f>
        <v>8</v>
      </c>
      <c r="AI585" s="234">
        <f t="shared" si="208"/>
        <v>339</v>
      </c>
      <c r="AJ585" s="125">
        <f t="shared" si="209"/>
        <v>9.4</v>
      </c>
      <c r="AK585" s="126"/>
      <c r="AL585" s="126"/>
      <c r="AM585" s="126"/>
      <c r="AN585" s="126"/>
      <c r="AO585" s="126"/>
    </row>
    <row r="586" spans="1:41" s="111" customFormat="1" ht="16.5" customHeight="1" thickBot="1">
      <c r="A586" s="218" t="s">
        <v>186</v>
      </c>
      <c r="B586" s="228">
        <v>21808250</v>
      </c>
      <c r="C586" s="228" t="s">
        <v>958</v>
      </c>
      <c r="D586" s="230" t="s">
        <v>959</v>
      </c>
      <c r="E586" s="207">
        <v>12</v>
      </c>
      <c r="F586" s="146">
        <f t="shared" si="189"/>
        <v>15.5</v>
      </c>
      <c r="G586" s="147">
        <f t="shared" si="190"/>
        <v>12</v>
      </c>
      <c r="H586" s="148">
        <f t="shared" si="191"/>
        <v>12</v>
      </c>
      <c r="I586" s="211">
        <v>3.56</v>
      </c>
      <c r="J586" s="147">
        <f t="shared" si="192"/>
        <v>16</v>
      </c>
      <c r="K586" s="155">
        <v>8.02</v>
      </c>
      <c r="L586" s="147">
        <f t="shared" si="193"/>
        <v>9</v>
      </c>
      <c r="M586" s="148">
        <f t="shared" si="194"/>
        <v>12.5</v>
      </c>
      <c r="N586" s="156">
        <v>28</v>
      </c>
      <c r="O586" s="190">
        <v>48</v>
      </c>
      <c r="P586" s="191">
        <f t="shared" si="195"/>
        <v>0.58333333333333337</v>
      </c>
      <c r="Q586" s="147">
        <f t="shared" si="196"/>
        <v>4</v>
      </c>
      <c r="R586" s="157">
        <v>27.4</v>
      </c>
      <c r="S586" s="147">
        <f t="shared" si="197"/>
        <v>4</v>
      </c>
      <c r="T586" s="148">
        <f t="shared" si="198"/>
        <v>8</v>
      </c>
      <c r="U586" s="156">
        <v>26.8</v>
      </c>
      <c r="V586" s="147">
        <f t="shared" si="199"/>
        <v>5.5</v>
      </c>
      <c r="W586" s="192">
        <v>0</v>
      </c>
      <c r="X586" s="147">
        <f t="shared" si="200"/>
        <v>2.5</v>
      </c>
      <c r="Y586" s="158">
        <v>6</v>
      </c>
      <c r="Z586" s="147">
        <f t="shared" si="201"/>
        <v>2</v>
      </c>
      <c r="AA586" s="148">
        <f t="shared" si="202"/>
        <v>10</v>
      </c>
      <c r="AB586" s="159">
        <v>33.78</v>
      </c>
      <c r="AC586" s="147">
        <f t="shared" si="203"/>
        <v>17</v>
      </c>
      <c r="AD586" s="151">
        <f t="shared" si="204"/>
        <v>17</v>
      </c>
      <c r="AE586" s="152">
        <f t="shared" si="205"/>
        <v>11.9</v>
      </c>
      <c r="AF586" s="153">
        <f t="shared" si="206"/>
        <v>11.9</v>
      </c>
      <c r="AG586" s="233">
        <f t="shared" si="207"/>
        <v>108</v>
      </c>
      <c r="AH586" s="108">
        <f>VLOOKUP(B586,'Notes Ecrit'!$A$2:$B$572,2)</f>
        <v>8.5</v>
      </c>
      <c r="AI586" s="234">
        <f t="shared" si="208"/>
        <v>278</v>
      </c>
      <c r="AJ586" s="125">
        <f t="shared" si="209"/>
        <v>10.199999999999999</v>
      </c>
      <c r="AK586"/>
      <c r="AL586"/>
      <c r="AM586"/>
      <c r="AN586"/>
      <c r="AO586"/>
    </row>
    <row r="587" spans="1:41" s="111" customFormat="1" ht="16.5" customHeight="1" thickBot="1">
      <c r="A587" s="218" t="s">
        <v>186</v>
      </c>
      <c r="B587" s="228">
        <v>21802972</v>
      </c>
      <c r="C587" s="228" t="s">
        <v>960</v>
      </c>
      <c r="D587" s="230" t="s">
        <v>961</v>
      </c>
      <c r="E587" s="207">
        <v>12</v>
      </c>
      <c r="F587" s="146">
        <f t="shared" si="189"/>
        <v>15.5</v>
      </c>
      <c r="G587" s="147">
        <f t="shared" si="190"/>
        <v>12</v>
      </c>
      <c r="H587" s="148">
        <f t="shared" si="191"/>
        <v>12</v>
      </c>
      <c r="I587" s="211">
        <v>4.1900000000000004</v>
      </c>
      <c r="J587" s="147">
        <f t="shared" si="192"/>
        <v>6</v>
      </c>
      <c r="K587" s="155">
        <v>7.8</v>
      </c>
      <c r="L587" s="147">
        <f t="shared" si="193"/>
        <v>10</v>
      </c>
      <c r="M587" s="148">
        <f t="shared" si="194"/>
        <v>8</v>
      </c>
      <c r="N587" s="156">
        <v>29</v>
      </c>
      <c r="O587" s="190">
        <v>60</v>
      </c>
      <c r="P587" s="191">
        <f t="shared" si="195"/>
        <v>0.48333333333333334</v>
      </c>
      <c r="Q587" s="147">
        <f t="shared" si="196"/>
        <v>3.5</v>
      </c>
      <c r="R587" s="157">
        <v>28.5</v>
      </c>
      <c r="S587" s="147">
        <f t="shared" si="197"/>
        <v>4.5</v>
      </c>
      <c r="T587" s="148">
        <f t="shared" si="198"/>
        <v>8</v>
      </c>
      <c r="U587" s="156">
        <v>27.2</v>
      </c>
      <c r="V587" s="147">
        <f t="shared" si="199"/>
        <v>5.25</v>
      </c>
      <c r="W587" s="192">
        <v>2</v>
      </c>
      <c r="X587" s="147">
        <f t="shared" si="200"/>
        <v>3</v>
      </c>
      <c r="Y587" s="158">
        <v>3</v>
      </c>
      <c r="Z587" s="147">
        <f t="shared" si="201"/>
        <v>3.5</v>
      </c>
      <c r="AA587" s="148">
        <f t="shared" si="202"/>
        <v>11.75</v>
      </c>
      <c r="AB587" s="159">
        <v>42.87</v>
      </c>
      <c r="AC587" s="147">
        <f t="shared" si="203"/>
        <v>12</v>
      </c>
      <c r="AD587" s="151">
        <f t="shared" si="204"/>
        <v>12</v>
      </c>
      <c r="AE587" s="152">
        <f t="shared" si="205"/>
        <v>10.35</v>
      </c>
      <c r="AF587" s="153">
        <f t="shared" si="206"/>
        <v>10.35</v>
      </c>
      <c r="AG587" s="233">
        <f t="shared" si="207"/>
        <v>247</v>
      </c>
      <c r="AH587" s="108">
        <f>VLOOKUP(B587,'Notes Ecrit'!$A$2:$B$572,2)</f>
        <v>6.5</v>
      </c>
      <c r="AI587" s="234">
        <f t="shared" si="208"/>
        <v>497</v>
      </c>
      <c r="AJ587" s="125">
        <f t="shared" si="209"/>
        <v>8.4250000000000007</v>
      </c>
      <c r="AK587"/>
      <c r="AL587"/>
      <c r="AM587"/>
      <c r="AN587"/>
      <c r="AO587"/>
    </row>
    <row r="588" spans="1:41" s="111" customFormat="1" ht="16.5" customHeight="1" thickBot="1">
      <c r="A588" s="218" t="s">
        <v>186</v>
      </c>
      <c r="B588" s="228">
        <v>21700564</v>
      </c>
      <c r="C588" s="228" t="s">
        <v>149</v>
      </c>
      <c r="D588" s="230" t="s">
        <v>230</v>
      </c>
      <c r="E588" s="207">
        <v>8</v>
      </c>
      <c r="F588" s="146">
        <f t="shared" si="189"/>
        <v>13.5</v>
      </c>
      <c r="G588" s="147">
        <f t="shared" si="190"/>
        <v>8</v>
      </c>
      <c r="H588" s="148">
        <f t="shared" si="191"/>
        <v>8</v>
      </c>
      <c r="I588" s="211">
        <v>3.8</v>
      </c>
      <c r="J588" s="147">
        <f t="shared" si="192"/>
        <v>12</v>
      </c>
      <c r="K588" s="155">
        <v>8.17</v>
      </c>
      <c r="L588" s="147">
        <f t="shared" si="193"/>
        <v>8</v>
      </c>
      <c r="M588" s="148">
        <f t="shared" si="194"/>
        <v>10</v>
      </c>
      <c r="N588" s="156">
        <v>33</v>
      </c>
      <c r="O588" s="190">
        <v>60</v>
      </c>
      <c r="P588" s="191">
        <f t="shared" si="195"/>
        <v>0.55000000000000004</v>
      </c>
      <c r="Q588" s="147">
        <f t="shared" si="196"/>
        <v>4</v>
      </c>
      <c r="R588" s="157">
        <v>34.4</v>
      </c>
      <c r="S588" s="147">
        <f t="shared" si="197"/>
        <v>6</v>
      </c>
      <c r="T588" s="148">
        <f t="shared" si="198"/>
        <v>10</v>
      </c>
      <c r="U588" s="156">
        <v>29.4</v>
      </c>
      <c r="V588" s="147">
        <f t="shared" si="199"/>
        <v>4.25</v>
      </c>
      <c r="W588" s="192">
        <v>8</v>
      </c>
      <c r="X588" s="147">
        <f t="shared" si="200"/>
        <v>4</v>
      </c>
      <c r="Y588" s="158">
        <v>3</v>
      </c>
      <c r="Z588" s="147">
        <f t="shared" si="201"/>
        <v>3.5</v>
      </c>
      <c r="AA588" s="148">
        <f t="shared" si="202"/>
        <v>11.75</v>
      </c>
      <c r="AB588" s="159">
        <v>48.75</v>
      </c>
      <c r="AC588" s="147">
        <f t="shared" si="203"/>
        <v>9</v>
      </c>
      <c r="AD588" s="151">
        <f t="shared" si="204"/>
        <v>9</v>
      </c>
      <c r="AE588" s="152">
        <f t="shared" si="205"/>
        <v>9.75</v>
      </c>
      <c r="AF588" s="153">
        <f t="shared" si="206"/>
        <v>9.75</v>
      </c>
      <c r="AG588" s="233">
        <f t="shared" si="207"/>
        <v>311</v>
      </c>
      <c r="AH588" s="108">
        <f>VLOOKUP(B588,'Notes Ecrit'!$A$2:$B$572,2)</f>
        <v>7.5</v>
      </c>
      <c r="AI588" s="234">
        <f t="shared" si="208"/>
        <v>397</v>
      </c>
      <c r="AJ588" s="125">
        <f t="shared" si="209"/>
        <v>8.625</v>
      </c>
    </row>
    <row r="589" spans="1:41" s="111" customFormat="1" ht="16.5" customHeight="1" thickBot="1">
      <c r="A589" s="218" t="s">
        <v>1057</v>
      </c>
      <c r="B589" s="228">
        <v>21811298</v>
      </c>
      <c r="C589" s="228" t="s">
        <v>962</v>
      </c>
      <c r="D589" s="306" t="s">
        <v>963</v>
      </c>
      <c r="E589" s="207">
        <v>22</v>
      </c>
      <c r="F589" s="146">
        <f t="shared" si="189"/>
        <v>20.5</v>
      </c>
      <c r="G589" s="147">
        <f t="shared" si="190"/>
        <v>19</v>
      </c>
      <c r="H589" s="148">
        <f t="shared" si="191"/>
        <v>19</v>
      </c>
      <c r="I589" s="211">
        <v>3.43</v>
      </c>
      <c r="J589" s="147">
        <f t="shared" si="192"/>
        <v>13</v>
      </c>
      <c r="K589" s="155">
        <v>6.46</v>
      </c>
      <c r="L589" s="147">
        <f t="shared" si="193"/>
        <v>14</v>
      </c>
      <c r="M589" s="148">
        <f t="shared" si="194"/>
        <v>13.5</v>
      </c>
      <c r="N589" s="156">
        <v>67</v>
      </c>
      <c r="O589" s="190">
        <v>60</v>
      </c>
      <c r="P589" s="191">
        <f t="shared" si="195"/>
        <v>1.1166666666666667</v>
      </c>
      <c r="Q589" s="147">
        <f t="shared" si="196"/>
        <v>5.5</v>
      </c>
      <c r="R589" s="157">
        <v>41</v>
      </c>
      <c r="S589" s="147">
        <f t="shared" si="197"/>
        <v>3.5</v>
      </c>
      <c r="T589" s="148">
        <f t="shared" si="198"/>
        <v>9</v>
      </c>
      <c r="U589" s="156">
        <v>24.5</v>
      </c>
      <c r="V589" s="147">
        <f t="shared" si="199"/>
        <v>5.5</v>
      </c>
      <c r="W589" s="192">
        <v>-6</v>
      </c>
      <c r="X589" s="147">
        <f t="shared" si="200"/>
        <v>1.25</v>
      </c>
      <c r="Y589" s="158">
        <v>2</v>
      </c>
      <c r="Z589" s="147">
        <f t="shared" si="201"/>
        <v>4</v>
      </c>
      <c r="AA589" s="148">
        <f t="shared" si="202"/>
        <v>10.75</v>
      </c>
      <c r="AB589" s="159">
        <v>33.869999999999997</v>
      </c>
      <c r="AC589" s="147">
        <f t="shared" si="203"/>
        <v>14</v>
      </c>
      <c r="AD589" s="151">
        <f t="shared" si="204"/>
        <v>14</v>
      </c>
      <c r="AE589" s="152">
        <f t="shared" si="205"/>
        <v>13.25</v>
      </c>
      <c r="AF589" s="153">
        <f t="shared" si="206"/>
        <v>13.25</v>
      </c>
      <c r="AG589" s="233">
        <f t="shared" si="207"/>
        <v>29</v>
      </c>
      <c r="AH589" s="108">
        <f>VLOOKUP(B589,'Notes Ecrit'!$A$2:$B$572,2)</f>
        <v>5</v>
      </c>
      <c r="AI589" s="234">
        <f t="shared" si="208"/>
        <v>617</v>
      </c>
      <c r="AJ589" s="125">
        <f t="shared" si="209"/>
        <v>9.125</v>
      </c>
      <c r="AK589"/>
      <c r="AL589"/>
      <c r="AM589"/>
      <c r="AN589"/>
      <c r="AO589"/>
    </row>
    <row r="590" spans="1:41" s="126" customFormat="1" ht="16.5" customHeight="1" thickBot="1">
      <c r="A590" s="251" t="s">
        <v>1057</v>
      </c>
      <c r="B590" s="127">
        <v>21811757</v>
      </c>
      <c r="C590" s="127" t="s">
        <v>964</v>
      </c>
      <c r="D590" s="252" t="s">
        <v>844</v>
      </c>
      <c r="E590" s="208" t="s">
        <v>1064</v>
      </c>
      <c r="F590" s="146" t="str">
        <f t="shared" si="189"/>
        <v>ABI</v>
      </c>
      <c r="G590" s="147" t="str">
        <f t="shared" si="190"/>
        <v>ABI</v>
      </c>
      <c r="H590" s="148" t="str">
        <f t="shared" si="191"/>
        <v>ABI</v>
      </c>
      <c r="I590" s="210" t="s">
        <v>1064</v>
      </c>
      <c r="J590" s="147" t="str">
        <f t="shared" si="192"/>
        <v>ABI</v>
      </c>
      <c r="K590" s="149" t="s">
        <v>1064</v>
      </c>
      <c r="L590" s="147" t="str">
        <f t="shared" si="193"/>
        <v>ABI</v>
      </c>
      <c r="M590" s="148" t="str">
        <f t="shared" si="194"/>
        <v>ABI</v>
      </c>
      <c r="N590" s="150" t="s">
        <v>1064</v>
      </c>
      <c r="O590" s="187"/>
      <c r="P590" s="191">
        <f t="shared" si="195"/>
        <v>0</v>
      </c>
      <c r="Q590" s="147" t="str">
        <f t="shared" si="196"/>
        <v>ABI</v>
      </c>
      <c r="R590" s="150" t="s">
        <v>1064</v>
      </c>
      <c r="S590" s="147" t="str">
        <f t="shared" si="197"/>
        <v>ABI</v>
      </c>
      <c r="T590" s="148" t="str">
        <f t="shared" si="198"/>
        <v>ABI</v>
      </c>
      <c r="U590" s="150" t="s">
        <v>1064</v>
      </c>
      <c r="V590" s="147" t="str">
        <f t="shared" si="199"/>
        <v>ABI</v>
      </c>
      <c r="W590" s="189" t="s">
        <v>1064</v>
      </c>
      <c r="X590" s="147" t="str">
        <f t="shared" si="200"/>
        <v>ABI</v>
      </c>
      <c r="Y590" s="166" t="s">
        <v>1064</v>
      </c>
      <c r="Z590" s="147" t="str">
        <f t="shared" si="201"/>
        <v>ABI</v>
      </c>
      <c r="AA590" s="148" t="str">
        <f t="shared" si="202"/>
        <v>ABI</v>
      </c>
      <c r="AB590" s="149" t="s">
        <v>1064</v>
      </c>
      <c r="AC590" s="147" t="str">
        <f t="shared" si="203"/>
        <v>ABI</v>
      </c>
      <c r="AD590" s="151" t="str">
        <f t="shared" si="204"/>
        <v>ABI</v>
      </c>
      <c r="AE590" s="152" t="str">
        <f t="shared" si="205"/>
        <v>DEF</v>
      </c>
      <c r="AF590" s="153">
        <f t="shared" si="206"/>
        <v>0</v>
      </c>
      <c r="AG590" s="233">
        <f t="shared" si="207"/>
        <v>520</v>
      </c>
      <c r="AH590" s="108">
        <f>VLOOKUP(B590,'Notes Ecrit'!$A$2:$B$572,2)</f>
        <v>7</v>
      </c>
      <c r="AI590" s="234">
        <f t="shared" si="208"/>
        <v>440</v>
      </c>
      <c r="AJ590" s="125" t="e">
        <f t="shared" si="209"/>
        <v>#VALUE!</v>
      </c>
      <c r="AK590"/>
      <c r="AL590"/>
      <c r="AM590"/>
      <c r="AN590"/>
      <c r="AO590"/>
    </row>
    <row r="591" spans="1:41" s="111" customFormat="1" ht="16.5" customHeight="1" thickBot="1">
      <c r="A591" s="218" t="s">
        <v>1057</v>
      </c>
      <c r="B591" s="228">
        <v>21813516</v>
      </c>
      <c r="C591" s="228" t="s">
        <v>965</v>
      </c>
      <c r="D591" s="230" t="s">
        <v>966</v>
      </c>
      <c r="E591" s="207">
        <v>8</v>
      </c>
      <c r="F591" s="146">
        <f t="shared" si="189"/>
        <v>13.5</v>
      </c>
      <c r="G591" s="147">
        <f t="shared" si="190"/>
        <v>5</v>
      </c>
      <c r="H591" s="148">
        <f t="shared" si="191"/>
        <v>5</v>
      </c>
      <c r="I591" s="211">
        <v>3.99</v>
      </c>
      <c r="J591" s="147">
        <f t="shared" si="192"/>
        <v>4</v>
      </c>
      <c r="K591" s="155">
        <v>7.34</v>
      </c>
      <c r="L591" s="147">
        <f t="shared" si="193"/>
        <v>7</v>
      </c>
      <c r="M591" s="148">
        <f t="shared" si="194"/>
        <v>5.5</v>
      </c>
      <c r="N591" s="156">
        <v>52</v>
      </c>
      <c r="O591" s="190">
        <v>85</v>
      </c>
      <c r="P591" s="191">
        <f t="shared" si="195"/>
        <v>0.61176470588235299</v>
      </c>
      <c r="Q591" s="147">
        <f t="shared" si="196"/>
        <v>3</v>
      </c>
      <c r="R591" s="157">
        <v>35.200000000000003</v>
      </c>
      <c r="S591" s="147">
        <f t="shared" si="197"/>
        <v>2</v>
      </c>
      <c r="T591" s="148">
        <f t="shared" si="198"/>
        <v>5</v>
      </c>
      <c r="U591" s="156">
        <v>29.3</v>
      </c>
      <c r="V591" s="147">
        <f t="shared" si="199"/>
        <v>3.25</v>
      </c>
      <c r="W591" s="192">
        <v>-6</v>
      </c>
      <c r="X591" s="147">
        <f t="shared" si="200"/>
        <v>1.25</v>
      </c>
      <c r="Y591" s="158">
        <v>4</v>
      </c>
      <c r="Z591" s="147">
        <f t="shared" si="201"/>
        <v>3</v>
      </c>
      <c r="AA591" s="148">
        <f t="shared" si="202"/>
        <v>7.5</v>
      </c>
      <c r="AB591" s="159">
        <v>86</v>
      </c>
      <c r="AC591" s="147">
        <f t="shared" si="203"/>
        <v>1</v>
      </c>
      <c r="AD591" s="151">
        <f t="shared" si="204"/>
        <v>1</v>
      </c>
      <c r="AE591" s="152">
        <f t="shared" si="205"/>
        <v>4.8</v>
      </c>
      <c r="AF591" s="153">
        <f t="shared" si="206"/>
        <v>4.8</v>
      </c>
      <c r="AG591" s="233">
        <f t="shared" si="207"/>
        <v>509</v>
      </c>
      <c r="AH591" s="108">
        <f>VLOOKUP(B591,'Notes Ecrit'!$A$2:$B$572,2)</f>
        <v>8</v>
      </c>
      <c r="AI591" s="234">
        <f t="shared" si="208"/>
        <v>339</v>
      </c>
      <c r="AJ591" s="125">
        <f t="shared" si="209"/>
        <v>6.4</v>
      </c>
      <c r="AK591" s="122"/>
      <c r="AL591" s="122"/>
      <c r="AM591" s="122"/>
      <c r="AN591" s="122"/>
      <c r="AO591" s="122"/>
    </row>
    <row r="592" spans="1:41" s="111" customFormat="1" ht="16.5" customHeight="1" thickBot="1">
      <c r="A592" s="218" t="s">
        <v>186</v>
      </c>
      <c r="B592" s="228">
        <v>21814108</v>
      </c>
      <c r="C592" s="228" t="s">
        <v>967</v>
      </c>
      <c r="D592" s="230" t="s">
        <v>784</v>
      </c>
      <c r="E592" s="207">
        <v>10</v>
      </c>
      <c r="F592" s="146">
        <f t="shared" si="189"/>
        <v>14.5</v>
      </c>
      <c r="G592" s="147">
        <f t="shared" si="190"/>
        <v>10</v>
      </c>
      <c r="H592" s="148">
        <f t="shared" si="191"/>
        <v>10</v>
      </c>
      <c r="I592" s="211">
        <v>4.1500000000000004</v>
      </c>
      <c r="J592" s="147">
        <f t="shared" si="192"/>
        <v>7</v>
      </c>
      <c r="K592" s="155">
        <v>7.66</v>
      </c>
      <c r="L592" s="147">
        <f t="shared" si="193"/>
        <v>11</v>
      </c>
      <c r="M592" s="148">
        <f t="shared" si="194"/>
        <v>9</v>
      </c>
      <c r="N592" s="156">
        <v>35</v>
      </c>
      <c r="O592" s="190">
        <v>66</v>
      </c>
      <c r="P592" s="191">
        <f t="shared" si="195"/>
        <v>0.53030303030303028</v>
      </c>
      <c r="Q592" s="147">
        <f t="shared" si="196"/>
        <v>4</v>
      </c>
      <c r="R592" s="157">
        <v>30.6</v>
      </c>
      <c r="S592" s="147">
        <f t="shared" si="197"/>
        <v>5</v>
      </c>
      <c r="T592" s="148">
        <f t="shared" si="198"/>
        <v>9</v>
      </c>
      <c r="U592" s="156">
        <v>32.9</v>
      </c>
      <c r="V592" s="147">
        <f t="shared" si="199"/>
        <v>2.5</v>
      </c>
      <c r="W592" s="192">
        <v>2</v>
      </c>
      <c r="X592" s="147">
        <f t="shared" si="200"/>
        <v>3</v>
      </c>
      <c r="Y592" s="158">
        <v>3</v>
      </c>
      <c r="Z592" s="147">
        <f t="shared" si="201"/>
        <v>3.5</v>
      </c>
      <c r="AA592" s="148">
        <f t="shared" si="202"/>
        <v>9</v>
      </c>
      <c r="AB592" s="159">
        <v>69.45</v>
      </c>
      <c r="AC592" s="147">
        <f t="shared" si="203"/>
        <v>1</v>
      </c>
      <c r="AD592" s="151">
        <f t="shared" si="204"/>
        <v>1</v>
      </c>
      <c r="AE592" s="152">
        <f t="shared" si="205"/>
        <v>7.6</v>
      </c>
      <c r="AF592" s="153">
        <f t="shared" si="206"/>
        <v>7.6</v>
      </c>
      <c r="AG592" s="233">
        <f t="shared" si="207"/>
        <v>462</v>
      </c>
      <c r="AH592" s="108">
        <f>VLOOKUP(B592,'Notes Ecrit'!$A$2:$B$572,2)</f>
        <v>10.5</v>
      </c>
      <c r="AI592" s="234">
        <f t="shared" si="208"/>
        <v>94</v>
      </c>
      <c r="AJ592" s="125">
        <f t="shared" si="209"/>
        <v>9.0500000000000007</v>
      </c>
    </row>
    <row r="593" spans="1:41" s="126" customFormat="1" ht="15.75" thickBot="1">
      <c r="A593" s="251" t="s">
        <v>1057</v>
      </c>
      <c r="B593" s="127">
        <v>21606299</v>
      </c>
      <c r="C593" s="127" t="s">
        <v>968</v>
      </c>
      <c r="D593" s="252" t="s">
        <v>969</v>
      </c>
      <c r="E593" s="208" t="s">
        <v>1064</v>
      </c>
      <c r="F593" s="146" t="str">
        <f t="shared" si="189"/>
        <v>ABI</v>
      </c>
      <c r="G593" s="147" t="str">
        <f t="shared" si="190"/>
        <v>ABI</v>
      </c>
      <c r="H593" s="148" t="str">
        <f t="shared" si="191"/>
        <v>ABI</v>
      </c>
      <c r="I593" s="210" t="s">
        <v>1064</v>
      </c>
      <c r="J593" s="147" t="str">
        <f t="shared" si="192"/>
        <v>ABI</v>
      </c>
      <c r="K593" s="149" t="s">
        <v>1064</v>
      </c>
      <c r="L593" s="147" t="str">
        <f t="shared" si="193"/>
        <v>ABI</v>
      </c>
      <c r="M593" s="148" t="str">
        <f t="shared" si="194"/>
        <v>ABI</v>
      </c>
      <c r="N593" s="150" t="s">
        <v>1064</v>
      </c>
      <c r="O593" s="187"/>
      <c r="P593" s="191">
        <f t="shared" si="195"/>
        <v>0</v>
      </c>
      <c r="Q593" s="147" t="str">
        <f t="shared" si="196"/>
        <v>ABI</v>
      </c>
      <c r="R593" s="150" t="s">
        <v>1064</v>
      </c>
      <c r="S593" s="147" t="str">
        <f t="shared" si="197"/>
        <v>ABI</v>
      </c>
      <c r="T593" s="148" t="str">
        <f t="shared" si="198"/>
        <v>ABI</v>
      </c>
      <c r="U593" s="150" t="s">
        <v>1064</v>
      </c>
      <c r="V593" s="147" t="str">
        <f t="shared" si="199"/>
        <v>ABI</v>
      </c>
      <c r="W593" s="189" t="s">
        <v>1064</v>
      </c>
      <c r="X593" s="147" t="str">
        <f t="shared" si="200"/>
        <v>ABI</v>
      </c>
      <c r="Y593" s="166" t="s">
        <v>1064</v>
      </c>
      <c r="Z593" s="147" t="str">
        <f t="shared" si="201"/>
        <v>ABI</v>
      </c>
      <c r="AA593" s="148" t="str">
        <f t="shared" si="202"/>
        <v>ABI</v>
      </c>
      <c r="AB593" s="149" t="s">
        <v>1064</v>
      </c>
      <c r="AC593" s="147" t="str">
        <f t="shared" si="203"/>
        <v>ABI</v>
      </c>
      <c r="AD593" s="151" t="str">
        <f t="shared" si="204"/>
        <v>ABI</v>
      </c>
      <c r="AE593" s="152" t="str">
        <f t="shared" si="205"/>
        <v>DEF</v>
      </c>
      <c r="AF593" s="153">
        <f t="shared" si="206"/>
        <v>0</v>
      </c>
      <c r="AG593" s="233">
        <f t="shared" si="207"/>
        <v>520</v>
      </c>
      <c r="AH593" s="108">
        <f>VLOOKUP(B593,'Notes Ecrit'!$A$2:$B$572,2)</f>
        <v>9</v>
      </c>
      <c r="AI593" s="234">
        <f t="shared" si="208"/>
        <v>208</v>
      </c>
      <c r="AJ593" s="125" t="e">
        <f t="shared" si="209"/>
        <v>#VALUE!</v>
      </c>
      <c r="AK593"/>
      <c r="AL593"/>
      <c r="AM593"/>
      <c r="AN593"/>
      <c r="AO593"/>
    </row>
    <row r="594" spans="1:41" s="111" customFormat="1" ht="16.5" customHeight="1" thickBot="1">
      <c r="A594" s="218" t="s">
        <v>186</v>
      </c>
      <c r="B594" s="228">
        <v>21810333</v>
      </c>
      <c r="C594" s="228" t="s">
        <v>970</v>
      </c>
      <c r="D594" s="230" t="s">
        <v>531</v>
      </c>
      <c r="E594" s="207">
        <v>8</v>
      </c>
      <c r="F594" s="146">
        <f t="shared" si="189"/>
        <v>13.5</v>
      </c>
      <c r="G594" s="147">
        <f t="shared" si="190"/>
        <v>8</v>
      </c>
      <c r="H594" s="148">
        <f t="shared" si="191"/>
        <v>8</v>
      </c>
      <c r="I594" s="211">
        <v>3.71</v>
      </c>
      <c r="J594" s="147">
        <f t="shared" si="192"/>
        <v>14</v>
      </c>
      <c r="K594" s="155">
        <v>8.57</v>
      </c>
      <c r="L594" s="147">
        <f t="shared" si="193"/>
        <v>5</v>
      </c>
      <c r="M594" s="148">
        <f t="shared" si="194"/>
        <v>9.5</v>
      </c>
      <c r="N594" s="156">
        <v>31</v>
      </c>
      <c r="O594" s="190">
        <v>63</v>
      </c>
      <c r="P594" s="191">
        <f t="shared" si="195"/>
        <v>0.49206349206349204</v>
      </c>
      <c r="Q594" s="147">
        <f t="shared" si="196"/>
        <v>3.5</v>
      </c>
      <c r="R594" s="157">
        <v>21.3</v>
      </c>
      <c r="S594" s="147">
        <f t="shared" si="197"/>
        <v>2.5</v>
      </c>
      <c r="T594" s="148">
        <f t="shared" si="198"/>
        <v>6</v>
      </c>
      <c r="U594" s="156">
        <v>35.9</v>
      </c>
      <c r="V594" s="147">
        <f t="shared" si="199"/>
        <v>1</v>
      </c>
      <c r="W594" s="192">
        <v>-15</v>
      </c>
      <c r="X594" s="147">
        <f t="shared" si="200"/>
        <v>0.5</v>
      </c>
      <c r="Y594" s="158">
        <v>10</v>
      </c>
      <c r="Z594" s="147">
        <f t="shared" si="201"/>
        <v>0</v>
      </c>
      <c r="AA594" s="148">
        <f t="shared" si="202"/>
        <v>1.5</v>
      </c>
      <c r="AB594" s="159">
        <v>37.81</v>
      </c>
      <c r="AC594" s="147">
        <f t="shared" si="203"/>
        <v>15</v>
      </c>
      <c r="AD594" s="151">
        <f t="shared" si="204"/>
        <v>15</v>
      </c>
      <c r="AE594" s="152">
        <f t="shared" si="205"/>
        <v>8</v>
      </c>
      <c r="AF594" s="153">
        <f t="shared" si="206"/>
        <v>8</v>
      </c>
      <c r="AG594" s="233">
        <f t="shared" si="207"/>
        <v>443</v>
      </c>
      <c r="AH594" s="108">
        <f>VLOOKUP(B594,'Notes Ecrit'!$A$2:$B$572,2)</f>
        <v>7</v>
      </c>
      <c r="AI594" s="234">
        <f t="shared" si="208"/>
        <v>440</v>
      </c>
      <c r="AJ594" s="125">
        <f t="shared" si="209"/>
        <v>7.5</v>
      </c>
      <c r="AK594" s="122"/>
      <c r="AL594" s="122"/>
      <c r="AM594" s="122"/>
      <c r="AN594" s="122"/>
      <c r="AO594" s="122"/>
    </row>
    <row r="595" spans="1:41" s="111" customFormat="1" ht="16.5" customHeight="1" thickBot="1">
      <c r="A595" s="218" t="s">
        <v>1057</v>
      </c>
      <c r="B595" s="228">
        <v>21708069</v>
      </c>
      <c r="C595" s="228" t="s">
        <v>150</v>
      </c>
      <c r="D595" s="230" t="s">
        <v>971</v>
      </c>
      <c r="E595" s="207">
        <v>16</v>
      </c>
      <c r="F595" s="146">
        <f t="shared" si="189"/>
        <v>17.5</v>
      </c>
      <c r="G595" s="147">
        <f t="shared" si="190"/>
        <v>13</v>
      </c>
      <c r="H595" s="148">
        <f t="shared" si="191"/>
        <v>13</v>
      </c>
      <c r="I595" s="211">
        <v>3.65</v>
      </c>
      <c r="J595" s="147">
        <f t="shared" si="192"/>
        <v>10</v>
      </c>
      <c r="K595" s="155">
        <v>6.82</v>
      </c>
      <c r="L595" s="147">
        <f t="shared" si="193"/>
        <v>11</v>
      </c>
      <c r="M595" s="148">
        <f t="shared" si="194"/>
        <v>10.5</v>
      </c>
      <c r="N595" s="156">
        <v>53</v>
      </c>
      <c r="O595" s="190">
        <v>63</v>
      </c>
      <c r="P595" s="191">
        <f t="shared" si="195"/>
        <v>0.84126984126984128</v>
      </c>
      <c r="Q595" s="147">
        <f t="shared" si="196"/>
        <v>4</v>
      </c>
      <c r="R595" s="157">
        <v>38.6</v>
      </c>
      <c r="S595" s="147">
        <f t="shared" si="197"/>
        <v>2.5</v>
      </c>
      <c r="T595" s="148">
        <f t="shared" si="198"/>
        <v>6.5</v>
      </c>
      <c r="U595" s="156">
        <v>30.7</v>
      </c>
      <c r="V595" s="147">
        <f t="shared" si="199"/>
        <v>2.5</v>
      </c>
      <c r="W595" s="192">
        <v>-2</v>
      </c>
      <c r="X595" s="147">
        <f t="shared" si="200"/>
        <v>2</v>
      </c>
      <c r="Y595" s="158">
        <v>3</v>
      </c>
      <c r="Z595" s="147">
        <f t="shared" si="201"/>
        <v>3.5</v>
      </c>
      <c r="AA595" s="148">
        <f t="shared" si="202"/>
        <v>8</v>
      </c>
      <c r="AB595" s="159" t="s">
        <v>1064</v>
      </c>
      <c r="AC595" s="147" t="str">
        <f t="shared" si="203"/>
        <v>ABI</v>
      </c>
      <c r="AD595" s="151" t="str">
        <f t="shared" si="204"/>
        <v>ABI</v>
      </c>
      <c r="AE595" s="152" t="str">
        <f t="shared" si="205"/>
        <v>DEF</v>
      </c>
      <c r="AF595" s="153">
        <f t="shared" si="206"/>
        <v>0</v>
      </c>
      <c r="AG595" s="233">
        <f t="shared" si="207"/>
        <v>520</v>
      </c>
      <c r="AH595" s="108">
        <f>VLOOKUP(B595,'Notes Ecrit'!$A$2:$B$572,2)</f>
        <v>7</v>
      </c>
      <c r="AI595" s="234">
        <f t="shared" si="208"/>
        <v>440</v>
      </c>
      <c r="AJ595" s="125" t="e">
        <f t="shared" si="209"/>
        <v>#VALUE!</v>
      </c>
      <c r="AK595" s="118"/>
      <c r="AL595" s="118"/>
      <c r="AM595" s="118"/>
      <c r="AN595" s="118"/>
      <c r="AO595" s="118"/>
    </row>
    <row r="596" spans="1:41" s="111" customFormat="1" ht="16.5" customHeight="1" thickBot="1">
      <c r="A596" s="218" t="s">
        <v>186</v>
      </c>
      <c r="B596" s="228">
        <v>21801805</v>
      </c>
      <c r="C596" s="228" t="s">
        <v>972</v>
      </c>
      <c r="D596" s="230" t="s">
        <v>268</v>
      </c>
      <c r="E596" s="207">
        <v>12</v>
      </c>
      <c r="F596" s="146">
        <f t="shared" si="189"/>
        <v>15.5</v>
      </c>
      <c r="G596" s="147">
        <f t="shared" si="190"/>
        <v>12</v>
      </c>
      <c r="H596" s="148">
        <f t="shared" si="191"/>
        <v>12</v>
      </c>
      <c r="I596" s="211">
        <v>4.75</v>
      </c>
      <c r="J596" s="147">
        <f t="shared" si="192"/>
        <v>1</v>
      </c>
      <c r="K596" s="155">
        <v>8.4499999999999993</v>
      </c>
      <c r="L596" s="147">
        <f t="shared" si="193"/>
        <v>6</v>
      </c>
      <c r="M596" s="148">
        <f t="shared" si="194"/>
        <v>3.5</v>
      </c>
      <c r="N596" s="156">
        <v>25</v>
      </c>
      <c r="O596" s="190">
        <v>51</v>
      </c>
      <c r="P596" s="191">
        <f t="shared" si="195"/>
        <v>0.49019607843137253</v>
      </c>
      <c r="Q596" s="147">
        <f t="shared" si="196"/>
        <v>3.5</v>
      </c>
      <c r="R596" s="157">
        <v>22.5</v>
      </c>
      <c r="S596" s="147">
        <f t="shared" si="197"/>
        <v>3</v>
      </c>
      <c r="T596" s="148">
        <f t="shared" si="198"/>
        <v>6.5</v>
      </c>
      <c r="U596" s="156">
        <v>32.5</v>
      </c>
      <c r="V596" s="147">
        <f t="shared" si="199"/>
        <v>2.5</v>
      </c>
      <c r="W596" s="192">
        <v>-23</v>
      </c>
      <c r="X596" s="147">
        <f t="shared" si="200"/>
        <v>0</v>
      </c>
      <c r="Y596" s="158">
        <v>9</v>
      </c>
      <c r="Z596" s="147">
        <f t="shared" si="201"/>
        <v>0.5</v>
      </c>
      <c r="AA596" s="148">
        <f t="shared" si="202"/>
        <v>3</v>
      </c>
      <c r="AB596" s="159">
        <v>58.46</v>
      </c>
      <c r="AC596" s="147">
        <f t="shared" si="203"/>
        <v>5</v>
      </c>
      <c r="AD596" s="151">
        <f t="shared" si="204"/>
        <v>5</v>
      </c>
      <c r="AE596" s="152">
        <f t="shared" si="205"/>
        <v>6</v>
      </c>
      <c r="AF596" s="153">
        <f t="shared" si="206"/>
        <v>6</v>
      </c>
      <c r="AG596" s="233">
        <f t="shared" si="207"/>
        <v>497</v>
      </c>
      <c r="AH596" s="108">
        <f>VLOOKUP(B596,'Notes Ecrit'!$A$2:$B$572,2)</f>
        <v>6.5</v>
      </c>
      <c r="AI596" s="234">
        <f t="shared" si="208"/>
        <v>497</v>
      </c>
      <c r="AJ596" s="125">
        <f t="shared" si="209"/>
        <v>6.25</v>
      </c>
      <c r="AK596"/>
      <c r="AL596"/>
      <c r="AM596"/>
      <c r="AN596"/>
      <c r="AO596"/>
    </row>
    <row r="597" spans="1:41" s="126" customFormat="1" ht="16.5" customHeight="1" thickBot="1">
      <c r="A597" s="251" t="s">
        <v>1057</v>
      </c>
      <c r="B597" s="127">
        <v>21816172</v>
      </c>
      <c r="C597" s="127" t="s">
        <v>973</v>
      </c>
      <c r="D597" s="252" t="s">
        <v>974</v>
      </c>
      <c r="E597" s="208" t="s">
        <v>1064</v>
      </c>
      <c r="F597" s="146" t="str">
        <f t="shared" si="189"/>
        <v>ABI</v>
      </c>
      <c r="G597" s="147" t="str">
        <f t="shared" si="190"/>
        <v>ABI</v>
      </c>
      <c r="H597" s="148" t="str">
        <f t="shared" si="191"/>
        <v>ABI</v>
      </c>
      <c r="I597" s="210" t="s">
        <v>1064</v>
      </c>
      <c r="J597" s="147" t="str">
        <f t="shared" si="192"/>
        <v>ABI</v>
      </c>
      <c r="K597" s="149" t="s">
        <v>1064</v>
      </c>
      <c r="L597" s="147" t="str">
        <f t="shared" si="193"/>
        <v>ABI</v>
      </c>
      <c r="M597" s="148" t="str">
        <f t="shared" si="194"/>
        <v>ABI</v>
      </c>
      <c r="N597" s="150" t="s">
        <v>1064</v>
      </c>
      <c r="O597" s="187"/>
      <c r="P597" s="191">
        <f t="shared" si="195"/>
        <v>0</v>
      </c>
      <c r="Q597" s="147" t="str">
        <f t="shared" si="196"/>
        <v>ABI</v>
      </c>
      <c r="R597" s="150" t="s">
        <v>1064</v>
      </c>
      <c r="S597" s="147" t="str">
        <f t="shared" si="197"/>
        <v>ABI</v>
      </c>
      <c r="T597" s="148" t="str">
        <f t="shared" si="198"/>
        <v>ABI</v>
      </c>
      <c r="U597" s="150" t="s">
        <v>1064</v>
      </c>
      <c r="V597" s="147" t="str">
        <f t="shared" si="199"/>
        <v>ABI</v>
      </c>
      <c r="W597" s="189" t="s">
        <v>1064</v>
      </c>
      <c r="X597" s="147" t="str">
        <f t="shared" si="200"/>
        <v>ABI</v>
      </c>
      <c r="Y597" s="166" t="s">
        <v>1064</v>
      </c>
      <c r="Z597" s="147" t="str">
        <f t="shared" si="201"/>
        <v>ABI</v>
      </c>
      <c r="AA597" s="148" t="str">
        <f t="shared" si="202"/>
        <v>ABI</v>
      </c>
      <c r="AB597" s="149" t="s">
        <v>1064</v>
      </c>
      <c r="AC597" s="147" t="str">
        <f t="shared" si="203"/>
        <v>ABI</v>
      </c>
      <c r="AD597" s="151" t="str">
        <f t="shared" si="204"/>
        <v>ABI</v>
      </c>
      <c r="AE597" s="152" t="str">
        <f t="shared" si="205"/>
        <v>DEF</v>
      </c>
      <c r="AF597" s="153">
        <f t="shared" si="206"/>
        <v>0</v>
      </c>
      <c r="AG597" s="233">
        <f t="shared" si="207"/>
        <v>520</v>
      </c>
      <c r="AH597" s="108">
        <f>VLOOKUP(B597,'Notes Ecrit'!$A$2:$B$572,2)</f>
        <v>9</v>
      </c>
      <c r="AI597" s="234">
        <f t="shared" si="208"/>
        <v>208</v>
      </c>
      <c r="AJ597" s="125" t="e">
        <f t="shared" si="209"/>
        <v>#VALUE!</v>
      </c>
      <c r="AK597"/>
      <c r="AL597"/>
      <c r="AM597"/>
      <c r="AN597"/>
      <c r="AO597"/>
    </row>
    <row r="598" spans="1:41" s="111" customFormat="1" ht="16.5" customHeight="1" thickBot="1">
      <c r="A598" s="218" t="s">
        <v>1057</v>
      </c>
      <c r="B598" s="228">
        <v>21806694</v>
      </c>
      <c r="C598" s="228" t="s">
        <v>975</v>
      </c>
      <c r="D598" s="230" t="s">
        <v>34</v>
      </c>
      <c r="E598" s="207">
        <v>18</v>
      </c>
      <c r="F598" s="146">
        <f t="shared" si="189"/>
        <v>18.5</v>
      </c>
      <c r="G598" s="147">
        <f t="shared" si="190"/>
        <v>15</v>
      </c>
      <c r="H598" s="148">
        <f t="shared" si="191"/>
        <v>15</v>
      </c>
      <c r="I598" s="211">
        <v>3.08</v>
      </c>
      <c r="J598" s="147">
        <f t="shared" si="192"/>
        <v>19</v>
      </c>
      <c r="K598" s="155">
        <v>6.54</v>
      </c>
      <c r="L598" s="147">
        <f t="shared" si="193"/>
        <v>13</v>
      </c>
      <c r="M598" s="148">
        <f t="shared" si="194"/>
        <v>16</v>
      </c>
      <c r="N598" s="156">
        <v>81</v>
      </c>
      <c r="O598" s="190">
        <v>65</v>
      </c>
      <c r="P598" s="191">
        <f t="shared" si="195"/>
        <v>1.2461538461538462</v>
      </c>
      <c r="Q598" s="147">
        <f t="shared" si="196"/>
        <v>6</v>
      </c>
      <c r="R598" s="157">
        <v>42.4</v>
      </c>
      <c r="S598" s="147">
        <f t="shared" si="197"/>
        <v>3.5</v>
      </c>
      <c r="T598" s="148">
        <f t="shared" si="198"/>
        <v>9.5</v>
      </c>
      <c r="U598" s="156">
        <v>26.6</v>
      </c>
      <c r="V598" s="147">
        <f t="shared" si="199"/>
        <v>4.5</v>
      </c>
      <c r="W598" s="192">
        <v>-4</v>
      </c>
      <c r="X598" s="147">
        <f t="shared" si="200"/>
        <v>1.5</v>
      </c>
      <c r="Y598" s="158">
        <v>7</v>
      </c>
      <c r="Z598" s="147">
        <f t="shared" si="201"/>
        <v>1.5</v>
      </c>
      <c r="AA598" s="148">
        <f t="shared" si="202"/>
        <v>7.5</v>
      </c>
      <c r="AB598" s="159">
        <v>33.06</v>
      </c>
      <c r="AC598" s="147">
        <f t="shared" si="203"/>
        <v>14</v>
      </c>
      <c r="AD598" s="151">
        <f t="shared" si="204"/>
        <v>14</v>
      </c>
      <c r="AE598" s="152">
        <f t="shared" si="205"/>
        <v>12.4</v>
      </c>
      <c r="AF598" s="153">
        <f t="shared" si="206"/>
        <v>12.4</v>
      </c>
      <c r="AG598" s="233">
        <f t="shared" si="207"/>
        <v>68</v>
      </c>
      <c r="AH598" s="108">
        <f>VLOOKUP(B598,'Notes Ecrit'!$A$2:$B$572,2)</f>
        <v>9.5</v>
      </c>
      <c r="AI598" s="234">
        <f t="shared" si="208"/>
        <v>173</v>
      </c>
      <c r="AJ598" s="125">
        <f t="shared" si="209"/>
        <v>10.95</v>
      </c>
      <c r="AK598"/>
      <c r="AL598"/>
      <c r="AM598"/>
      <c r="AN598"/>
      <c r="AO598"/>
    </row>
    <row r="599" spans="1:41" s="111" customFormat="1" ht="16.5" customHeight="1" thickBot="1">
      <c r="A599" s="218" t="s">
        <v>1057</v>
      </c>
      <c r="B599" s="228">
        <v>21810895</v>
      </c>
      <c r="C599" s="228" t="s">
        <v>976</v>
      </c>
      <c r="D599" s="230" t="s">
        <v>33</v>
      </c>
      <c r="E599" s="207">
        <v>14</v>
      </c>
      <c r="F599" s="146">
        <f t="shared" si="189"/>
        <v>16.5</v>
      </c>
      <c r="G599" s="147">
        <f t="shared" si="190"/>
        <v>11</v>
      </c>
      <c r="H599" s="148">
        <f t="shared" si="191"/>
        <v>11</v>
      </c>
      <c r="I599" s="211">
        <v>3.58</v>
      </c>
      <c r="J599" s="147">
        <f t="shared" si="192"/>
        <v>11</v>
      </c>
      <c r="K599" s="155">
        <v>6.76</v>
      </c>
      <c r="L599" s="147">
        <f t="shared" si="193"/>
        <v>11</v>
      </c>
      <c r="M599" s="148">
        <f t="shared" si="194"/>
        <v>11</v>
      </c>
      <c r="N599" s="156">
        <v>45</v>
      </c>
      <c r="O599" s="190">
        <v>75</v>
      </c>
      <c r="P599" s="191">
        <f t="shared" si="195"/>
        <v>0.6</v>
      </c>
      <c r="Q599" s="147">
        <f t="shared" si="196"/>
        <v>3</v>
      </c>
      <c r="R599" s="157">
        <v>41.5</v>
      </c>
      <c r="S599" s="147">
        <f t="shared" si="197"/>
        <v>3.5</v>
      </c>
      <c r="T599" s="148">
        <f t="shared" si="198"/>
        <v>6.5</v>
      </c>
      <c r="U599" s="156">
        <v>30.1</v>
      </c>
      <c r="V599" s="147">
        <f t="shared" si="199"/>
        <v>2.75</v>
      </c>
      <c r="W599" s="192">
        <v>-13</v>
      </c>
      <c r="X599" s="147">
        <f t="shared" si="200"/>
        <v>0.75</v>
      </c>
      <c r="Y599" s="158">
        <v>8</v>
      </c>
      <c r="Z599" s="147">
        <f t="shared" si="201"/>
        <v>1</v>
      </c>
      <c r="AA599" s="148">
        <f t="shared" si="202"/>
        <v>4.5</v>
      </c>
      <c r="AB599" s="159">
        <v>48.56</v>
      </c>
      <c r="AC599" s="147">
        <f t="shared" si="203"/>
        <v>6</v>
      </c>
      <c r="AD599" s="151">
        <f t="shared" si="204"/>
        <v>6</v>
      </c>
      <c r="AE599" s="152">
        <f t="shared" si="205"/>
        <v>7.8</v>
      </c>
      <c r="AF599" s="153">
        <f t="shared" si="206"/>
        <v>7.8</v>
      </c>
      <c r="AG599" s="233">
        <f t="shared" si="207"/>
        <v>448</v>
      </c>
      <c r="AH599" s="108">
        <f>VLOOKUP(B599,'Notes Ecrit'!$A$2:$B$572,2)</f>
        <v>9</v>
      </c>
      <c r="AI599" s="234">
        <f t="shared" si="208"/>
        <v>208</v>
      </c>
      <c r="AJ599" s="125">
        <f t="shared" si="209"/>
        <v>8.4</v>
      </c>
      <c r="AK599"/>
      <c r="AL599"/>
      <c r="AM599"/>
      <c r="AN599"/>
      <c r="AO599"/>
    </row>
    <row r="600" spans="1:41" s="111" customFormat="1" ht="16.5" customHeight="1" thickBot="1">
      <c r="A600" s="218" t="s">
        <v>1057</v>
      </c>
      <c r="B600" s="228">
        <v>21802462</v>
      </c>
      <c r="C600" s="228" t="s">
        <v>977</v>
      </c>
      <c r="D600" s="230" t="s">
        <v>978</v>
      </c>
      <c r="E600" s="207">
        <v>15</v>
      </c>
      <c r="F600" s="146">
        <f t="shared" si="189"/>
        <v>17</v>
      </c>
      <c r="G600" s="147">
        <f t="shared" si="190"/>
        <v>12</v>
      </c>
      <c r="H600" s="148">
        <f t="shared" si="191"/>
        <v>12</v>
      </c>
      <c r="I600" s="211">
        <v>3.33</v>
      </c>
      <c r="J600" s="147">
        <f t="shared" si="192"/>
        <v>15</v>
      </c>
      <c r="K600" s="155">
        <v>7.11</v>
      </c>
      <c r="L600" s="147">
        <f t="shared" si="193"/>
        <v>9</v>
      </c>
      <c r="M600" s="148">
        <f t="shared" si="194"/>
        <v>12</v>
      </c>
      <c r="N600" s="156">
        <v>44</v>
      </c>
      <c r="O600" s="190">
        <v>66</v>
      </c>
      <c r="P600" s="191">
        <f t="shared" si="195"/>
        <v>0.66666666666666663</v>
      </c>
      <c r="Q600" s="147">
        <f t="shared" si="196"/>
        <v>3</v>
      </c>
      <c r="R600" s="157">
        <v>39.4</v>
      </c>
      <c r="S600" s="147">
        <f t="shared" si="197"/>
        <v>3</v>
      </c>
      <c r="T600" s="148">
        <f t="shared" si="198"/>
        <v>6</v>
      </c>
      <c r="U600" s="156">
        <v>26.7</v>
      </c>
      <c r="V600" s="147">
        <f t="shared" si="199"/>
        <v>4.5</v>
      </c>
      <c r="W600" s="192">
        <v>1</v>
      </c>
      <c r="X600" s="147">
        <f t="shared" si="200"/>
        <v>2.75</v>
      </c>
      <c r="Y600" s="165" t="s">
        <v>1064</v>
      </c>
      <c r="Z600" s="147" t="str">
        <f t="shared" si="201"/>
        <v>ABI</v>
      </c>
      <c r="AA600" s="148" t="str">
        <f t="shared" si="202"/>
        <v>ABI</v>
      </c>
      <c r="AB600" s="159">
        <v>33.659999999999997</v>
      </c>
      <c r="AC600" s="147">
        <f t="shared" si="203"/>
        <v>14</v>
      </c>
      <c r="AD600" s="151">
        <f t="shared" si="204"/>
        <v>14</v>
      </c>
      <c r="AE600" s="152" t="str">
        <f t="shared" si="205"/>
        <v>DEF</v>
      </c>
      <c r="AF600" s="153">
        <f t="shared" si="206"/>
        <v>0</v>
      </c>
      <c r="AG600" s="233">
        <f t="shared" si="207"/>
        <v>520</v>
      </c>
      <c r="AH600" s="108">
        <f>VLOOKUP(B600,'Notes Ecrit'!$A$2:$B$572,2)</f>
        <v>8.5</v>
      </c>
      <c r="AI600" s="234">
        <f t="shared" si="208"/>
        <v>278</v>
      </c>
      <c r="AJ600" s="125" t="e">
        <f t="shared" si="209"/>
        <v>#VALUE!</v>
      </c>
      <c r="AK600"/>
      <c r="AL600"/>
      <c r="AM600"/>
      <c r="AN600"/>
      <c r="AO600"/>
    </row>
    <row r="601" spans="1:41" s="111" customFormat="1" ht="16.5" customHeight="1" thickBot="1">
      <c r="A601" s="218" t="s">
        <v>186</v>
      </c>
      <c r="B601" s="228">
        <v>21810050</v>
      </c>
      <c r="C601" s="228" t="s">
        <v>151</v>
      </c>
      <c r="D601" s="230" t="s">
        <v>391</v>
      </c>
      <c r="E601" s="207">
        <v>9</v>
      </c>
      <c r="F601" s="146">
        <f t="shared" si="189"/>
        <v>14</v>
      </c>
      <c r="G601" s="147">
        <f t="shared" si="190"/>
        <v>9</v>
      </c>
      <c r="H601" s="148">
        <f t="shared" si="191"/>
        <v>9</v>
      </c>
      <c r="I601" s="211">
        <v>3.67</v>
      </c>
      <c r="J601" s="147">
        <f t="shared" si="192"/>
        <v>15</v>
      </c>
      <c r="K601" s="155">
        <v>8.2200000000000006</v>
      </c>
      <c r="L601" s="147">
        <f t="shared" si="193"/>
        <v>7</v>
      </c>
      <c r="M601" s="148">
        <f t="shared" si="194"/>
        <v>11</v>
      </c>
      <c r="N601" s="156">
        <v>35</v>
      </c>
      <c r="O601" s="190">
        <v>55</v>
      </c>
      <c r="P601" s="191">
        <f t="shared" si="195"/>
        <v>0.63636363636363635</v>
      </c>
      <c r="Q601" s="147">
        <f t="shared" si="196"/>
        <v>4.5</v>
      </c>
      <c r="R601" s="157">
        <v>31.1</v>
      </c>
      <c r="S601" s="147">
        <f t="shared" si="197"/>
        <v>5</v>
      </c>
      <c r="T601" s="148">
        <f t="shared" si="198"/>
        <v>9.5</v>
      </c>
      <c r="U601" s="156">
        <v>32.4</v>
      </c>
      <c r="V601" s="147">
        <f t="shared" si="199"/>
        <v>2.75</v>
      </c>
      <c r="W601" s="192">
        <v>4</v>
      </c>
      <c r="X601" s="147">
        <f t="shared" si="200"/>
        <v>3.25</v>
      </c>
      <c r="Y601" s="158">
        <v>1</v>
      </c>
      <c r="Z601" s="147">
        <f t="shared" si="201"/>
        <v>4.5</v>
      </c>
      <c r="AA601" s="148">
        <f t="shared" si="202"/>
        <v>10.5</v>
      </c>
      <c r="AB601" s="159">
        <v>34.340000000000003</v>
      </c>
      <c r="AC601" s="147">
        <f t="shared" si="203"/>
        <v>17</v>
      </c>
      <c r="AD601" s="151">
        <f t="shared" si="204"/>
        <v>17</v>
      </c>
      <c r="AE601" s="152">
        <f t="shared" si="205"/>
        <v>11.4</v>
      </c>
      <c r="AF601" s="153">
        <f t="shared" si="206"/>
        <v>11.4</v>
      </c>
      <c r="AG601" s="233">
        <f t="shared" si="207"/>
        <v>158</v>
      </c>
      <c r="AH601" s="108">
        <f>VLOOKUP(B601,'Notes Ecrit'!$A$2:$B$572,2)</f>
        <v>9</v>
      </c>
      <c r="AI601" s="234">
        <f t="shared" si="208"/>
        <v>208</v>
      </c>
      <c r="AJ601" s="125">
        <f t="shared" si="209"/>
        <v>10.199999999999999</v>
      </c>
    </row>
    <row r="602" spans="1:41" s="111" customFormat="1" ht="16.5" customHeight="1" thickBot="1">
      <c r="A602" s="258" t="s">
        <v>1057</v>
      </c>
      <c r="B602" s="142">
        <v>21700533</v>
      </c>
      <c r="C602" s="142" t="s">
        <v>152</v>
      </c>
      <c r="D602" s="259" t="s">
        <v>215</v>
      </c>
      <c r="E602" s="260" t="s">
        <v>1061</v>
      </c>
      <c r="F602" s="146" t="str">
        <f t="shared" si="189"/>
        <v>VAL</v>
      </c>
      <c r="G602" s="147" t="str">
        <f t="shared" si="190"/>
        <v>VAL</v>
      </c>
      <c r="H602" s="148" t="str">
        <f t="shared" si="191"/>
        <v>VALIDÉ</v>
      </c>
      <c r="I602" s="213" t="s">
        <v>1061</v>
      </c>
      <c r="J602" s="147" t="str">
        <f t="shared" si="192"/>
        <v>VAL</v>
      </c>
      <c r="K602" s="170" t="s">
        <v>1061</v>
      </c>
      <c r="L602" s="147" t="str">
        <f t="shared" si="193"/>
        <v>VAL</v>
      </c>
      <c r="M602" s="148" t="str">
        <f t="shared" si="194"/>
        <v>VALIDÉ</v>
      </c>
      <c r="N602" s="171" t="s">
        <v>1061</v>
      </c>
      <c r="O602" s="196"/>
      <c r="P602" s="191">
        <f t="shared" si="195"/>
        <v>0</v>
      </c>
      <c r="Q602" s="147" t="str">
        <f t="shared" si="196"/>
        <v>VAL</v>
      </c>
      <c r="R602" s="243" t="s">
        <v>1061</v>
      </c>
      <c r="S602" s="147" t="str">
        <f t="shared" si="197"/>
        <v>VAL</v>
      </c>
      <c r="T602" s="148" t="str">
        <f t="shared" si="198"/>
        <v>VALIDÉ</v>
      </c>
      <c r="U602" s="171" t="s">
        <v>1061</v>
      </c>
      <c r="V602" s="147" t="str">
        <f t="shared" si="199"/>
        <v>VAL</v>
      </c>
      <c r="W602" s="197" t="s">
        <v>1061</v>
      </c>
      <c r="X602" s="147" t="str">
        <f t="shared" si="200"/>
        <v>VAL</v>
      </c>
      <c r="Y602" s="172" t="s">
        <v>1061</v>
      </c>
      <c r="Z602" s="147" t="str">
        <f t="shared" si="201"/>
        <v>VAL</v>
      </c>
      <c r="AA602" s="148" t="str">
        <f t="shared" si="202"/>
        <v>VALIDÉ</v>
      </c>
      <c r="AB602" s="170" t="s">
        <v>1061</v>
      </c>
      <c r="AC602" s="147" t="str">
        <f t="shared" si="203"/>
        <v>VAL</v>
      </c>
      <c r="AD602" s="151" t="str">
        <f t="shared" si="204"/>
        <v>VALIDÉ</v>
      </c>
      <c r="AE602" s="152" t="str">
        <f t="shared" si="205"/>
        <v>VALIDÉ</v>
      </c>
      <c r="AF602" s="153">
        <f t="shared" si="206"/>
        <v>0</v>
      </c>
      <c r="AG602" s="233">
        <f t="shared" si="207"/>
        <v>520</v>
      </c>
      <c r="AH602" s="108">
        <f>VLOOKUP(B602,'Notes Ecrit'!$A$2:$B$572,2)</f>
        <v>10</v>
      </c>
      <c r="AI602" s="234">
        <f t="shared" si="208"/>
        <v>125</v>
      </c>
      <c r="AJ602" s="125" t="e">
        <f t="shared" si="209"/>
        <v>#VALUE!</v>
      </c>
      <c r="AK602"/>
      <c r="AL602"/>
      <c r="AM602"/>
      <c r="AN602"/>
      <c r="AO602"/>
    </row>
    <row r="603" spans="1:41" s="118" customFormat="1" ht="16.5" customHeight="1" thickBot="1">
      <c r="A603" s="218" t="s">
        <v>186</v>
      </c>
      <c r="B603" s="228">
        <v>21806690</v>
      </c>
      <c r="C603" s="228" t="s">
        <v>152</v>
      </c>
      <c r="D603" s="230" t="s">
        <v>979</v>
      </c>
      <c r="E603" s="207">
        <v>8</v>
      </c>
      <c r="F603" s="146">
        <f t="shared" si="189"/>
        <v>13.5</v>
      </c>
      <c r="G603" s="147">
        <f t="shared" si="190"/>
        <v>8</v>
      </c>
      <c r="H603" s="148">
        <f t="shared" si="191"/>
        <v>8</v>
      </c>
      <c r="I603" s="211">
        <v>4.1399999999999997</v>
      </c>
      <c r="J603" s="147">
        <f t="shared" si="192"/>
        <v>7</v>
      </c>
      <c r="K603" s="155">
        <v>7.68</v>
      </c>
      <c r="L603" s="147">
        <f t="shared" si="193"/>
        <v>11</v>
      </c>
      <c r="M603" s="148">
        <f t="shared" si="194"/>
        <v>9</v>
      </c>
      <c r="N603" s="156">
        <v>44</v>
      </c>
      <c r="O603" s="190">
        <v>64</v>
      </c>
      <c r="P603" s="191">
        <f t="shared" si="195"/>
        <v>0.6875</v>
      </c>
      <c r="Q603" s="147">
        <f t="shared" si="196"/>
        <v>4.5</v>
      </c>
      <c r="R603" s="241">
        <v>40.200000000000003</v>
      </c>
      <c r="S603" s="147">
        <f t="shared" si="197"/>
        <v>7.5</v>
      </c>
      <c r="T603" s="148">
        <f t="shared" si="198"/>
        <v>12</v>
      </c>
      <c r="U603" s="156">
        <v>28.3</v>
      </c>
      <c r="V603" s="147">
        <f t="shared" si="199"/>
        <v>4.75</v>
      </c>
      <c r="W603" s="192">
        <v>15</v>
      </c>
      <c r="X603" s="147">
        <f t="shared" si="200"/>
        <v>5</v>
      </c>
      <c r="Y603" s="158">
        <v>4</v>
      </c>
      <c r="Z603" s="147">
        <f t="shared" si="201"/>
        <v>3</v>
      </c>
      <c r="AA603" s="148">
        <f t="shared" si="202"/>
        <v>12.75</v>
      </c>
      <c r="AB603" s="159">
        <v>51.74</v>
      </c>
      <c r="AC603" s="147">
        <f t="shared" si="203"/>
        <v>8</v>
      </c>
      <c r="AD603" s="151">
        <f t="shared" si="204"/>
        <v>8</v>
      </c>
      <c r="AE603" s="152">
        <f t="shared" si="205"/>
        <v>9.9499999999999993</v>
      </c>
      <c r="AF603" s="153">
        <f t="shared" si="206"/>
        <v>9.9499999999999993</v>
      </c>
      <c r="AG603" s="233">
        <f t="shared" si="207"/>
        <v>282</v>
      </c>
      <c r="AH603" s="108">
        <f>VLOOKUP(B603,'Notes Ecrit'!$A$2:$B$572,2)</f>
        <v>8</v>
      </c>
      <c r="AI603" s="234">
        <f t="shared" si="208"/>
        <v>339</v>
      </c>
      <c r="AJ603" s="125">
        <f t="shared" si="209"/>
        <v>8.9749999999999996</v>
      </c>
      <c r="AK603" s="111"/>
      <c r="AL603" s="111"/>
      <c r="AM603" s="111"/>
      <c r="AN603" s="111"/>
      <c r="AO603" s="111"/>
    </row>
    <row r="604" spans="1:41" s="111" customFormat="1" ht="16.5" customHeight="1" thickBot="1">
      <c r="A604" s="218" t="s">
        <v>186</v>
      </c>
      <c r="B604" s="228">
        <v>21506396</v>
      </c>
      <c r="C604" s="228" t="s">
        <v>980</v>
      </c>
      <c r="D604" s="230" t="s">
        <v>765</v>
      </c>
      <c r="E604" s="207">
        <v>14</v>
      </c>
      <c r="F604" s="146">
        <f t="shared" si="189"/>
        <v>16.5</v>
      </c>
      <c r="G604" s="147">
        <f t="shared" si="190"/>
        <v>14</v>
      </c>
      <c r="H604" s="148">
        <f t="shared" si="191"/>
        <v>14</v>
      </c>
      <c r="I604" s="211">
        <v>3.58</v>
      </c>
      <c r="J604" s="147">
        <f t="shared" si="192"/>
        <v>16</v>
      </c>
      <c r="K604" s="155">
        <v>7.86</v>
      </c>
      <c r="L604" s="147">
        <f t="shared" si="193"/>
        <v>10</v>
      </c>
      <c r="M604" s="148">
        <f t="shared" si="194"/>
        <v>13</v>
      </c>
      <c r="N604" s="156">
        <v>29</v>
      </c>
      <c r="O604" s="190">
        <v>62</v>
      </c>
      <c r="P604" s="191">
        <f t="shared" si="195"/>
        <v>0.46774193548387094</v>
      </c>
      <c r="Q604" s="147">
        <f t="shared" si="196"/>
        <v>3.5</v>
      </c>
      <c r="R604" s="157">
        <v>28.7</v>
      </c>
      <c r="S604" s="147">
        <f t="shared" si="197"/>
        <v>4.5</v>
      </c>
      <c r="T604" s="148">
        <f t="shared" si="198"/>
        <v>8</v>
      </c>
      <c r="U604" s="156">
        <v>27.3</v>
      </c>
      <c r="V604" s="147">
        <f t="shared" si="199"/>
        <v>5.25</v>
      </c>
      <c r="W604" s="192">
        <v>-4</v>
      </c>
      <c r="X604" s="147">
        <f t="shared" si="200"/>
        <v>1.5</v>
      </c>
      <c r="Y604" s="158">
        <v>2</v>
      </c>
      <c r="Z604" s="147">
        <f t="shared" si="201"/>
        <v>4</v>
      </c>
      <c r="AA604" s="148">
        <f t="shared" si="202"/>
        <v>10.75</v>
      </c>
      <c r="AB604" s="159">
        <v>43.5</v>
      </c>
      <c r="AC604" s="147">
        <f t="shared" si="203"/>
        <v>12</v>
      </c>
      <c r="AD604" s="151">
        <f t="shared" si="204"/>
        <v>12</v>
      </c>
      <c r="AE604" s="152">
        <f t="shared" si="205"/>
        <v>11.55</v>
      </c>
      <c r="AF604" s="153">
        <f t="shared" si="206"/>
        <v>11.55</v>
      </c>
      <c r="AG604" s="233">
        <f t="shared" si="207"/>
        <v>140</v>
      </c>
      <c r="AH604" s="108">
        <f>VLOOKUP(B604,'Notes Ecrit'!$A$2:$B$572,2)</f>
        <v>13.5</v>
      </c>
      <c r="AI604" s="234">
        <f t="shared" si="208"/>
        <v>5</v>
      </c>
      <c r="AJ604" s="125">
        <f t="shared" si="209"/>
        <v>12.525</v>
      </c>
      <c r="AK604"/>
      <c r="AL604"/>
      <c r="AM604"/>
      <c r="AN604"/>
      <c r="AO604"/>
    </row>
    <row r="605" spans="1:41" s="111" customFormat="1" ht="16.5" customHeight="1" thickBot="1">
      <c r="A605" s="218" t="s">
        <v>1057</v>
      </c>
      <c r="B605" s="228">
        <v>21802140</v>
      </c>
      <c r="C605" s="228" t="s">
        <v>981</v>
      </c>
      <c r="D605" s="230" t="s">
        <v>318</v>
      </c>
      <c r="E605" s="207">
        <v>18</v>
      </c>
      <c r="F605" s="146">
        <f t="shared" si="189"/>
        <v>18.5</v>
      </c>
      <c r="G605" s="147">
        <f t="shared" si="190"/>
        <v>15</v>
      </c>
      <c r="H605" s="148">
        <f t="shared" si="191"/>
        <v>15</v>
      </c>
      <c r="I605" s="211">
        <v>3.42</v>
      </c>
      <c r="J605" s="147">
        <f t="shared" si="192"/>
        <v>13</v>
      </c>
      <c r="K605" s="155">
        <v>6.57</v>
      </c>
      <c r="L605" s="147">
        <f t="shared" si="193"/>
        <v>13</v>
      </c>
      <c r="M605" s="148">
        <f t="shared" si="194"/>
        <v>13</v>
      </c>
      <c r="N605" s="156">
        <v>70</v>
      </c>
      <c r="O605" s="190">
        <v>78</v>
      </c>
      <c r="P605" s="191">
        <f t="shared" si="195"/>
        <v>0.89743589743589747</v>
      </c>
      <c r="Q605" s="147">
        <f t="shared" si="196"/>
        <v>4</v>
      </c>
      <c r="R605" s="157">
        <v>50.1</v>
      </c>
      <c r="S605" s="147">
        <f t="shared" si="197"/>
        <v>5.5</v>
      </c>
      <c r="T605" s="148">
        <f t="shared" si="198"/>
        <v>9.5</v>
      </c>
      <c r="U605" s="156">
        <v>24.2</v>
      </c>
      <c r="V605" s="147">
        <f t="shared" si="199"/>
        <v>5.75</v>
      </c>
      <c r="W605" s="192">
        <v>1</v>
      </c>
      <c r="X605" s="147">
        <f t="shared" si="200"/>
        <v>2.75</v>
      </c>
      <c r="Y605" s="158">
        <v>3</v>
      </c>
      <c r="Z605" s="147">
        <f t="shared" si="201"/>
        <v>3.5</v>
      </c>
      <c r="AA605" s="148">
        <f t="shared" si="202"/>
        <v>12</v>
      </c>
      <c r="AB605" s="159">
        <v>32.119999999999997</v>
      </c>
      <c r="AC605" s="147">
        <f t="shared" si="203"/>
        <v>15</v>
      </c>
      <c r="AD605" s="151">
        <f t="shared" si="204"/>
        <v>15</v>
      </c>
      <c r="AE605" s="152">
        <f t="shared" si="205"/>
        <v>12.9</v>
      </c>
      <c r="AF605" s="153">
        <f t="shared" si="206"/>
        <v>12.9</v>
      </c>
      <c r="AG605" s="233">
        <f t="shared" si="207"/>
        <v>39</v>
      </c>
      <c r="AH605" s="108">
        <f>VLOOKUP(B605,'Notes Ecrit'!$A$2:$B$572,2)</f>
        <v>6.5</v>
      </c>
      <c r="AI605" s="234">
        <f t="shared" si="208"/>
        <v>497</v>
      </c>
      <c r="AJ605" s="125">
        <f t="shared" si="209"/>
        <v>9.6999999999999993</v>
      </c>
      <c r="AK605"/>
      <c r="AL605"/>
      <c r="AM605"/>
      <c r="AN605"/>
      <c r="AO605"/>
    </row>
    <row r="606" spans="1:41" s="111" customFormat="1" ht="16.5" customHeight="1" thickBot="1">
      <c r="A606" s="218" t="s">
        <v>186</v>
      </c>
      <c r="B606" s="228">
        <v>21802336</v>
      </c>
      <c r="C606" s="228" t="s">
        <v>982</v>
      </c>
      <c r="D606" s="230" t="s">
        <v>983</v>
      </c>
      <c r="E606" s="207">
        <v>12</v>
      </c>
      <c r="F606" s="146">
        <f t="shared" si="189"/>
        <v>15.5</v>
      </c>
      <c r="G606" s="147">
        <f t="shared" si="190"/>
        <v>12</v>
      </c>
      <c r="H606" s="148">
        <f t="shared" si="191"/>
        <v>12</v>
      </c>
      <c r="I606" s="211">
        <v>4.38</v>
      </c>
      <c r="J606" s="147">
        <f t="shared" si="192"/>
        <v>3</v>
      </c>
      <c r="K606" s="155">
        <v>7.94</v>
      </c>
      <c r="L606" s="147">
        <f t="shared" si="193"/>
        <v>9</v>
      </c>
      <c r="M606" s="148">
        <f t="shared" si="194"/>
        <v>6</v>
      </c>
      <c r="N606" s="156">
        <v>41</v>
      </c>
      <c r="O606" s="190">
        <v>57</v>
      </c>
      <c r="P606" s="191">
        <f t="shared" si="195"/>
        <v>0.7192982456140351</v>
      </c>
      <c r="Q606" s="147">
        <f t="shared" si="196"/>
        <v>5</v>
      </c>
      <c r="R606" s="157">
        <v>29</v>
      </c>
      <c r="S606" s="147">
        <f t="shared" si="197"/>
        <v>4.5</v>
      </c>
      <c r="T606" s="148">
        <f t="shared" si="198"/>
        <v>9.5</v>
      </c>
      <c r="U606" s="156">
        <v>26.2</v>
      </c>
      <c r="V606" s="147">
        <f t="shared" si="199"/>
        <v>5.75</v>
      </c>
      <c r="W606" s="192">
        <v>4</v>
      </c>
      <c r="X606" s="147">
        <f t="shared" si="200"/>
        <v>3.25</v>
      </c>
      <c r="Y606" s="158">
        <v>2</v>
      </c>
      <c r="Z606" s="147">
        <f t="shared" si="201"/>
        <v>4</v>
      </c>
      <c r="AA606" s="148">
        <f t="shared" si="202"/>
        <v>13</v>
      </c>
      <c r="AB606" s="159">
        <v>48.4</v>
      </c>
      <c r="AC606" s="147">
        <f t="shared" si="203"/>
        <v>9</v>
      </c>
      <c r="AD606" s="151">
        <f t="shared" si="204"/>
        <v>9</v>
      </c>
      <c r="AE606" s="152">
        <f t="shared" si="205"/>
        <v>9.9</v>
      </c>
      <c r="AF606" s="153">
        <f t="shared" si="206"/>
        <v>9.9</v>
      </c>
      <c r="AG606" s="233">
        <f t="shared" si="207"/>
        <v>291</v>
      </c>
      <c r="AH606" s="108">
        <f>VLOOKUP(B606,'Notes Ecrit'!$A$2:$B$572,2)</f>
        <v>7.5</v>
      </c>
      <c r="AI606" s="234">
        <f t="shared" si="208"/>
        <v>397</v>
      </c>
      <c r="AJ606" s="125">
        <f t="shared" si="209"/>
        <v>8.6999999999999993</v>
      </c>
      <c r="AK606" s="122"/>
      <c r="AL606" s="122"/>
      <c r="AM606" s="122"/>
      <c r="AN606" s="122"/>
      <c r="AO606" s="122"/>
    </row>
    <row r="607" spans="1:41" s="111" customFormat="1" ht="16.5" customHeight="1" thickBot="1">
      <c r="A607" s="218" t="s">
        <v>1057</v>
      </c>
      <c r="B607" s="228">
        <v>21801721</v>
      </c>
      <c r="C607" s="228" t="s">
        <v>984</v>
      </c>
      <c r="D607" s="230" t="s">
        <v>338</v>
      </c>
      <c r="E607" s="207">
        <v>20</v>
      </c>
      <c r="F607" s="146">
        <f t="shared" si="189"/>
        <v>19.5</v>
      </c>
      <c r="G607" s="147">
        <f t="shared" si="190"/>
        <v>17</v>
      </c>
      <c r="H607" s="148">
        <f t="shared" si="191"/>
        <v>17</v>
      </c>
      <c r="I607" s="211">
        <v>3.11</v>
      </c>
      <c r="J607" s="147">
        <f t="shared" si="192"/>
        <v>19</v>
      </c>
      <c r="K607" s="155">
        <v>6.53</v>
      </c>
      <c r="L607" s="147">
        <f t="shared" si="193"/>
        <v>13</v>
      </c>
      <c r="M607" s="148">
        <f t="shared" si="194"/>
        <v>16</v>
      </c>
      <c r="N607" s="156">
        <v>70</v>
      </c>
      <c r="O607" s="190">
        <v>57</v>
      </c>
      <c r="P607" s="191">
        <f t="shared" si="195"/>
        <v>1.2280701754385965</v>
      </c>
      <c r="Q607" s="147">
        <f t="shared" si="196"/>
        <v>6</v>
      </c>
      <c r="R607" s="157">
        <v>47.6</v>
      </c>
      <c r="S607" s="147">
        <f t="shared" si="197"/>
        <v>5</v>
      </c>
      <c r="T607" s="148">
        <f t="shared" si="198"/>
        <v>11</v>
      </c>
      <c r="U607" s="156">
        <v>25.1</v>
      </c>
      <c r="V607" s="147">
        <f t="shared" si="199"/>
        <v>5.5</v>
      </c>
      <c r="W607" s="192">
        <v>2</v>
      </c>
      <c r="X607" s="147">
        <f t="shared" si="200"/>
        <v>3</v>
      </c>
      <c r="Y607" s="158">
        <v>5</v>
      </c>
      <c r="Z607" s="147">
        <f t="shared" si="201"/>
        <v>2.5</v>
      </c>
      <c r="AA607" s="148">
        <f t="shared" si="202"/>
        <v>11</v>
      </c>
      <c r="AB607" s="159">
        <v>31.6</v>
      </c>
      <c r="AC607" s="147">
        <f t="shared" si="203"/>
        <v>16</v>
      </c>
      <c r="AD607" s="151">
        <f t="shared" si="204"/>
        <v>16</v>
      </c>
      <c r="AE607" s="152">
        <f t="shared" si="205"/>
        <v>14.2</v>
      </c>
      <c r="AF607" s="153">
        <f t="shared" si="206"/>
        <v>14.2</v>
      </c>
      <c r="AG607" s="233">
        <f t="shared" si="207"/>
        <v>10</v>
      </c>
      <c r="AH607" s="108">
        <f>VLOOKUP(B607,'Notes Ecrit'!$A$2:$B$572,2)</f>
        <v>11.5</v>
      </c>
      <c r="AI607" s="234">
        <f t="shared" si="208"/>
        <v>54</v>
      </c>
      <c r="AJ607" s="125">
        <f t="shared" si="209"/>
        <v>12.85</v>
      </c>
      <c r="AK607" s="126"/>
      <c r="AL607" s="126"/>
      <c r="AM607" s="126"/>
      <c r="AN607" s="126"/>
      <c r="AO607" s="126"/>
    </row>
    <row r="608" spans="1:41" s="126" customFormat="1" ht="16.5" customHeight="1" thickBot="1">
      <c r="A608" s="251" t="s">
        <v>1057</v>
      </c>
      <c r="B608" s="127">
        <v>21611224</v>
      </c>
      <c r="C608" s="127" t="s">
        <v>985</v>
      </c>
      <c r="D608" s="252" t="s">
        <v>506</v>
      </c>
      <c r="E608" s="208" t="s">
        <v>1064</v>
      </c>
      <c r="F608" s="146" t="str">
        <f t="shared" si="189"/>
        <v>ABI</v>
      </c>
      <c r="G608" s="147" t="str">
        <f t="shared" si="190"/>
        <v>ABI</v>
      </c>
      <c r="H608" s="148" t="str">
        <f t="shared" si="191"/>
        <v>ABI</v>
      </c>
      <c r="I608" s="210" t="s">
        <v>1064</v>
      </c>
      <c r="J608" s="147" t="str">
        <f t="shared" si="192"/>
        <v>ABI</v>
      </c>
      <c r="K608" s="149" t="s">
        <v>1064</v>
      </c>
      <c r="L608" s="147" t="str">
        <f t="shared" si="193"/>
        <v>ABI</v>
      </c>
      <c r="M608" s="148" t="str">
        <f t="shared" si="194"/>
        <v>ABI</v>
      </c>
      <c r="N608" s="150" t="s">
        <v>1064</v>
      </c>
      <c r="O608" s="187"/>
      <c r="P608" s="191">
        <f t="shared" si="195"/>
        <v>0</v>
      </c>
      <c r="Q608" s="147" t="str">
        <f t="shared" si="196"/>
        <v>ABI</v>
      </c>
      <c r="R608" s="150" t="s">
        <v>1064</v>
      </c>
      <c r="S608" s="147" t="str">
        <f t="shared" si="197"/>
        <v>ABI</v>
      </c>
      <c r="T608" s="148" t="str">
        <f t="shared" si="198"/>
        <v>ABI</v>
      </c>
      <c r="U608" s="150" t="s">
        <v>1064</v>
      </c>
      <c r="V608" s="147" t="str">
        <f t="shared" si="199"/>
        <v>ABI</v>
      </c>
      <c r="W608" s="189" t="s">
        <v>1064</v>
      </c>
      <c r="X608" s="147" t="str">
        <f t="shared" si="200"/>
        <v>ABI</v>
      </c>
      <c r="Y608" s="166" t="s">
        <v>1064</v>
      </c>
      <c r="Z608" s="147" t="str">
        <f t="shared" si="201"/>
        <v>ABI</v>
      </c>
      <c r="AA608" s="148" t="str">
        <f t="shared" si="202"/>
        <v>ABI</v>
      </c>
      <c r="AB608" s="149" t="s">
        <v>1064</v>
      </c>
      <c r="AC608" s="147" t="str">
        <f t="shared" si="203"/>
        <v>ABI</v>
      </c>
      <c r="AD608" s="151" t="str">
        <f t="shared" si="204"/>
        <v>ABI</v>
      </c>
      <c r="AE608" s="152" t="str">
        <f t="shared" si="205"/>
        <v>DEF</v>
      </c>
      <c r="AF608" s="153">
        <f t="shared" si="206"/>
        <v>0</v>
      </c>
      <c r="AG608" s="233">
        <f t="shared" si="207"/>
        <v>520</v>
      </c>
      <c r="AH608" s="108">
        <f>VLOOKUP(B608,'Notes Ecrit'!$A$2:$B$572,2)</f>
        <v>8.5</v>
      </c>
      <c r="AI608" s="234">
        <f t="shared" si="208"/>
        <v>278</v>
      </c>
      <c r="AJ608" s="125" t="e">
        <f t="shared" si="209"/>
        <v>#VALUE!</v>
      </c>
      <c r="AK608" s="111"/>
      <c r="AL608" s="111"/>
      <c r="AM608" s="111"/>
      <c r="AN608" s="111"/>
      <c r="AO608" s="111"/>
    </row>
    <row r="609" spans="1:41" s="111" customFormat="1" ht="16.5" customHeight="1" thickBot="1">
      <c r="A609" s="218" t="s">
        <v>1057</v>
      </c>
      <c r="B609" s="228">
        <v>21805698</v>
      </c>
      <c r="C609" s="228" t="s">
        <v>986</v>
      </c>
      <c r="D609" s="230" t="s">
        <v>566</v>
      </c>
      <c r="E609" s="207">
        <v>18</v>
      </c>
      <c r="F609" s="146">
        <f t="shared" si="189"/>
        <v>18.5</v>
      </c>
      <c r="G609" s="147">
        <f t="shared" si="190"/>
        <v>15</v>
      </c>
      <c r="H609" s="148">
        <f t="shared" si="191"/>
        <v>15</v>
      </c>
      <c r="I609" s="211">
        <v>3.34</v>
      </c>
      <c r="J609" s="147">
        <f t="shared" si="192"/>
        <v>15</v>
      </c>
      <c r="K609" s="155">
        <v>7.14</v>
      </c>
      <c r="L609" s="147">
        <f t="shared" si="193"/>
        <v>9</v>
      </c>
      <c r="M609" s="148">
        <f t="shared" si="194"/>
        <v>12</v>
      </c>
      <c r="N609" s="156">
        <v>50</v>
      </c>
      <c r="O609" s="190">
        <v>79</v>
      </c>
      <c r="P609" s="191">
        <f t="shared" si="195"/>
        <v>0.63291139240506333</v>
      </c>
      <c r="Q609" s="147">
        <f t="shared" si="196"/>
        <v>3</v>
      </c>
      <c r="R609" s="157">
        <v>32.6</v>
      </c>
      <c r="S609" s="147">
        <f t="shared" si="197"/>
        <v>1</v>
      </c>
      <c r="T609" s="148">
        <f t="shared" si="198"/>
        <v>4</v>
      </c>
      <c r="U609" s="156">
        <v>36.200000000000003</v>
      </c>
      <c r="V609" s="147">
        <f t="shared" si="199"/>
        <v>0.25</v>
      </c>
      <c r="W609" s="192">
        <v>-10</v>
      </c>
      <c r="X609" s="147">
        <f t="shared" si="200"/>
        <v>1</v>
      </c>
      <c r="Y609" s="158">
        <v>5</v>
      </c>
      <c r="Z609" s="147">
        <f t="shared" si="201"/>
        <v>2.5</v>
      </c>
      <c r="AA609" s="148">
        <f t="shared" si="202"/>
        <v>3.75</v>
      </c>
      <c r="AB609" s="159">
        <v>36.9</v>
      </c>
      <c r="AC609" s="147">
        <f t="shared" si="203"/>
        <v>12</v>
      </c>
      <c r="AD609" s="151">
        <f t="shared" si="204"/>
        <v>12</v>
      </c>
      <c r="AE609" s="152">
        <f t="shared" si="205"/>
        <v>9.35</v>
      </c>
      <c r="AF609" s="153">
        <f t="shared" si="206"/>
        <v>9.35</v>
      </c>
      <c r="AG609" s="233">
        <f t="shared" si="207"/>
        <v>353</v>
      </c>
      <c r="AH609" s="108">
        <f>VLOOKUP(B609,'Notes Ecrit'!$A$2:$B$572,2)</f>
        <v>10</v>
      </c>
      <c r="AI609" s="234">
        <f t="shared" si="208"/>
        <v>125</v>
      </c>
      <c r="AJ609" s="125">
        <f t="shared" si="209"/>
        <v>9.6750000000000007</v>
      </c>
      <c r="AK609" s="118"/>
      <c r="AL609" s="118"/>
      <c r="AM609" s="118"/>
      <c r="AN609" s="118"/>
      <c r="AO609" s="118"/>
    </row>
    <row r="610" spans="1:41" s="111" customFormat="1" ht="16.5" customHeight="1" thickBot="1">
      <c r="A610" s="218" t="s">
        <v>1057</v>
      </c>
      <c r="B610" s="228">
        <v>21807725</v>
      </c>
      <c r="C610" s="228" t="s">
        <v>987</v>
      </c>
      <c r="D610" s="230" t="s">
        <v>428</v>
      </c>
      <c r="E610" s="207">
        <v>20</v>
      </c>
      <c r="F610" s="146">
        <f t="shared" si="189"/>
        <v>19.5</v>
      </c>
      <c r="G610" s="147">
        <f t="shared" si="190"/>
        <v>17</v>
      </c>
      <c r="H610" s="148">
        <f t="shared" si="191"/>
        <v>17</v>
      </c>
      <c r="I610" s="211">
        <v>3.1</v>
      </c>
      <c r="J610" s="147">
        <f t="shared" si="192"/>
        <v>19</v>
      </c>
      <c r="K610" s="155">
        <v>6.52</v>
      </c>
      <c r="L610" s="147">
        <f t="shared" si="193"/>
        <v>13</v>
      </c>
      <c r="M610" s="148">
        <f t="shared" si="194"/>
        <v>16</v>
      </c>
      <c r="N610" s="156">
        <v>57</v>
      </c>
      <c r="O610" s="190">
        <v>63</v>
      </c>
      <c r="P610" s="191">
        <f t="shared" si="195"/>
        <v>0.90476190476190477</v>
      </c>
      <c r="Q610" s="147">
        <f t="shared" si="196"/>
        <v>4.5</v>
      </c>
      <c r="R610" s="157">
        <v>49.6</v>
      </c>
      <c r="S610" s="147">
        <f t="shared" si="197"/>
        <v>5.5</v>
      </c>
      <c r="T610" s="148">
        <f t="shared" si="198"/>
        <v>10</v>
      </c>
      <c r="U610" s="156">
        <v>23.8</v>
      </c>
      <c r="V610" s="147">
        <f t="shared" si="199"/>
        <v>6</v>
      </c>
      <c r="W610" s="192">
        <v>-19</v>
      </c>
      <c r="X610" s="147">
        <f t="shared" si="200"/>
        <v>0.25</v>
      </c>
      <c r="Y610" s="158">
        <v>5</v>
      </c>
      <c r="Z610" s="147">
        <f t="shared" si="201"/>
        <v>2.5</v>
      </c>
      <c r="AA610" s="148">
        <f t="shared" si="202"/>
        <v>8.75</v>
      </c>
      <c r="AB610" s="159">
        <v>34.340000000000003</v>
      </c>
      <c r="AC610" s="147">
        <f t="shared" si="203"/>
        <v>14</v>
      </c>
      <c r="AD610" s="151">
        <f t="shared" si="204"/>
        <v>14</v>
      </c>
      <c r="AE610" s="152">
        <f t="shared" si="205"/>
        <v>13.15</v>
      </c>
      <c r="AF610" s="153">
        <f t="shared" si="206"/>
        <v>13.15</v>
      </c>
      <c r="AG610" s="233">
        <f t="shared" si="207"/>
        <v>36</v>
      </c>
      <c r="AH610" s="108">
        <f>VLOOKUP(B610,'Notes Ecrit'!$A$2:$B$572,2)</f>
        <v>12.5</v>
      </c>
      <c r="AI610" s="234">
        <f t="shared" si="208"/>
        <v>23</v>
      </c>
      <c r="AJ610" s="125">
        <f t="shared" si="209"/>
        <v>12.824999999999999</v>
      </c>
      <c r="AK610"/>
      <c r="AL610"/>
      <c r="AM610"/>
      <c r="AN610"/>
      <c r="AO610"/>
    </row>
    <row r="611" spans="1:41" s="111" customFormat="1" ht="16.5" customHeight="1" thickBot="1">
      <c r="A611" s="218" t="s">
        <v>1057</v>
      </c>
      <c r="B611" s="228">
        <v>21812029</v>
      </c>
      <c r="C611" s="228" t="s">
        <v>988</v>
      </c>
      <c r="D611" s="230" t="s">
        <v>541</v>
      </c>
      <c r="E611" s="207">
        <v>14</v>
      </c>
      <c r="F611" s="146">
        <f t="shared" si="189"/>
        <v>16.5</v>
      </c>
      <c r="G611" s="147">
        <f t="shared" si="190"/>
        <v>11</v>
      </c>
      <c r="H611" s="148">
        <f t="shared" si="191"/>
        <v>11</v>
      </c>
      <c r="I611" s="211">
        <v>3.63</v>
      </c>
      <c r="J611" s="147">
        <f t="shared" si="192"/>
        <v>10</v>
      </c>
      <c r="K611" s="155">
        <v>7.02</v>
      </c>
      <c r="L611" s="147">
        <f t="shared" si="193"/>
        <v>10</v>
      </c>
      <c r="M611" s="148">
        <f t="shared" si="194"/>
        <v>10</v>
      </c>
      <c r="N611" s="156">
        <v>62</v>
      </c>
      <c r="O611" s="190">
        <v>80</v>
      </c>
      <c r="P611" s="191">
        <f t="shared" si="195"/>
        <v>0.77500000000000002</v>
      </c>
      <c r="Q611" s="147">
        <f t="shared" si="196"/>
        <v>3.5</v>
      </c>
      <c r="R611" s="157">
        <v>32.9</v>
      </c>
      <c r="S611" s="147">
        <f t="shared" si="197"/>
        <v>1</v>
      </c>
      <c r="T611" s="148">
        <f t="shared" si="198"/>
        <v>4.5</v>
      </c>
      <c r="U611" s="156">
        <v>28.9</v>
      </c>
      <c r="V611" s="147">
        <f t="shared" si="199"/>
        <v>3.5</v>
      </c>
      <c r="W611" s="192">
        <v>-9</v>
      </c>
      <c r="X611" s="147">
        <f t="shared" si="200"/>
        <v>1</v>
      </c>
      <c r="Y611" s="158">
        <v>9</v>
      </c>
      <c r="Z611" s="147">
        <f t="shared" si="201"/>
        <v>0.5</v>
      </c>
      <c r="AA611" s="148">
        <f t="shared" si="202"/>
        <v>5</v>
      </c>
      <c r="AB611" s="159">
        <v>45.02</v>
      </c>
      <c r="AC611" s="147">
        <f t="shared" si="203"/>
        <v>8</v>
      </c>
      <c r="AD611" s="151">
        <f t="shared" si="204"/>
        <v>8</v>
      </c>
      <c r="AE611" s="152">
        <f t="shared" si="205"/>
        <v>7.7</v>
      </c>
      <c r="AF611" s="153">
        <f t="shared" si="206"/>
        <v>7.7</v>
      </c>
      <c r="AG611" s="233">
        <f t="shared" si="207"/>
        <v>459</v>
      </c>
      <c r="AH611" s="108">
        <f>VLOOKUP(B611,'Notes Ecrit'!$A$2:$B$572,2)</f>
        <v>5</v>
      </c>
      <c r="AI611" s="234">
        <f t="shared" si="208"/>
        <v>617</v>
      </c>
      <c r="AJ611" s="125">
        <f t="shared" si="209"/>
        <v>6.35</v>
      </c>
      <c r="AK611"/>
      <c r="AL611"/>
      <c r="AM611"/>
      <c r="AN611"/>
      <c r="AO611"/>
    </row>
    <row r="612" spans="1:41" s="111" customFormat="1" ht="16.5" customHeight="1" thickBot="1">
      <c r="A612" s="218" t="s">
        <v>1057</v>
      </c>
      <c r="B612" s="228">
        <v>21803419</v>
      </c>
      <c r="C612" s="228" t="s">
        <v>989</v>
      </c>
      <c r="D612" s="230" t="s">
        <v>990</v>
      </c>
      <c r="E612" s="207">
        <v>18</v>
      </c>
      <c r="F612" s="146">
        <f t="shared" si="189"/>
        <v>18.5</v>
      </c>
      <c r="G612" s="147">
        <f t="shared" si="190"/>
        <v>15</v>
      </c>
      <c r="H612" s="148">
        <f t="shared" si="191"/>
        <v>15</v>
      </c>
      <c r="I612" s="211">
        <v>3.84</v>
      </c>
      <c r="J612" s="147">
        <f t="shared" si="192"/>
        <v>6</v>
      </c>
      <c r="K612" s="155">
        <v>7.15</v>
      </c>
      <c r="L612" s="147">
        <f t="shared" si="193"/>
        <v>9</v>
      </c>
      <c r="M612" s="148">
        <f t="shared" si="194"/>
        <v>7.5</v>
      </c>
      <c r="N612" s="156">
        <v>62</v>
      </c>
      <c r="O612" s="190">
        <v>68</v>
      </c>
      <c r="P612" s="191">
        <f t="shared" si="195"/>
        <v>0.91176470588235292</v>
      </c>
      <c r="Q612" s="147">
        <f t="shared" si="196"/>
        <v>4.5</v>
      </c>
      <c r="R612" s="157">
        <v>34.4</v>
      </c>
      <c r="S612" s="147">
        <f t="shared" si="197"/>
        <v>1.5</v>
      </c>
      <c r="T612" s="148">
        <f t="shared" si="198"/>
        <v>6</v>
      </c>
      <c r="U612" s="156">
        <v>29.3</v>
      </c>
      <c r="V612" s="147">
        <f t="shared" si="199"/>
        <v>3.25</v>
      </c>
      <c r="W612" s="192">
        <v>0</v>
      </c>
      <c r="X612" s="147">
        <f t="shared" si="200"/>
        <v>2.5</v>
      </c>
      <c r="Y612" s="158">
        <v>3</v>
      </c>
      <c r="Z612" s="147">
        <f t="shared" si="201"/>
        <v>3.5</v>
      </c>
      <c r="AA612" s="148">
        <f t="shared" si="202"/>
        <v>9.25</v>
      </c>
      <c r="AB612" s="159">
        <v>39.93</v>
      </c>
      <c r="AC612" s="147">
        <f t="shared" si="203"/>
        <v>10</v>
      </c>
      <c r="AD612" s="151">
        <f t="shared" si="204"/>
        <v>10</v>
      </c>
      <c r="AE612" s="152">
        <f t="shared" si="205"/>
        <v>9.5500000000000007</v>
      </c>
      <c r="AF612" s="153">
        <f t="shared" si="206"/>
        <v>9.5500000000000007</v>
      </c>
      <c r="AG612" s="233">
        <f t="shared" si="207"/>
        <v>336</v>
      </c>
      <c r="AH612" s="108">
        <f>VLOOKUP(B612,'Notes Ecrit'!$A$2:$B$572,2)</f>
        <v>6.5</v>
      </c>
      <c r="AI612" s="234">
        <f t="shared" si="208"/>
        <v>497</v>
      </c>
      <c r="AJ612" s="125">
        <f t="shared" si="209"/>
        <v>8.0250000000000004</v>
      </c>
      <c r="AK612" s="126"/>
      <c r="AL612" s="126"/>
      <c r="AM612" s="126"/>
      <c r="AN612" s="126"/>
      <c r="AO612" s="126"/>
    </row>
    <row r="613" spans="1:41" s="111" customFormat="1" ht="16.5" customHeight="1" thickBot="1">
      <c r="A613" s="218" t="s">
        <v>186</v>
      </c>
      <c r="B613" s="228">
        <v>21616234</v>
      </c>
      <c r="C613" s="228" t="s">
        <v>153</v>
      </c>
      <c r="D613" s="230" t="s">
        <v>991</v>
      </c>
      <c r="E613" s="207">
        <v>10</v>
      </c>
      <c r="F613" s="146">
        <f t="shared" si="189"/>
        <v>14.5</v>
      </c>
      <c r="G613" s="147">
        <f t="shared" si="190"/>
        <v>10</v>
      </c>
      <c r="H613" s="148">
        <f t="shared" si="191"/>
        <v>10</v>
      </c>
      <c r="I613" s="211">
        <v>3.51</v>
      </c>
      <c r="J613" s="147">
        <f t="shared" si="192"/>
        <v>17</v>
      </c>
      <c r="K613" s="155">
        <v>7.91</v>
      </c>
      <c r="L613" s="147">
        <f t="shared" si="193"/>
        <v>10</v>
      </c>
      <c r="M613" s="148">
        <f t="shared" si="194"/>
        <v>13.5</v>
      </c>
      <c r="N613" s="156">
        <v>23.5</v>
      </c>
      <c r="O613" s="190">
        <v>63</v>
      </c>
      <c r="P613" s="191">
        <f t="shared" si="195"/>
        <v>0.37301587301587302</v>
      </c>
      <c r="Q613" s="147">
        <f t="shared" si="196"/>
        <v>2.5</v>
      </c>
      <c r="R613" s="157">
        <v>31</v>
      </c>
      <c r="S613" s="147">
        <f t="shared" si="197"/>
        <v>5</v>
      </c>
      <c r="T613" s="148">
        <f t="shared" si="198"/>
        <v>7.5</v>
      </c>
      <c r="U613" s="156">
        <v>30.4</v>
      </c>
      <c r="V613" s="147">
        <f t="shared" si="199"/>
        <v>3.75</v>
      </c>
      <c r="W613" s="192">
        <v>1</v>
      </c>
      <c r="X613" s="147">
        <f t="shared" si="200"/>
        <v>2.75</v>
      </c>
      <c r="Y613" s="158">
        <v>7</v>
      </c>
      <c r="Z613" s="147">
        <f t="shared" si="201"/>
        <v>1.5</v>
      </c>
      <c r="AA613" s="148">
        <f t="shared" si="202"/>
        <v>8</v>
      </c>
      <c r="AB613" s="159">
        <v>42.72</v>
      </c>
      <c r="AC613" s="147">
        <f t="shared" si="203"/>
        <v>12</v>
      </c>
      <c r="AD613" s="151">
        <f t="shared" si="204"/>
        <v>12</v>
      </c>
      <c r="AE613" s="152">
        <f t="shared" si="205"/>
        <v>10.199999999999999</v>
      </c>
      <c r="AF613" s="153">
        <f t="shared" si="206"/>
        <v>10.199999999999999</v>
      </c>
      <c r="AG613" s="233">
        <f t="shared" si="207"/>
        <v>265</v>
      </c>
      <c r="AH613" s="108">
        <f>VLOOKUP(B613,'Notes Ecrit'!$A$2:$B$572,2)</f>
        <v>5.5</v>
      </c>
      <c r="AI613" s="234">
        <f t="shared" si="208"/>
        <v>586</v>
      </c>
      <c r="AJ613" s="125">
        <f t="shared" si="209"/>
        <v>7.85</v>
      </c>
    </row>
    <row r="614" spans="1:41" s="111" customFormat="1" ht="16.5" customHeight="1" thickBot="1">
      <c r="A614" s="218" t="s">
        <v>1057</v>
      </c>
      <c r="B614" s="222">
        <v>21805506</v>
      </c>
      <c r="C614" s="222" t="s">
        <v>992</v>
      </c>
      <c r="D614" s="231" t="s">
        <v>473</v>
      </c>
      <c r="E614" s="207">
        <v>20</v>
      </c>
      <c r="F614" s="146">
        <f t="shared" si="189"/>
        <v>19.5</v>
      </c>
      <c r="G614" s="147">
        <f t="shared" si="190"/>
        <v>17</v>
      </c>
      <c r="H614" s="148">
        <f t="shared" si="191"/>
        <v>17</v>
      </c>
      <c r="I614" s="211">
        <v>3.67</v>
      </c>
      <c r="J614" s="147">
        <f t="shared" si="192"/>
        <v>9</v>
      </c>
      <c r="K614" s="155">
        <v>6.74</v>
      </c>
      <c r="L614" s="147">
        <f t="shared" si="193"/>
        <v>12</v>
      </c>
      <c r="M614" s="148">
        <f t="shared" si="194"/>
        <v>10.5</v>
      </c>
      <c r="N614" s="156">
        <v>56</v>
      </c>
      <c r="O614" s="190">
        <v>64</v>
      </c>
      <c r="P614" s="191">
        <f t="shared" si="195"/>
        <v>0.875</v>
      </c>
      <c r="Q614" s="147">
        <f t="shared" si="196"/>
        <v>4</v>
      </c>
      <c r="R614" s="157">
        <v>33.5</v>
      </c>
      <c r="S614" s="147">
        <f t="shared" si="197"/>
        <v>1.5</v>
      </c>
      <c r="T614" s="148">
        <f t="shared" si="198"/>
        <v>5.5</v>
      </c>
      <c r="U614" s="156">
        <v>24.9</v>
      </c>
      <c r="V614" s="147">
        <f t="shared" si="199"/>
        <v>5.5</v>
      </c>
      <c r="W614" s="192">
        <v>0</v>
      </c>
      <c r="X614" s="147">
        <f t="shared" si="200"/>
        <v>2.5</v>
      </c>
      <c r="Y614" s="158">
        <v>4</v>
      </c>
      <c r="Z614" s="147">
        <f t="shared" si="201"/>
        <v>3</v>
      </c>
      <c r="AA614" s="148">
        <f t="shared" si="202"/>
        <v>11</v>
      </c>
      <c r="AB614" s="159">
        <v>53.21</v>
      </c>
      <c r="AC614" s="147">
        <f t="shared" si="203"/>
        <v>4</v>
      </c>
      <c r="AD614" s="151">
        <f t="shared" si="204"/>
        <v>4</v>
      </c>
      <c r="AE614" s="152">
        <f t="shared" si="205"/>
        <v>9.6</v>
      </c>
      <c r="AF614" s="153">
        <f t="shared" si="206"/>
        <v>9.6</v>
      </c>
      <c r="AG614" s="233">
        <f t="shared" si="207"/>
        <v>328</v>
      </c>
      <c r="AH614" s="108">
        <f>VLOOKUP(B614,'Notes Ecrit'!$A$2:$B$572,2)</f>
        <v>6</v>
      </c>
      <c r="AI614" s="234">
        <f t="shared" si="208"/>
        <v>539</v>
      </c>
      <c r="AJ614" s="125">
        <f t="shared" si="209"/>
        <v>7.8</v>
      </c>
      <c r="AK614" s="118"/>
      <c r="AL614" s="118"/>
      <c r="AM614" s="118"/>
      <c r="AN614" s="118"/>
      <c r="AO614" s="118"/>
    </row>
    <row r="615" spans="1:41" s="122" customFormat="1" ht="16.5" customHeight="1" thickBot="1">
      <c r="A615" s="121" t="s">
        <v>1057</v>
      </c>
      <c r="B615" s="129">
        <v>21803548</v>
      </c>
      <c r="C615" s="129" t="s">
        <v>308</v>
      </c>
      <c r="D615" s="129" t="s">
        <v>485</v>
      </c>
      <c r="E615" s="195" t="s">
        <v>1060</v>
      </c>
      <c r="F615" s="146" t="str">
        <f t="shared" si="189"/>
        <v>DISP</v>
      </c>
      <c r="G615" s="147">
        <f t="shared" si="190"/>
        <v>0</v>
      </c>
      <c r="H615" s="148">
        <f t="shared" si="191"/>
        <v>0</v>
      </c>
      <c r="I615" s="212" t="s">
        <v>1060</v>
      </c>
      <c r="J615" s="147">
        <f t="shared" si="192"/>
        <v>0</v>
      </c>
      <c r="K615" s="161" t="s">
        <v>1060</v>
      </c>
      <c r="L615" s="147">
        <f t="shared" si="193"/>
        <v>0</v>
      </c>
      <c r="M615" s="148">
        <f t="shared" si="194"/>
        <v>0</v>
      </c>
      <c r="N615" s="162" t="s">
        <v>1060</v>
      </c>
      <c r="O615" s="193">
        <v>64</v>
      </c>
      <c r="P615" s="191">
        <f t="shared" si="195"/>
        <v>0</v>
      </c>
      <c r="Q615" s="147">
        <f t="shared" si="196"/>
        <v>0</v>
      </c>
      <c r="R615" s="183" t="s">
        <v>1060</v>
      </c>
      <c r="S615" s="147">
        <f t="shared" si="197"/>
        <v>0</v>
      </c>
      <c r="T615" s="148">
        <f t="shared" si="198"/>
        <v>0</v>
      </c>
      <c r="U615" s="162" t="s">
        <v>1060</v>
      </c>
      <c r="V615" s="147">
        <f t="shared" si="199"/>
        <v>0</v>
      </c>
      <c r="W615" s="162" t="s">
        <v>1060</v>
      </c>
      <c r="X615" s="147">
        <f t="shared" si="200"/>
        <v>0</v>
      </c>
      <c r="Y615" s="162" t="s">
        <v>1060</v>
      </c>
      <c r="Z615" s="147">
        <f t="shared" si="201"/>
        <v>0</v>
      </c>
      <c r="AA615" s="148">
        <f t="shared" si="202"/>
        <v>0</v>
      </c>
      <c r="AB615" s="161" t="s">
        <v>1060</v>
      </c>
      <c r="AC615" s="147">
        <f t="shared" si="203"/>
        <v>0</v>
      </c>
      <c r="AD615" s="151">
        <f t="shared" si="204"/>
        <v>0</v>
      </c>
      <c r="AE615" s="152">
        <f t="shared" si="205"/>
        <v>0</v>
      </c>
      <c r="AF615" s="153">
        <f t="shared" si="206"/>
        <v>0</v>
      </c>
      <c r="AG615" s="233">
        <f t="shared" si="207"/>
        <v>520</v>
      </c>
      <c r="AH615" s="108">
        <f>VLOOKUP(B615,'Notes Ecrit'!$A$2:$B$572,2)</f>
        <v>5.5</v>
      </c>
      <c r="AI615" s="234">
        <f t="shared" si="208"/>
        <v>586</v>
      </c>
      <c r="AJ615" s="125">
        <f t="shared" si="209"/>
        <v>2.75</v>
      </c>
      <c r="AK615" s="126"/>
      <c r="AL615" s="126"/>
      <c r="AM615" s="126"/>
      <c r="AN615" s="126"/>
      <c r="AO615" s="126"/>
    </row>
    <row r="616" spans="1:41" s="111" customFormat="1" ht="16.5" customHeight="1" thickBot="1">
      <c r="A616" s="218" t="s">
        <v>1057</v>
      </c>
      <c r="B616" s="222">
        <v>21821360</v>
      </c>
      <c r="C616" s="222" t="s">
        <v>993</v>
      </c>
      <c r="D616" s="231" t="s">
        <v>994</v>
      </c>
      <c r="E616" s="207">
        <v>10</v>
      </c>
      <c r="F616" s="146">
        <f t="shared" si="189"/>
        <v>14.5</v>
      </c>
      <c r="G616" s="147">
        <f t="shared" si="190"/>
        <v>7</v>
      </c>
      <c r="H616" s="148">
        <f t="shared" si="191"/>
        <v>7</v>
      </c>
      <c r="I616" s="211">
        <v>4.07</v>
      </c>
      <c r="J616" s="147">
        <f t="shared" si="192"/>
        <v>3</v>
      </c>
      <c r="K616" s="155">
        <v>7.44</v>
      </c>
      <c r="L616" s="147">
        <f t="shared" si="193"/>
        <v>7</v>
      </c>
      <c r="M616" s="148">
        <f t="shared" si="194"/>
        <v>5</v>
      </c>
      <c r="N616" s="156">
        <v>81</v>
      </c>
      <c r="O616" s="190">
        <v>86</v>
      </c>
      <c r="P616" s="191">
        <f t="shared" si="195"/>
        <v>0.94186046511627908</v>
      </c>
      <c r="Q616" s="147">
        <f t="shared" si="196"/>
        <v>4.5</v>
      </c>
      <c r="R616" s="157">
        <v>37.1</v>
      </c>
      <c r="S616" s="147">
        <f t="shared" si="197"/>
        <v>2.5</v>
      </c>
      <c r="T616" s="148">
        <f t="shared" si="198"/>
        <v>7</v>
      </c>
      <c r="U616" s="156">
        <v>34.6</v>
      </c>
      <c r="V616" s="147">
        <f t="shared" si="199"/>
        <v>0.5</v>
      </c>
      <c r="W616" s="192">
        <v>0</v>
      </c>
      <c r="X616" s="147">
        <f t="shared" si="200"/>
        <v>2.5</v>
      </c>
      <c r="Y616" s="158">
        <v>4</v>
      </c>
      <c r="Z616" s="147">
        <f t="shared" si="201"/>
        <v>3</v>
      </c>
      <c r="AA616" s="148">
        <f t="shared" si="202"/>
        <v>6</v>
      </c>
      <c r="AB616" s="159">
        <v>35</v>
      </c>
      <c r="AC616" s="147">
        <f t="shared" si="203"/>
        <v>13</v>
      </c>
      <c r="AD616" s="151">
        <f t="shared" si="204"/>
        <v>13</v>
      </c>
      <c r="AE616" s="152">
        <f t="shared" si="205"/>
        <v>7.6</v>
      </c>
      <c r="AF616" s="153">
        <f t="shared" si="206"/>
        <v>7.6</v>
      </c>
      <c r="AG616" s="233">
        <f t="shared" si="207"/>
        <v>462</v>
      </c>
      <c r="AH616" s="108">
        <f>VLOOKUP(B616,'Notes Ecrit'!$A$2:$B$572,2)</f>
        <v>6.5</v>
      </c>
      <c r="AI616" s="234">
        <f t="shared" si="208"/>
        <v>497</v>
      </c>
      <c r="AJ616" s="125">
        <f t="shared" si="209"/>
        <v>7.05</v>
      </c>
    </row>
    <row r="617" spans="1:41" s="126" customFormat="1" ht="15.75" thickBot="1">
      <c r="A617" s="251" t="s">
        <v>186</v>
      </c>
      <c r="B617" s="127">
        <v>21715237</v>
      </c>
      <c r="C617" s="127" t="s">
        <v>154</v>
      </c>
      <c r="D617" s="306" t="s">
        <v>490</v>
      </c>
      <c r="E617" s="208" t="s">
        <v>1064</v>
      </c>
      <c r="F617" s="146" t="str">
        <f t="shared" si="189"/>
        <v>ABI</v>
      </c>
      <c r="G617" s="147" t="str">
        <f t="shared" si="190"/>
        <v>ABI</v>
      </c>
      <c r="H617" s="148" t="str">
        <f t="shared" si="191"/>
        <v>ABI</v>
      </c>
      <c r="I617" s="210" t="s">
        <v>1064</v>
      </c>
      <c r="J617" s="147" t="str">
        <f t="shared" si="192"/>
        <v>ABI</v>
      </c>
      <c r="K617" s="149" t="s">
        <v>1064</v>
      </c>
      <c r="L617" s="147" t="str">
        <f t="shared" si="193"/>
        <v>ABI</v>
      </c>
      <c r="M617" s="148" t="str">
        <f t="shared" si="194"/>
        <v>ABI</v>
      </c>
      <c r="N617" s="150" t="s">
        <v>1064</v>
      </c>
      <c r="O617" s="187"/>
      <c r="P617" s="191">
        <f t="shared" si="195"/>
        <v>0</v>
      </c>
      <c r="Q617" s="147" t="str">
        <f t="shared" si="196"/>
        <v>ABI</v>
      </c>
      <c r="R617" s="150" t="s">
        <v>1064</v>
      </c>
      <c r="S617" s="147" t="str">
        <f t="shared" si="197"/>
        <v>ABI</v>
      </c>
      <c r="T617" s="148" t="str">
        <f t="shared" si="198"/>
        <v>ABI</v>
      </c>
      <c r="U617" s="150" t="s">
        <v>1064</v>
      </c>
      <c r="V617" s="147" t="str">
        <f t="shared" si="199"/>
        <v>ABI</v>
      </c>
      <c r="W617" s="189" t="s">
        <v>1064</v>
      </c>
      <c r="X617" s="147" t="str">
        <f t="shared" si="200"/>
        <v>ABI</v>
      </c>
      <c r="Y617" s="166" t="s">
        <v>1064</v>
      </c>
      <c r="Z617" s="147" t="str">
        <f t="shared" si="201"/>
        <v>ABI</v>
      </c>
      <c r="AA617" s="148" t="str">
        <f t="shared" si="202"/>
        <v>ABI</v>
      </c>
      <c r="AB617" s="149" t="s">
        <v>1064</v>
      </c>
      <c r="AC617" s="147" t="str">
        <f t="shared" si="203"/>
        <v>ABI</v>
      </c>
      <c r="AD617" s="151" t="str">
        <f t="shared" si="204"/>
        <v>ABI</v>
      </c>
      <c r="AE617" s="152" t="str">
        <f t="shared" si="205"/>
        <v>DEF</v>
      </c>
      <c r="AF617" s="153">
        <f t="shared" si="206"/>
        <v>0</v>
      </c>
      <c r="AG617" s="233">
        <f t="shared" si="207"/>
        <v>520</v>
      </c>
      <c r="AH617" s="108">
        <f>VLOOKUP(B617,'Notes Ecrit'!$A$2:$B$572,2)</f>
        <v>8</v>
      </c>
      <c r="AI617" s="234">
        <f t="shared" si="208"/>
        <v>339</v>
      </c>
      <c r="AJ617" s="125" t="e">
        <f t="shared" si="209"/>
        <v>#VALUE!</v>
      </c>
      <c r="AK617"/>
      <c r="AL617"/>
      <c r="AM617"/>
      <c r="AN617"/>
      <c r="AO617"/>
    </row>
    <row r="618" spans="1:41" s="111" customFormat="1" ht="16.5" customHeight="1" thickBot="1">
      <c r="A618" s="218" t="s">
        <v>186</v>
      </c>
      <c r="B618" s="222">
        <v>21707077</v>
      </c>
      <c r="C618" s="222" t="s">
        <v>155</v>
      </c>
      <c r="D618" s="231" t="s">
        <v>230</v>
      </c>
      <c r="E618" s="207">
        <v>5</v>
      </c>
      <c r="F618" s="146">
        <f t="shared" si="189"/>
        <v>12</v>
      </c>
      <c r="G618" s="147">
        <f t="shared" si="190"/>
        <v>5</v>
      </c>
      <c r="H618" s="148">
        <f t="shared" si="191"/>
        <v>5</v>
      </c>
      <c r="I618" s="211">
        <v>5.59</v>
      </c>
      <c r="J618" s="147">
        <f t="shared" si="192"/>
        <v>1</v>
      </c>
      <c r="K618" s="155">
        <v>9.94</v>
      </c>
      <c r="L618" s="147">
        <f t="shared" si="193"/>
        <v>1</v>
      </c>
      <c r="M618" s="148">
        <f t="shared" si="194"/>
        <v>1</v>
      </c>
      <c r="N618" s="156">
        <v>28</v>
      </c>
      <c r="O618" s="190">
        <v>73</v>
      </c>
      <c r="P618" s="191">
        <f t="shared" si="195"/>
        <v>0.38356164383561642</v>
      </c>
      <c r="Q618" s="147">
        <f t="shared" si="196"/>
        <v>2.5</v>
      </c>
      <c r="R618" s="157">
        <v>18.3</v>
      </c>
      <c r="S618" s="147">
        <f t="shared" si="197"/>
        <v>2</v>
      </c>
      <c r="T618" s="148">
        <f t="shared" si="198"/>
        <v>4.5</v>
      </c>
      <c r="U618" s="156">
        <v>36.299999999999997</v>
      </c>
      <c r="V618" s="147">
        <f t="shared" si="199"/>
        <v>0.75</v>
      </c>
      <c r="W618" s="192">
        <v>0</v>
      </c>
      <c r="X618" s="147">
        <f t="shared" si="200"/>
        <v>2.5</v>
      </c>
      <c r="Y618" s="158">
        <v>10</v>
      </c>
      <c r="Z618" s="147">
        <f t="shared" si="201"/>
        <v>0</v>
      </c>
      <c r="AA618" s="148">
        <f t="shared" si="202"/>
        <v>3.25</v>
      </c>
      <c r="AB618" s="159">
        <v>46.56</v>
      </c>
      <c r="AC618" s="147">
        <f t="shared" si="203"/>
        <v>10</v>
      </c>
      <c r="AD618" s="151">
        <f t="shared" si="204"/>
        <v>10</v>
      </c>
      <c r="AE618" s="152">
        <f t="shared" si="205"/>
        <v>4.75</v>
      </c>
      <c r="AF618" s="153">
        <f t="shared" si="206"/>
        <v>4.75</v>
      </c>
      <c r="AG618" s="233">
        <f t="shared" si="207"/>
        <v>510</v>
      </c>
      <c r="AH618" s="108">
        <f>VLOOKUP(B618,'Notes Ecrit'!$A$2:$B$572,2)</f>
        <v>8</v>
      </c>
      <c r="AI618" s="234">
        <f t="shared" si="208"/>
        <v>339</v>
      </c>
      <c r="AJ618" s="125">
        <f t="shared" si="209"/>
        <v>6.375</v>
      </c>
    </row>
    <row r="619" spans="1:41" s="122" customFormat="1" ht="16.5" customHeight="1" thickBot="1">
      <c r="A619" s="121" t="s">
        <v>1057</v>
      </c>
      <c r="B619" s="129">
        <v>21717185</v>
      </c>
      <c r="C619" s="129" t="s">
        <v>156</v>
      </c>
      <c r="D619" s="129" t="s">
        <v>295</v>
      </c>
      <c r="E619" s="209">
        <v>14</v>
      </c>
      <c r="F619" s="146">
        <f t="shared" si="189"/>
        <v>16.5</v>
      </c>
      <c r="G619" s="147">
        <f t="shared" si="190"/>
        <v>11</v>
      </c>
      <c r="H619" s="148">
        <f t="shared" si="191"/>
        <v>11</v>
      </c>
      <c r="I619" s="212">
        <v>3.71</v>
      </c>
      <c r="J619" s="147">
        <f t="shared" si="192"/>
        <v>9</v>
      </c>
      <c r="K619" s="161">
        <v>6.81</v>
      </c>
      <c r="L619" s="147">
        <f t="shared" si="193"/>
        <v>11</v>
      </c>
      <c r="M619" s="148">
        <f t="shared" si="194"/>
        <v>10</v>
      </c>
      <c r="N619" s="162">
        <v>56</v>
      </c>
      <c r="O619" s="193">
        <v>71</v>
      </c>
      <c r="P619" s="191">
        <f t="shared" si="195"/>
        <v>0.78873239436619713</v>
      </c>
      <c r="Q619" s="147">
        <f t="shared" si="196"/>
        <v>3.5</v>
      </c>
      <c r="R619" s="163">
        <v>44.4</v>
      </c>
      <c r="S619" s="147">
        <f t="shared" si="197"/>
        <v>4</v>
      </c>
      <c r="T619" s="148">
        <f t="shared" si="198"/>
        <v>7.5</v>
      </c>
      <c r="U619" s="162">
        <v>27.3</v>
      </c>
      <c r="V619" s="147">
        <f t="shared" si="199"/>
        <v>4.25</v>
      </c>
      <c r="W619" s="195">
        <v>0</v>
      </c>
      <c r="X619" s="147">
        <f t="shared" si="200"/>
        <v>2.5</v>
      </c>
      <c r="Y619" s="168">
        <v>8</v>
      </c>
      <c r="Z619" s="147">
        <f t="shared" si="201"/>
        <v>1</v>
      </c>
      <c r="AA619" s="148">
        <f t="shared" si="202"/>
        <v>7.75</v>
      </c>
      <c r="AB619" s="161" t="s">
        <v>1060</v>
      </c>
      <c r="AC619" s="147">
        <f t="shared" si="203"/>
        <v>0</v>
      </c>
      <c r="AD619" s="151">
        <f t="shared" si="204"/>
        <v>0</v>
      </c>
      <c r="AE619" s="152">
        <f t="shared" si="205"/>
        <v>7.25</v>
      </c>
      <c r="AF619" s="153">
        <f t="shared" si="206"/>
        <v>7.25</v>
      </c>
      <c r="AG619" s="233">
        <f t="shared" si="207"/>
        <v>473</v>
      </c>
      <c r="AH619" s="108">
        <f>VLOOKUP(B619,'Notes Ecrit'!$A$2:$B$572,2)</f>
        <v>9</v>
      </c>
      <c r="AI619" s="234">
        <f t="shared" si="208"/>
        <v>208</v>
      </c>
      <c r="AJ619" s="125">
        <f t="shared" si="209"/>
        <v>8.125</v>
      </c>
      <c r="AK619"/>
      <c r="AL619"/>
      <c r="AM619"/>
      <c r="AN619"/>
      <c r="AO619"/>
    </row>
    <row r="620" spans="1:41" s="118" customFormat="1" ht="16.5" customHeight="1" thickBot="1">
      <c r="A620" s="258" t="s">
        <v>1057</v>
      </c>
      <c r="B620" s="142">
        <v>21713882</v>
      </c>
      <c r="C620" s="142" t="s">
        <v>157</v>
      </c>
      <c r="D620" s="259" t="s">
        <v>995</v>
      </c>
      <c r="E620" s="260" t="s">
        <v>1061</v>
      </c>
      <c r="F620" s="146" t="str">
        <f t="shared" si="189"/>
        <v>VAL</v>
      </c>
      <c r="G620" s="147" t="str">
        <f t="shared" si="190"/>
        <v>VAL</v>
      </c>
      <c r="H620" s="148" t="str">
        <f t="shared" si="191"/>
        <v>VALIDÉ</v>
      </c>
      <c r="I620" s="213" t="s">
        <v>1061</v>
      </c>
      <c r="J620" s="147" t="str">
        <f t="shared" si="192"/>
        <v>VAL</v>
      </c>
      <c r="K620" s="170" t="s">
        <v>1061</v>
      </c>
      <c r="L620" s="147" t="str">
        <f t="shared" si="193"/>
        <v>VAL</v>
      </c>
      <c r="M620" s="148" t="str">
        <f t="shared" si="194"/>
        <v>VALIDÉ</v>
      </c>
      <c r="N620" s="171" t="s">
        <v>1061</v>
      </c>
      <c r="O620" s="196"/>
      <c r="P620" s="191">
        <f t="shared" si="195"/>
        <v>0</v>
      </c>
      <c r="Q620" s="147" t="str">
        <f t="shared" si="196"/>
        <v>VAL</v>
      </c>
      <c r="R620" s="171" t="s">
        <v>1061</v>
      </c>
      <c r="S620" s="147" t="str">
        <f t="shared" si="197"/>
        <v>VAL</v>
      </c>
      <c r="T620" s="148" t="str">
        <f t="shared" si="198"/>
        <v>VALIDÉ</v>
      </c>
      <c r="U620" s="171" t="s">
        <v>1061</v>
      </c>
      <c r="V620" s="147" t="str">
        <f t="shared" si="199"/>
        <v>VAL</v>
      </c>
      <c r="W620" s="197" t="s">
        <v>1061</v>
      </c>
      <c r="X620" s="147" t="str">
        <f t="shared" si="200"/>
        <v>VAL</v>
      </c>
      <c r="Y620" s="172" t="s">
        <v>1061</v>
      </c>
      <c r="Z620" s="147" t="str">
        <f t="shared" si="201"/>
        <v>VAL</v>
      </c>
      <c r="AA620" s="148" t="str">
        <f t="shared" si="202"/>
        <v>VALIDÉ</v>
      </c>
      <c r="AB620" s="170" t="s">
        <v>1061</v>
      </c>
      <c r="AC620" s="147" t="str">
        <f t="shared" si="203"/>
        <v>VAL</v>
      </c>
      <c r="AD620" s="151" t="str">
        <f t="shared" si="204"/>
        <v>VALIDÉ</v>
      </c>
      <c r="AE620" s="152" t="str">
        <f t="shared" si="205"/>
        <v>VALIDÉ</v>
      </c>
      <c r="AF620" s="153">
        <f t="shared" si="206"/>
        <v>0</v>
      </c>
      <c r="AG620" s="233">
        <f t="shared" si="207"/>
        <v>520</v>
      </c>
      <c r="AH620" s="108">
        <f>VLOOKUP(B620,'Notes Ecrit'!$A$2:$B$572,2)</f>
        <v>6.5</v>
      </c>
      <c r="AI620" s="234">
        <f t="shared" si="208"/>
        <v>497</v>
      </c>
      <c r="AJ620" s="125" t="e">
        <f t="shared" si="209"/>
        <v>#VALUE!</v>
      </c>
      <c r="AK620"/>
      <c r="AL620"/>
      <c r="AM620"/>
      <c r="AN620"/>
      <c r="AO620"/>
    </row>
    <row r="621" spans="1:41" s="111" customFormat="1" ht="16.5" customHeight="1" thickBot="1">
      <c r="A621" s="218" t="s">
        <v>1057</v>
      </c>
      <c r="B621" s="222">
        <v>21801348</v>
      </c>
      <c r="C621" s="222" t="s">
        <v>996</v>
      </c>
      <c r="D621" s="231" t="s">
        <v>279</v>
      </c>
      <c r="E621" s="207">
        <v>16</v>
      </c>
      <c r="F621" s="146">
        <f t="shared" si="189"/>
        <v>17.5</v>
      </c>
      <c r="G621" s="147">
        <f t="shared" si="190"/>
        <v>13</v>
      </c>
      <c r="H621" s="148">
        <f t="shared" si="191"/>
        <v>13</v>
      </c>
      <c r="I621" s="211">
        <v>3.53</v>
      </c>
      <c r="J621" s="147">
        <f t="shared" si="192"/>
        <v>11</v>
      </c>
      <c r="K621" s="155">
        <v>6.43</v>
      </c>
      <c r="L621" s="147">
        <f t="shared" si="193"/>
        <v>14</v>
      </c>
      <c r="M621" s="148">
        <f t="shared" si="194"/>
        <v>12.5</v>
      </c>
      <c r="N621" s="156">
        <v>65</v>
      </c>
      <c r="O621" s="190">
        <v>64</v>
      </c>
      <c r="P621" s="191">
        <f t="shared" si="195"/>
        <v>1.015625</v>
      </c>
      <c r="Q621" s="147">
        <f t="shared" si="196"/>
        <v>5</v>
      </c>
      <c r="R621" s="157">
        <v>51.8</v>
      </c>
      <c r="S621" s="147">
        <f t="shared" si="197"/>
        <v>6</v>
      </c>
      <c r="T621" s="148">
        <f t="shared" si="198"/>
        <v>11</v>
      </c>
      <c r="U621" s="156">
        <v>27.3</v>
      </c>
      <c r="V621" s="147">
        <f t="shared" si="199"/>
        <v>4.25</v>
      </c>
      <c r="W621" s="194">
        <v>4</v>
      </c>
      <c r="X621" s="147">
        <f t="shared" si="200"/>
        <v>3.25</v>
      </c>
      <c r="Y621" s="158">
        <v>2</v>
      </c>
      <c r="Z621" s="147">
        <f t="shared" si="201"/>
        <v>4</v>
      </c>
      <c r="AA621" s="148">
        <f t="shared" si="202"/>
        <v>11.5</v>
      </c>
      <c r="AB621" s="159">
        <v>41.91</v>
      </c>
      <c r="AC621" s="147">
        <f t="shared" si="203"/>
        <v>9</v>
      </c>
      <c r="AD621" s="151">
        <f t="shared" si="204"/>
        <v>9</v>
      </c>
      <c r="AE621" s="152">
        <f t="shared" si="205"/>
        <v>11.4</v>
      </c>
      <c r="AF621" s="153">
        <f t="shared" si="206"/>
        <v>11.4</v>
      </c>
      <c r="AG621" s="233">
        <f t="shared" si="207"/>
        <v>158</v>
      </c>
      <c r="AH621" s="108">
        <f>VLOOKUP(B621,'Notes Ecrit'!$A$2:$B$572,2)</f>
        <v>12</v>
      </c>
      <c r="AI621" s="234">
        <f t="shared" si="208"/>
        <v>38</v>
      </c>
      <c r="AJ621" s="125">
        <f t="shared" si="209"/>
        <v>11.7</v>
      </c>
      <c r="AK621"/>
      <c r="AL621"/>
      <c r="AM621"/>
      <c r="AN621"/>
      <c r="AO621"/>
    </row>
    <row r="622" spans="1:41" s="111" customFormat="1" ht="16.5" customHeight="1" thickBot="1">
      <c r="A622" s="218" t="s">
        <v>186</v>
      </c>
      <c r="B622" s="222">
        <v>21805482</v>
      </c>
      <c r="C622" s="222" t="s">
        <v>996</v>
      </c>
      <c r="D622" s="231" t="s">
        <v>257</v>
      </c>
      <c r="E622" s="207">
        <v>12</v>
      </c>
      <c r="F622" s="146">
        <f t="shared" si="189"/>
        <v>15.5</v>
      </c>
      <c r="G622" s="147">
        <f t="shared" si="190"/>
        <v>12</v>
      </c>
      <c r="H622" s="148">
        <f t="shared" si="191"/>
        <v>12</v>
      </c>
      <c r="I622" s="211">
        <v>4.05</v>
      </c>
      <c r="J622" s="147">
        <f t="shared" si="192"/>
        <v>8</v>
      </c>
      <c r="K622" s="155">
        <v>7.35</v>
      </c>
      <c r="L622" s="147">
        <f t="shared" si="193"/>
        <v>13</v>
      </c>
      <c r="M622" s="148">
        <f t="shared" si="194"/>
        <v>10.5</v>
      </c>
      <c r="N622" s="156">
        <v>31</v>
      </c>
      <c r="O622" s="190">
        <v>55</v>
      </c>
      <c r="P622" s="191">
        <f t="shared" si="195"/>
        <v>0.5636363636363636</v>
      </c>
      <c r="Q622" s="147">
        <f t="shared" si="196"/>
        <v>4</v>
      </c>
      <c r="R622" s="157">
        <v>35.6</v>
      </c>
      <c r="S622" s="147">
        <f t="shared" si="197"/>
        <v>6</v>
      </c>
      <c r="T622" s="148">
        <f t="shared" si="198"/>
        <v>10</v>
      </c>
      <c r="U622" s="156">
        <v>32.700000000000003</v>
      </c>
      <c r="V622" s="147">
        <f t="shared" si="199"/>
        <v>2.5</v>
      </c>
      <c r="W622" s="192">
        <v>0</v>
      </c>
      <c r="X622" s="147">
        <f t="shared" si="200"/>
        <v>2.5</v>
      </c>
      <c r="Y622" s="158">
        <v>0</v>
      </c>
      <c r="Z622" s="147">
        <f t="shared" si="201"/>
        <v>5</v>
      </c>
      <c r="AA622" s="148">
        <f t="shared" si="202"/>
        <v>10</v>
      </c>
      <c r="AB622" s="159">
        <v>47.78</v>
      </c>
      <c r="AC622" s="147">
        <f t="shared" si="203"/>
        <v>10</v>
      </c>
      <c r="AD622" s="151">
        <f t="shared" si="204"/>
        <v>10</v>
      </c>
      <c r="AE622" s="152">
        <f t="shared" si="205"/>
        <v>10.5</v>
      </c>
      <c r="AF622" s="153">
        <f t="shared" si="206"/>
        <v>10.5</v>
      </c>
      <c r="AG622" s="233">
        <f t="shared" si="207"/>
        <v>232</v>
      </c>
      <c r="AH622" s="108">
        <f>VLOOKUP(B622,'Notes Ecrit'!$A$2:$B$572,2)</f>
        <v>11</v>
      </c>
      <c r="AI622" s="234">
        <f t="shared" si="208"/>
        <v>71</v>
      </c>
      <c r="AJ622" s="125">
        <f t="shared" si="209"/>
        <v>10.75</v>
      </c>
      <c r="AK622"/>
      <c r="AL622"/>
      <c r="AM622"/>
      <c r="AN622"/>
      <c r="AO622"/>
    </row>
    <row r="623" spans="1:41" s="111" customFormat="1" ht="16.5" customHeight="1" thickBot="1">
      <c r="A623" s="218" t="s">
        <v>1057</v>
      </c>
      <c r="B623" s="222">
        <v>21812857</v>
      </c>
      <c r="C623" s="222" t="s">
        <v>997</v>
      </c>
      <c r="D623" s="231" t="s">
        <v>998</v>
      </c>
      <c r="E623" s="207">
        <v>18</v>
      </c>
      <c r="F623" s="146">
        <f t="shared" si="189"/>
        <v>18.5</v>
      </c>
      <c r="G623" s="147">
        <f t="shared" si="190"/>
        <v>15</v>
      </c>
      <c r="H623" s="148">
        <f t="shared" si="191"/>
        <v>15</v>
      </c>
      <c r="I623" s="211">
        <v>3.64</v>
      </c>
      <c r="J623" s="147">
        <f t="shared" si="192"/>
        <v>10</v>
      </c>
      <c r="K623" s="155">
        <v>6.32</v>
      </c>
      <c r="L623" s="147">
        <f t="shared" si="193"/>
        <v>15</v>
      </c>
      <c r="M623" s="148">
        <f t="shared" si="194"/>
        <v>12.5</v>
      </c>
      <c r="N623" s="156">
        <v>51</v>
      </c>
      <c r="O623" s="190">
        <v>55</v>
      </c>
      <c r="P623" s="191">
        <f t="shared" si="195"/>
        <v>0.92727272727272725</v>
      </c>
      <c r="Q623" s="147">
        <f t="shared" si="196"/>
        <v>4.5</v>
      </c>
      <c r="R623" s="157">
        <v>38.6</v>
      </c>
      <c r="S623" s="147">
        <f t="shared" si="197"/>
        <v>2.5</v>
      </c>
      <c r="T623" s="148">
        <f t="shared" si="198"/>
        <v>7</v>
      </c>
      <c r="U623" s="156">
        <v>28.8</v>
      </c>
      <c r="V623" s="147">
        <f t="shared" si="199"/>
        <v>3.5</v>
      </c>
      <c r="W623" s="192">
        <v>-15</v>
      </c>
      <c r="X623" s="147">
        <f t="shared" si="200"/>
        <v>0.5</v>
      </c>
      <c r="Y623" s="158">
        <v>8</v>
      </c>
      <c r="Z623" s="147">
        <f t="shared" si="201"/>
        <v>1</v>
      </c>
      <c r="AA623" s="148">
        <f t="shared" si="202"/>
        <v>5</v>
      </c>
      <c r="AB623" s="159">
        <v>42.72</v>
      </c>
      <c r="AC623" s="147">
        <f t="shared" si="203"/>
        <v>9</v>
      </c>
      <c r="AD623" s="151">
        <f t="shared" si="204"/>
        <v>9</v>
      </c>
      <c r="AE623" s="152">
        <f t="shared" si="205"/>
        <v>9.6999999999999993</v>
      </c>
      <c r="AF623" s="153">
        <f t="shared" si="206"/>
        <v>9.6999999999999993</v>
      </c>
      <c r="AG623" s="233">
        <f t="shared" si="207"/>
        <v>317</v>
      </c>
      <c r="AH623" s="108">
        <f>VLOOKUP(B623,'Notes Ecrit'!$A$2:$B$572,2)</f>
        <v>6.5</v>
      </c>
      <c r="AI623" s="234">
        <f t="shared" si="208"/>
        <v>497</v>
      </c>
      <c r="AJ623" s="125">
        <f t="shared" si="209"/>
        <v>8.1</v>
      </c>
      <c r="AK623"/>
      <c r="AL623"/>
      <c r="AM623"/>
      <c r="AN623"/>
      <c r="AO623"/>
    </row>
    <row r="624" spans="1:41" s="111" customFormat="1" ht="16.5" customHeight="1" thickBot="1">
      <c r="A624" s="218" t="s">
        <v>186</v>
      </c>
      <c r="B624" s="222">
        <v>21608683</v>
      </c>
      <c r="C624" s="222" t="s">
        <v>999</v>
      </c>
      <c r="D624" s="306" t="s">
        <v>531</v>
      </c>
      <c r="E624" s="207">
        <v>12</v>
      </c>
      <c r="F624" s="146">
        <f t="shared" si="189"/>
        <v>15.5</v>
      </c>
      <c r="G624" s="147">
        <f t="shared" si="190"/>
        <v>12</v>
      </c>
      <c r="H624" s="148">
        <f t="shared" si="191"/>
        <v>12</v>
      </c>
      <c r="I624" s="211">
        <v>4.21</v>
      </c>
      <c r="J624" s="147">
        <f t="shared" si="192"/>
        <v>6</v>
      </c>
      <c r="K624" s="155">
        <v>7.7</v>
      </c>
      <c r="L624" s="147">
        <f t="shared" si="193"/>
        <v>11</v>
      </c>
      <c r="M624" s="148">
        <f t="shared" si="194"/>
        <v>8.5</v>
      </c>
      <c r="N624" s="156">
        <v>45</v>
      </c>
      <c r="O624" s="190">
        <v>69</v>
      </c>
      <c r="P624" s="191">
        <f t="shared" si="195"/>
        <v>0.65217391304347827</v>
      </c>
      <c r="Q624" s="147">
        <f t="shared" si="196"/>
        <v>4.5</v>
      </c>
      <c r="R624" s="157">
        <v>29.7</v>
      </c>
      <c r="S624" s="147">
        <f t="shared" si="197"/>
        <v>4.5</v>
      </c>
      <c r="T624" s="148">
        <f t="shared" si="198"/>
        <v>9</v>
      </c>
      <c r="U624" s="156">
        <v>27.2</v>
      </c>
      <c r="V624" s="147">
        <f t="shared" si="199"/>
        <v>5.25</v>
      </c>
      <c r="W624" s="192">
        <v>5</v>
      </c>
      <c r="X624" s="147">
        <f t="shared" si="200"/>
        <v>3.5</v>
      </c>
      <c r="Y624" s="158">
        <v>5</v>
      </c>
      <c r="Z624" s="147">
        <f t="shared" si="201"/>
        <v>2.5</v>
      </c>
      <c r="AA624" s="148">
        <f t="shared" si="202"/>
        <v>11.25</v>
      </c>
      <c r="AB624" s="159">
        <v>42.3</v>
      </c>
      <c r="AC624" s="147">
        <f t="shared" si="203"/>
        <v>12</v>
      </c>
      <c r="AD624" s="151">
        <f t="shared" si="204"/>
        <v>12</v>
      </c>
      <c r="AE624" s="152">
        <f t="shared" si="205"/>
        <v>10.55</v>
      </c>
      <c r="AF624" s="153">
        <f t="shared" si="206"/>
        <v>10.55</v>
      </c>
      <c r="AG624" s="233">
        <f t="shared" si="207"/>
        <v>226</v>
      </c>
      <c r="AH624" s="108">
        <f>VLOOKUP(B624,'Notes Ecrit'!$A$2:$B$572,2)</f>
        <v>11.5</v>
      </c>
      <c r="AI624" s="234">
        <f t="shared" si="208"/>
        <v>54</v>
      </c>
      <c r="AJ624" s="125">
        <f t="shared" si="209"/>
        <v>11.025</v>
      </c>
      <c r="AK624"/>
      <c r="AL624"/>
      <c r="AM624"/>
      <c r="AN624"/>
      <c r="AO624"/>
    </row>
    <row r="625" spans="1:41" s="111" customFormat="1" ht="16.5" customHeight="1" thickBot="1">
      <c r="A625" s="218" t="s">
        <v>186</v>
      </c>
      <c r="B625" s="222">
        <v>21803674</v>
      </c>
      <c r="C625" s="222" t="s">
        <v>1000</v>
      </c>
      <c r="D625" s="231" t="s">
        <v>1001</v>
      </c>
      <c r="E625" s="207">
        <v>10</v>
      </c>
      <c r="F625" s="146">
        <f t="shared" si="189"/>
        <v>14.5</v>
      </c>
      <c r="G625" s="147">
        <f t="shared" si="190"/>
        <v>10</v>
      </c>
      <c r="H625" s="148">
        <f t="shared" si="191"/>
        <v>10</v>
      </c>
      <c r="I625" s="211">
        <v>4.17</v>
      </c>
      <c r="J625" s="147">
        <f t="shared" si="192"/>
        <v>6</v>
      </c>
      <c r="K625" s="155">
        <v>7.53</v>
      </c>
      <c r="L625" s="147">
        <f t="shared" si="193"/>
        <v>12</v>
      </c>
      <c r="M625" s="148">
        <f t="shared" si="194"/>
        <v>9</v>
      </c>
      <c r="N625" s="156">
        <v>41</v>
      </c>
      <c r="O625" s="190">
        <v>62</v>
      </c>
      <c r="P625" s="191">
        <f t="shared" si="195"/>
        <v>0.66129032258064513</v>
      </c>
      <c r="Q625" s="147">
        <f t="shared" si="196"/>
        <v>4.5</v>
      </c>
      <c r="R625" s="157">
        <v>29.8</v>
      </c>
      <c r="S625" s="147">
        <f t="shared" si="197"/>
        <v>4.5</v>
      </c>
      <c r="T625" s="148">
        <f t="shared" si="198"/>
        <v>9</v>
      </c>
      <c r="U625" s="156">
        <v>28.5</v>
      </c>
      <c r="V625" s="147">
        <f t="shared" si="199"/>
        <v>4.5</v>
      </c>
      <c r="W625" s="202">
        <v>4</v>
      </c>
      <c r="X625" s="147">
        <f t="shared" si="200"/>
        <v>3.25</v>
      </c>
      <c r="Y625" s="158">
        <v>9</v>
      </c>
      <c r="Z625" s="147">
        <f t="shared" si="201"/>
        <v>0.5</v>
      </c>
      <c r="AA625" s="148">
        <f t="shared" si="202"/>
        <v>8.25</v>
      </c>
      <c r="AB625" s="159">
        <v>37.82</v>
      </c>
      <c r="AC625" s="147">
        <f t="shared" si="203"/>
        <v>15</v>
      </c>
      <c r="AD625" s="151">
        <f t="shared" si="204"/>
        <v>15</v>
      </c>
      <c r="AE625" s="152">
        <f t="shared" si="205"/>
        <v>10.25</v>
      </c>
      <c r="AF625" s="153">
        <f t="shared" si="206"/>
        <v>10.25</v>
      </c>
      <c r="AG625" s="233">
        <f t="shared" si="207"/>
        <v>256</v>
      </c>
      <c r="AH625" s="108">
        <f>VLOOKUP(B625,'Notes Ecrit'!$A$2:$B$572,2)</f>
        <v>8</v>
      </c>
      <c r="AI625" s="234">
        <f t="shared" si="208"/>
        <v>339</v>
      </c>
      <c r="AJ625" s="125">
        <f t="shared" si="209"/>
        <v>9.125</v>
      </c>
    </row>
    <row r="626" spans="1:41" s="111" customFormat="1" ht="16.5" customHeight="1" thickBot="1">
      <c r="A626" s="218" t="s">
        <v>1057</v>
      </c>
      <c r="B626" s="222">
        <v>21815924</v>
      </c>
      <c r="C626" s="222" t="s">
        <v>1002</v>
      </c>
      <c r="D626" s="306" t="s">
        <v>226</v>
      </c>
      <c r="E626" s="207">
        <v>14</v>
      </c>
      <c r="F626" s="146">
        <f t="shared" si="189"/>
        <v>16.5</v>
      </c>
      <c r="G626" s="147">
        <f t="shared" si="190"/>
        <v>11</v>
      </c>
      <c r="H626" s="148">
        <f t="shared" si="191"/>
        <v>11</v>
      </c>
      <c r="I626" s="211">
        <v>3.63</v>
      </c>
      <c r="J626" s="147">
        <f t="shared" si="192"/>
        <v>10</v>
      </c>
      <c r="K626" s="155">
        <v>6.83</v>
      </c>
      <c r="L626" s="147">
        <f t="shared" si="193"/>
        <v>11</v>
      </c>
      <c r="M626" s="148">
        <f t="shared" si="194"/>
        <v>10.5</v>
      </c>
      <c r="N626" s="156">
        <v>60</v>
      </c>
      <c r="O626" s="190">
        <v>70</v>
      </c>
      <c r="P626" s="191">
        <f t="shared" si="195"/>
        <v>0.8571428571428571</v>
      </c>
      <c r="Q626" s="147">
        <f t="shared" si="196"/>
        <v>4</v>
      </c>
      <c r="R626" s="157">
        <v>40.700000000000003</v>
      </c>
      <c r="S626" s="147">
        <f t="shared" si="197"/>
        <v>3</v>
      </c>
      <c r="T626" s="148">
        <f t="shared" si="198"/>
        <v>7</v>
      </c>
      <c r="U626" s="156">
        <v>26.9</v>
      </c>
      <c r="V626" s="147">
        <f t="shared" si="199"/>
        <v>4.5</v>
      </c>
      <c r="W626" s="192">
        <v>-3</v>
      </c>
      <c r="X626" s="147">
        <f t="shared" si="200"/>
        <v>1.75</v>
      </c>
      <c r="Y626" s="158">
        <v>7</v>
      </c>
      <c r="Z626" s="147">
        <f t="shared" si="201"/>
        <v>1.5</v>
      </c>
      <c r="AA626" s="148">
        <f t="shared" si="202"/>
        <v>7.75</v>
      </c>
      <c r="AB626" s="159">
        <v>34.369999999999997</v>
      </c>
      <c r="AC626" s="147">
        <f t="shared" si="203"/>
        <v>14</v>
      </c>
      <c r="AD626" s="151">
        <f t="shared" si="204"/>
        <v>14</v>
      </c>
      <c r="AE626" s="152">
        <f t="shared" si="205"/>
        <v>10.050000000000001</v>
      </c>
      <c r="AF626" s="153">
        <f t="shared" si="206"/>
        <v>10.050000000000001</v>
      </c>
      <c r="AG626" s="233">
        <f t="shared" si="207"/>
        <v>274</v>
      </c>
      <c r="AH626" s="108">
        <f>VLOOKUP(B626,'Notes Ecrit'!$A$2:$B$572,2)</f>
        <v>9</v>
      </c>
      <c r="AI626" s="234">
        <f t="shared" si="208"/>
        <v>208</v>
      </c>
      <c r="AJ626" s="125">
        <f t="shared" si="209"/>
        <v>9.5250000000000004</v>
      </c>
      <c r="AK626"/>
      <c r="AL626"/>
      <c r="AM626"/>
      <c r="AN626"/>
      <c r="AO626"/>
    </row>
    <row r="627" spans="1:41" s="111" customFormat="1" ht="16.5" customHeight="1" thickBot="1">
      <c r="A627" s="218" t="s">
        <v>1057</v>
      </c>
      <c r="B627" s="222">
        <v>21701375</v>
      </c>
      <c r="C627" s="222" t="s">
        <v>1003</v>
      </c>
      <c r="D627" s="231" t="s">
        <v>805</v>
      </c>
      <c r="E627" s="207">
        <v>15</v>
      </c>
      <c r="F627" s="146">
        <f t="shared" si="189"/>
        <v>17</v>
      </c>
      <c r="G627" s="147">
        <f t="shared" si="190"/>
        <v>12</v>
      </c>
      <c r="H627" s="148">
        <f t="shared" si="191"/>
        <v>12</v>
      </c>
      <c r="I627" s="211">
        <v>3.63</v>
      </c>
      <c r="J627" s="147">
        <f t="shared" si="192"/>
        <v>10</v>
      </c>
      <c r="K627" s="155">
        <v>6.64</v>
      </c>
      <c r="L627" s="147">
        <f t="shared" si="193"/>
        <v>12</v>
      </c>
      <c r="M627" s="148">
        <f t="shared" si="194"/>
        <v>11</v>
      </c>
      <c r="N627" s="156">
        <v>75.5</v>
      </c>
      <c r="O627" s="190">
        <v>69</v>
      </c>
      <c r="P627" s="191">
        <f t="shared" si="195"/>
        <v>1.0942028985507246</v>
      </c>
      <c r="Q627" s="147">
        <f t="shared" si="196"/>
        <v>5</v>
      </c>
      <c r="R627" s="157">
        <v>46.7</v>
      </c>
      <c r="S627" s="147">
        <f t="shared" si="197"/>
        <v>4.5</v>
      </c>
      <c r="T627" s="148">
        <f t="shared" si="198"/>
        <v>9.5</v>
      </c>
      <c r="U627" s="156">
        <v>28</v>
      </c>
      <c r="V627" s="147">
        <f t="shared" si="199"/>
        <v>3.75</v>
      </c>
      <c r="W627" s="194">
        <v>4</v>
      </c>
      <c r="X627" s="147">
        <f t="shared" si="200"/>
        <v>3.25</v>
      </c>
      <c r="Y627" s="158">
        <v>8</v>
      </c>
      <c r="Z627" s="147">
        <f t="shared" si="201"/>
        <v>1</v>
      </c>
      <c r="AA627" s="148">
        <f t="shared" si="202"/>
        <v>8</v>
      </c>
      <c r="AB627" s="159">
        <v>42.88</v>
      </c>
      <c r="AC627" s="147">
        <f t="shared" si="203"/>
        <v>9</v>
      </c>
      <c r="AD627" s="151">
        <f t="shared" si="204"/>
        <v>9</v>
      </c>
      <c r="AE627" s="152">
        <f t="shared" si="205"/>
        <v>9.9</v>
      </c>
      <c r="AF627" s="153">
        <f t="shared" si="206"/>
        <v>9.9</v>
      </c>
      <c r="AG627" s="233">
        <f t="shared" si="207"/>
        <v>291</v>
      </c>
      <c r="AH627" s="108">
        <f>VLOOKUP(B627,'Notes Ecrit'!$A$2:$B$572,2)</f>
        <v>11</v>
      </c>
      <c r="AI627" s="234">
        <f t="shared" si="208"/>
        <v>71</v>
      </c>
      <c r="AJ627" s="125">
        <f t="shared" si="209"/>
        <v>10.45</v>
      </c>
      <c r="AK627"/>
      <c r="AL627"/>
      <c r="AM627"/>
      <c r="AN627"/>
      <c r="AO627"/>
    </row>
    <row r="628" spans="1:41" s="111" customFormat="1" ht="16.5" customHeight="1" thickBot="1">
      <c r="A628" s="218" t="s">
        <v>1057</v>
      </c>
      <c r="B628" s="222">
        <v>21811354</v>
      </c>
      <c r="C628" s="222" t="s">
        <v>1004</v>
      </c>
      <c r="D628" s="231" t="s">
        <v>419</v>
      </c>
      <c r="E628" s="207">
        <v>20</v>
      </c>
      <c r="F628" s="146">
        <f t="shared" si="189"/>
        <v>19.5</v>
      </c>
      <c r="G628" s="147">
        <f t="shared" si="190"/>
        <v>17</v>
      </c>
      <c r="H628" s="148">
        <f t="shared" si="191"/>
        <v>17</v>
      </c>
      <c r="I628" s="211">
        <v>3.57</v>
      </c>
      <c r="J628" s="147">
        <f t="shared" si="192"/>
        <v>11</v>
      </c>
      <c r="K628" s="155">
        <v>6.74</v>
      </c>
      <c r="L628" s="147">
        <f t="shared" si="193"/>
        <v>12</v>
      </c>
      <c r="M628" s="148">
        <f t="shared" si="194"/>
        <v>11.5</v>
      </c>
      <c r="N628" s="156">
        <v>40</v>
      </c>
      <c r="O628" s="190">
        <v>69</v>
      </c>
      <c r="P628" s="191">
        <f t="shared" si="195"/>
        <v>0.57971014492753625</v>
      </c>
      <c r="Q628" s="147">
        <f t="shared" si="196"/>
        <v>2.5</v>
      </c>
      <c r="R628" s="157">
        <v>42</v>
      </c>
      <c r="S628" s="147">
        <f t="shared" si="197"/>
        <v>3.5</v>
      </c>
      <c r="T628" s="148">
        <f t="shared" si="198"/>
        <v>6</v>
      </c>
      <c r="U628" s="156">
        <v>26.2</v>
      </c>
      <c r="V628" s="147">
        <f t="shared" si="199"/>
        <v>4.75</v>
      </c>
      <c r="W628" s="192">
        <v>1</v>
      </c>
      <c r="X628" s="147">
        <f t="shared" si="200"/>
        <v>2.75</v>
      </c>
      <c r="Y628" s="158">
        <v>4</v>
      </c>
      <c r="Z628" s="147">
        <f t="shared" si="201"/>
        <v>3</v>
      </c>
      <c r="AA628" s="148">
        <f t="shared" si="202"/>
        <v>10.5</v>
      </c>
      <c r="AB628" s="159">
        <v>41.37</v>
      </c>
      <c r="AC628" s="147">
        <f t="shared" si="203"/>
        <v>9</v>
      </c>
      <c r="AD628" s="151">
        <f t="shared" si="204"/>
        <v>9</v>
      </c>
      <c r="AE628" s="152">
        <f t="shared" si="205"/>
        <v>10.8</v>
      </c>
      <c r="AF628" s="153">
        <f t="shared" si="206"/>
        <v>10.8</v>
      </c>
      <c r="AG628" s="233">
        <f t="shared" si="207"/>
        <v>209</v>
      </c>
      <c r="AH628" s="108">
        <f>VLOOKUP(B628,'Notes Ecrit'!$A$2:$B$572,2)</f>
        <v>8.5</v>
      </c>
      <c r="AI628" s="234">
        <f t="shared" si="208"/>
        <v>278</v>
      </c>
      <c r="AJ628" s="125">
        <f t="shared" si="209"/>
        <v>9.65</v>
      </c>
      <c r="AK628"/>
      <c r="AL628"/>
      <c r="AM628"/>
      <c r="AN628"/>
      <c r="AO628"/>
    </row>
    <row r="629" spans="1:41" s="111" customFormat="1" ht="16.5" customHeight="1" thickBot="1">
      <c r="A629" s="218" t="s">
        <v>186</v>
      </c>
      <c r="B629" s="222">
        <v>21809183</v>
      </c>
      <c r="C629" s="222" t="s">
        <v>1005</v>
      </c>
      <c r="D629" s="231" t="s">
        <v>1006</v>
      </c>
      <c r="E629" s="207">
        <v>13</v>
      </c>
      <c r="F629" s="146">
        <f t="shared" si="189"/>
        <v>16</v>
      </c>
      <c r="G629" s="147">
        <f t="shared" si="190"/>
        <v>13</v>
      </c>
      <c r="H629" s="148">
        <f t="shared" si="191"/>
        <v>13</v>
      </c>
      <c r="I629" s="211">
        <v>3.92</v>
      </c>
      <c r="J629" s="147">
        <f t="shared" si="192"/>
        <v>10</v>
      </c>
      <c r="K629" s="155">
        <v>7.27</v>
      </c>
      <c r="L629" s="147">
        <f t="shared" si="193"/>
        <v>14</v>
      </c>
      <c r="M629" s="148">
        <f t="shared" si="194"/>
        <v>12</v>
      </c>
      <c r="N629" s="156">
        <v>29</v>
      </c>
      <c r="O629" s="190">
        <v>50</v>
      </c>
      <c r="P629" s="191">
        <f t="shared" si="195"/>
        <v>0.57999999999999996</v>
      </c>
      <c r="Q629" s="147">
        <f t="shared" si="196"/>
        <v>4</v>
      </c>
      <c r="R629" s="157">
        <v>37.6</v>
      </c>
      <c r="S629" s="147">
        <f t="shared" si="197"/>
        <v>6.5</v>
      </c>
      <c r="T629" s="148">
        <f t="shared" si="198"/>
        <v>10.5</v>
      </c>
      <c r="U629" s="156">
        <v>25.9</v>
      </c>
      <c r="V629" s="147">
        <f t="shared" si="199"/>
        <v>6</v>
      </c>
      <c r="W629" s="192">
        <v>5</v>
      </c>
      <c r="X629" s="147">
        <f t="shared" si="200"/>
        <v>3.5</v>
      </c>
      <c r="Y629" s="158">
        <v>4</v>
      </c>
      <c r="Z629" s="147">
        <f t="shared" si="201"/>
        <v>3</v>
      </c>
      <c r="AA629" s="148">
        <f t="shared" si="202"/>
        <v>12.5</v>
      </c>
      <c r="AB629" s="159">
        <v>39.880000000000003</v>
      </c>
      <c r="AC629" s="147">
        <f t="shared" si="203"/>
        <v>14</v>
      </c>
      <c r="AD629" s="151">
        <f t="shared" si="204"/>
        <v>14</v>
      </c>
      <c r="AE629" s="152">
        <f t="shared" si="205"/>
        <v>12.4</v>
      </c>
      <c r="AF629" s="153">
        <f t="shared" si="206"/>
        <v>12.4</v>
      </c>
      <c r="AG629" s="233">
        <f t="shared" si="207"/>
        <v>68</v>
      </c>
      <c r="AH629" s="108">
        <f>VLOOKUP(B629,'Notes Ecrit'!$A$2:$B$572,2)</f>
        <v>7.5</v>
      </c>
      <c r="AI629" s="234">
        <f t="shared" si="208"/>
        <v>397</v>
      </c>
      <c r="AJ629" s="125">
        <f t="shared" si="209"/>
        <v>9.9499999999999993</v>
      </c>
      <c r="AK629"/>
      <c r="AL629"/>
      <c r="AM629"/>
      <c r="AN629"/>
      <c r="AO629"/>
    </row>
    <row r="630" spans="1:41" s="111" customFormat="1" ht="16.5" customHeight="1" thickBot="1">
      <c r="A630" s="218" t="s">
        <v>186</v>
      </c>
      <c r="B630" s="222">
        <v>21811416</v>
      </c>
      <c r="C630" s="222" t="s">
        <v>1007</v>
      </c>
      <c r="D630" s="231" t="s">
        <v>1008</v>
      </c>
      <c r="E630" s="207">
        <v>13</v>
      </c>
      <c r="F630" s="146">
        <f t="shared" si="189"/>
        <v>16</v>
      </c>
      <c r="G630" s="147">
        <f t="shared" si="190"/>
        <v>13</v>
      </c>
      <c r="H630" s="148">
        <f t="shared" si="191"/>
        <v>13</v>
      </c>
      <c r="I630" s="211">
        <v>3.87</v>
      </c>
      <c r="J630" s="147">
        <f t="shared" si="192"/>
        <v>11</v>
      </c>
      <c r="K630" s="155">
        <v>7.39</v>
      </c>
      <c r="L630" s="147">
        <f t="shared" si="193"/>
        <v>13</v>
      </c>
      <c r="M630" s="148">
        <f t="shared" si="194"/>
        <v>12</v>
      </c>
      <c r="N630" s="156">
        <v>35</v>
      </c>
      <c r="O630" s="190">
        <v>49</v>
      </c>
      <c r="P630" s="191">
        <f t="shared" si="195"/>
        <v>0.7142857142857143</v>
      </c>
      <c r="Q630" s="147">
        <f t="shared" si="196"/>
        <v>5</v>
      </c>
      <c r="R630" s="157">
        <v>37.4</v>
      </c>
      <c r="S630" s="147">
        <f t="shared" si="197"/>
        <v>6.5</v>
      </c>
      <c r="T630" s="148">
        <f t="shared" si="198"/>
        <v>11.5</v>
      </c>
      <c r="U630" s="156">
        <v>27.4</v>
      </c>
      <c r="V630" s="147">
        <f t="shared" si="199"/>
        <v>5.25</v>
      </c>
      <c r="W630" s="192">
        <v>11</v>
      </c>
      <c r="X630" s="147">
        <f t="shared" si="200"/>
        <v>4.75</v>
      </c>
      <c r="Y630" s="158">
        <v>0</v>
      </c>
      <c r="Z630" s="147">
        <f t="shared" si="201"/>
        <v>5</v>
      </c>
      <c r="AA630" s="148">
        <f t="shared" si="202"/>
        <v>15</v>
      </c>
      <c r="AB630" s="159">
        <v>60.69</v>
      </c>
      <c r="AC630" s="147">
        <f t="shared" si="203"/>
        <v>4</v>
      </c>
      <c r="AD630" s="151">
        <f t="shared" si="204"/>
        <v>4</v>
      </c>
      <c r="AE630" s="152">
        <f t="shared" si="205"/>
        <v>11.1</v>
      </c>
      <c r="AF630" s="153">
        <f t="shared" si="206"/>
        <v>11.1</v>
      </c>
      <c r="AG630" s="233">
        <f t="shared" si="207"/>
        <v>186</v>
      </c>
      <c r="AH630" s="108">
        <f>VLOOKUP(B630,'Notes Ecrit'!$A$2:$B$572,2)</f>
        <v>13.5</v>
      </c>
      <c r="AI630" s="234">
        <f t="shared" si="208"/>
        <v>5</v>
      </c>
      <c r="AJ630" s="125">
        <f t="shared" si="209"/>
        <v>12.3</v>
      </c>
      <c r="AK630"/>
      <c r="AL630"/>
      <c r="AM630"/>
      <c r="AN630"/>
      <c r="AO630"/>
    </row>
    <row r="631" spans="1:41" s="111" customFormat="1" ht="16.5" customHeight="1" thickBot="1">
      <c r="A631" s="218" t="s">
        <v>1057</v>
      </c>
      <c r="B631" s="222">
        <v>21817253</v>
      </c>
      <c r="C631" s="222" t="s">
        <v>1009</v>
      </c>
      <c r="D631" s="231" t="s">
        <v>626</v>
      </c>
      <c r="E631" s="207">
        <v>15</v>
      </c>
      <c r="F631" s="146">
        <f t="shared" si="189"/>
        <v>17</v>
      </c>
      <c r="G631" s="147">
        <f t="shared" si="190"/>
        <v>12</v>
      </c>
      <c r="H631" s="148">
        <f t="shared" si="191"/>
        <v>12</v>
      </c>
      <c r="I631" s="211">
        <v>3.81</v>
      </c>
      <c r="J631" s="147">
        <f t="shared" si="192"/>
        <v>7</v>
      </c>
      <c r="K631" s="155">
        <v>7.01</v>
      </c>
      <c r="L631" s="147">
        <f t="shared" si="193"/>
        <v>10</v>
      </c>
      <c r="M631" s="148">
        <f t="shared" si="194"/>
        <v>8.5</v>
      </c>
      <c r="N631" s="156">
        <v>73</v>
      </c>
      <c r="O631" s="190">
        <v>71</v>
      </c>
      <c r="P631" s="191">
        <f t="shared" si="195"/>
        <v>1.028169014084507</v>
      </c>
      <c r="Q631" s="147">
        <f t="shared" si="196"/>
        <v>5</v>
      </c>
      <c r="R631" s="157">
        <v>39.299999999999997</v>
      </c>
      <c r="S631" s="147">
        <f t="shared" si="197"/>
        <v>3</v>
      </c>
      <c r="T631" s="148">
        <f t="shared" si="198"/>
        <v>8</v>
      </c>
      <c r="U631" s="156">
        <v>27.2</v>
      </c>
      <c r="V631" s="147">
        <f t="shared" si="199"/>
        <v>4.25</v>
      </c>
      <c r="W631" s="192">
        <v>-8</v>
      </c>
      <c r="X631" s="147">
        <f t="shared" si="200"/>
        <v>1</v>
      </c>
      <c r="Y631" s="158">
        <v>10</v>
      </c>
      <c r="Z631" s="147">
        <f t="shared" si="201"/>
        <v>0</v>
      </c>
      <c r="AA631" s="148">
        <f t="shared" si="202"/>
        <v>5.25</v>
      </c>
      <c r="AB631" s="159">
        <v>46.62</v>
      </c>
      <c r="AC631" s="147">
        <f t="shared" si="203"/>
        <v>7</v>
      </c>
      <c r="AD631" s="151">
        <f t="shared" si="204"/>
        <v>7</v>
      </c>
      <c r="AE631" s="152">
        <f t="shared" si="205"/>
        <v>8.15</v>
      </c>
      <c r="AF631" s="153">
        <f t="shared" si="206"/>
        <v>8.15</v>
      </c>
      <c r="AG631" s="233">
        <f t="shared" si="207"/>
        <v>437</v>
      </c>
      <c r="AH631" s="108">
        <f>VLOOKUP(B631,'Notes Ecrit'!$A$2:$B$572,2)</f>
        <v>9</v>
      </c>
      <c r="AI631" s="234">
        <f t="shared" si="208"/>
        <v>208</v>
      </c>
      <c r="AJ631" s="125">
        <f t="shared" si="209"/>
        <v>8.5749999999999993</v>
      </c>
      <c r="AK631"/>
      <c r="AL631"/>
      <c r="AM631"/>
      <c r="AN631"/>
      <c r="AO631"/>
    </row>
    <row r="632" spans="1:41" s="111" customFormat="1" ht="16.5" customHeight="1" thickBot="1">
      <c r="A632" s="218" t="s">
        <v>1057</v>
      </c>
      <c r="B632" s="222">
        <v>21705758</v>
      </c>
      <c r="C632" s="222" t="s">
        <v>36</v>
      </c>
      <c r="D632" s="231" t="s">
        <v>805</v>
      </c>
      <c r="E632" s="207">
        <v>17</v>
      </c>
      <c r="F632" s="146">
        <f t="shared" si="189"/>
        <v>18</v>
      </c>
      <c r="G632" s="147">
        <f t="shared" si="190"/>
        <v>14</v>
      </c>
      <c r="H632" s="148">
        <f t="shared" si="191"/>
        <v>14</v>
      </c>
      <c r="I632" s="211">
        <v>3.67</v>
      </c>
      <c r="J632" s="147">
        <f t="shared" si="192"/>
        <v>9</v>
      </c>
      <c r="K632" s="155">
        <v>6.83</v>
      </c>
      <c r="L632" s="147">
        <f t="shared" si="193"/>
        <v>11</v>
      </c>
      <c r="M632" s="148">
        <f t="shared" si="194"/>
        <v>10</v>
      </c>
      <c r="N632" s="156">
        <v>50</v>
      </c>
      <c r="O632" s="190">
        <v>87</v>
      </c>
      <c r="P632" s="191">
        <f t="shared" si="195"/>
        <v>0.57471264367816088</v>
      </c>
      <c r="Q632" s="147">
        <f t="shared" si="196"/>
        <v>2.5</v>
      </c>
      <c r="R632" s="157">
        <v>38.4</v>
      </c>
      <c r="S632" s="147">
        <f t="shared" si="197"/>
        <v>2.5</v>
      </c>
      <c r="T632" s="148">
        <f t="shared" si="198"/>
        <v>5</v>
      </c>
      <c r="U632" s="156">
        <v>27.2</v>
      </c>
      <c r="V632" s="147">
        <f t="shared" si="199"/>
        <v>4.25</v>
      </c>
      <c r="W632" s="192">
        <v>-1</v>
      </c>
      <c r="X632" s="147">
        <f t="shared" si="200"/>
        <v>2.25</v>
      </c>
      <c r="Y632" s="158">
        <v>2</v>
      </c>
      <c r="Z632" s="147">
        <f t="shared" si="201"/>
        <v>4</v>
      </c>
      <c r="AA632" s="148">
        <f t="shared" si="202"/>
        <v>10.5</v>
      </c>
      <c r="AB632" s="159">
        <v>44.58</v>
      </c>
      <c r="AC632" s="147">
        <f t="shared" si="203"/>
        <v>8</v>
      </c>
      <c r="AD632" s="151">
        <f t="shared" si="204"/>
        <v>8</v>
      </c>
      <c r="AE632" s="152">
        <f t="shared" si="205"/>
        <v>9.5</v>
      </c>
      <c r="AF632" s="153">
        <f t="shared" si="206"/>
        <v>9.5</v>
      </c>
      <c r="AG632" s="233">
        <f t="shared" si="207"/>
        <v>344</v>
      </c>
      <c r="AH632" s="108">
        <f>VLOOKUP(B632,'Notes Ecrit'!$A$2:$B$572,2)</f>
        <v>4</v>
      </c>
      <c r="AI632" s="234">
        <f t="shared" si="208"/>
        <v>656</v>
      </c>
      <c r="AJ632" s="125">
        <f t="shared" si="209"/>
        <v>6.75</v>
      </c>
      <c r="AK632"/>
      <c r="AL632"/>
      <c r="AM632"/>
      <c r="AN632"/>
      <c r="AO632"/>
    </row>
    <row r="633" spans="1:41" s="111" customFormat="1" ht="16.5" customHeight="1" thickBot="1">
      <c r="A633" s="218" t="s">
        <v>186</v>
      </c>
      <c r="B633" s="222">
        <v>21709628</v>
      </c>
      <c r="C633" s="222" t="s">
        <v>158</v>
      </c>
      <c r="D633" s="231" t="s">
        <v>240</v>
      </c>
      <c r="E633" s="207">
        <v>8</v>
      </c>
      <c r="F633" s="146">
        <f t="shared" si="189"/>
        <v>13.5</v>
      </c>
      <c r="G633" s="147">
        <f t="shared" si="190"/>
        <v>8</v>
      </c>
      <c r="H633" s="148">
        <f t="shared" si="191"/>
        <v>8</v>
      </c>
      <c r="I633" s="211">
        <v>4.6900000000000004</v>
      </c>
      <c r="J633" s="147">
        <f t="shared" si="192"/>
        <v>1</v>
      </c>
      <c r="K633" s="155">
        <v>8.34</v>
      </c>
      <c r="L633" s="147">
        <f t="shared" si="193"/>
        <v>6</v>
      </c>
      <c r="M633" s="148">
        <f t="shared" si="194"/>
        <v>3.5</v>
      </c>
      <c r="N633" s="156">
        <v>41</v>
      </c>
      <c r="O633" s="190">
        <v>61</v>
      </c>
      <c r="P633" s="191">
        <f t="shared" si="195"/>
        <v>0.67213114754098358</v>
      </c>
      <c r="Q633" s="147">
        <f t="shared" si="196"/>
        <v>4.5</v>
      </c>
      <c r="R633" s="157">
        <v>29.2</v>
      </c>
      <c r="S633" s="147">
        <f t="shared" si="197"/>
        <v>4.5</v>
      </c>
      <c r="T633" s="148">
        <f t="shared" si="198"/>
        <v>9</v>
      </c>
      <c r="U633" s="156">
        <v>28.3</v>
      </c>
      <c r="V633" s="147">
        <f t="shared" si="199"/>
        <v>4.75</v>
      </c>
      <c r="W633" s="192">
        <v>1</v>
      </c>
      <c r="X633" s="147">
        <f t="shared" si="200"/>
        <v>2.75</v>
      </c>
      <c r="Y633" s="158">
        <v>1</v>
      </c>
      <c r="Z633" s="147">
        <f t="shared" si="201"/>
        <v>4.5</v>
      </c>
      <c r="AA633" s="148">
        <f t="shared" si="202"/>
        <v>12</v>
      </c>
      <c r="AB633" s="159">
        <v>45.84</v>
      </c>
      <c r="AC633" s="147">
        <f t="shared" si="203"/>
        <v>11</v>
      </c>
      <c r="AD633" s="151">
        <f t="shared" si="204"/>
        <v>11</v>
      </c>
      <c r="AE633" s="152">
        <f t="shared" si="205"/>
        <v>8.6999999999999993</v>
      </c>
      <c r="AF633" s="153">
        <f t="shared" si="206"/>
        <v>8.6999999999999993</v>
      </c>
      <c r="AG633" s="233">
        <f t="shared" si="207"/>
        <v>401</v>
      </c>
      <c r="AH633" s="108">
        <f>VLOOKUP(B633,'Notes Ecrit'!$A$2:$B$572,2)</f>
        <v>9</v>
      </c>
      <c r="AI633" s="234">
        <f t="shared" si="208"/>
        <v>208</v>
      </c>
      <c r="AJ633" s="125">
        <f t="shared" si="209"/>
        <v>8.85</v>
      </c>
    </row>
    <row r="634" spans="1:41" s="126" customFormat="1" ht="15.75" thickBot="1">
      <c r="A634" s="251" t="s">
        <v>1057</v>
      </c>
      <c r="B634" s="127">
        <v>21816752</v>
      </c>
      <c r="C634" s="127" t="s">
        <v>1010</v>
      </c>
      <c r="D634" s="306" t="s">
        <v>680</v>
      </c>
      <c r="E634" s="208" t="s">
        <v>1064</v>
      </c>
      <c r="F634" s="146" t="str">
        <f t="shared" si="189"/>
        <v>ABI</v>
      </c>
      <c r="G634" s="147" t="str">
        <f t="shared" si="190"/>
        <v>ABI</v>
      </c>
      <c r="H634" s="148" t="str">
        <f t="shared" si="191"/>
        <v>ABI</v>
      </c>
      <c r="I634" s="210" t="s">
        <v>1064</v>
      </c>
      <c r="J634" s="147" t="str">
        <f t="shared" si="192"/>
        <v>ABI</v>
      </c>
      <c r="K634" s="149" t="s">
        <v>1064</v>
      </c>
      <c r="L634" s="147" t="str">
        <f t="shared" si="193"/>
        <v>ABI</v>
      </c>
      <c r="M634" s="148" t="str">
        <f t="shared" si="194"/>
        <v>ABI</v>
      </c>
      <c r="N634" s="150" t="s">
        <v>1064</v>
      </c>
      <c r="O634" s="187"/>
      <c r="P634" s="191">
        <f t="shared" si="195"/>
        <v>0</v>
      </c>
      <c r="Q634" s="147" t="str">
        <f t="shared" si="196"/>
        <v>ABI</v>
      </c>
      <c r="R634" s="150" t="s">
        <v>1064</v>
      </c>
      <c r="S634" s="147" t="str">
        <f t="shared" si="197"/>
        <v>ABI</v>
      </c>
      <c r="T634" s="148" t="str">
        <f t="shared" si="198"/>
        <v>ABI</v>
      </c>
      <c r="U634" s="150" t="s">
        <v>1064</v>
      </c>
      <c r="V634" s="147" t="str">
        <f t="shared" si="199"/>
        <v>ABI</v>
      </c>
      <c r="W634" s="189" t="s">
        <v>1064</v>
      </c>
      <c r="X634" s="147" t="str">
        <f t="shared" si="200"/>
        <v>ABI</v>
      </c>
      <c r="Y634" s="166" t="s">
        <v>1064</v>
      </c>
      <c r="Z634" s="147" t="str">
        <f t="shared" si="201"/>
        <v>ABI</v>
      </c>
      <c r="AA634" s="148" t="str">
        <f t="shared" si="202"/>
        <v>ABI</v>
      </c>
      <c r="AB634" s="149" t="s">
        <v>1064</v>
      </c>
      <c r="AC634" s="147" t="str">
        <f t="shared" si="203"/>
        <v>ABI</v>
      </c>
      <c r="AD634" s="151" t="str">
        <f t="shared" si="204"/>
        <v>ABI</v>
      </c>
      <c r="AE634" s="152" t="str">
        <f t="shared" si="205"/>
        <v>DEF</v>
      </c>
      <c r="AF634" s="153">
        <f t="shared" si="206"/>
        <v>0</v>
      </c>
      <c r="AG634" s="233">
        <f t="shared" si="207"/>
        <v>520</v>
      </c>
      <c r="AH634" s="108">
        <f>VLOOKUP(B634,'Notes Ecrit'!$A$2:$B$572,2)</f>
        <v>6.5</v>
      </c>
      <c r="AI634" s="234">
        <f t="shared" si="208"/>
        <v>497</v>
      </c>
      <c r="AJ634" s="125" t="e">
        <f t="shared" si="209"/>
        <v>#VALUE!</v>
      </c>
      <c r="AK634"/>
      <c r="AL634"/>
      <c r="AM634"/>
      <c r="AN634"/>
      <c r="AO634"/>
    </row>
    <row r="635" spans="1:41" s="126" customFormat="1" ht="16.5" customHeight="1" thickBot="1">
      <c r="A635" s="251" t="s">
        <v>1057</v>
      </c>
      <c r="B635" s="127">
        <v>21611300</v>
      </c>
      <c r="C635" s="127" t="s">
        <v>1011</v>
      </c>
      <c r="D635" s="252" t="s">
        <v>361</v>
      </c>
      <c r="E635" s="208" t="s">
        <v>1064</v>
      </c>
      <c r="F635" s="146" t="str">
        <f t="shared" si="189"/>
        <v>ABI</v>
      </c>
      <c r="G635" s="147" t="str">
        <f t="shared" si="190"/>
        <v>ABI</v>
      </c>
      <c r="H635" s="148" t="str">
        <f t="shared" si="191"/>
        <v>ABI</v>
      </c>
      <c r="I635" s="210" t="s">
        <v>1064</v>
      </c>
      <c r="J635" s="147" t="str">
        <f t="shared" si="192"/>
        <v>ABI</v>
      </c>
      <c r="K635" s="149" t="s">
        <v>1064</v>
      </c>
      <c r="L635" s="147" t="str">
        <f t="shared" si="193"/>
        <v>ABI</v>
      </c>
      <c r="M635" s="148" t="str">
        <f t="shared" si="194"/>
        <v>ABI</v>
      </c>
      <c r="N635" s="150" t="s">
        <v>1064</v>
      </c>
      <c r="O635" s="187"/>
      <c r="P635" s="191">
        <f t="shared" si="195"/>
        <v>0</v>
      </c>
      <c r="Q635" s="147" t="str">
        <f t="shared" si="196"/>
        <v>ABI</v>
      </c>
      <c r="R635" s="150" t="s">
        <v>1064</v>
      </c>
      <c r="S635" s="147" t="str">
        <f t="shared" si="197"/>
        <v>ABI</v>
      </c>
      <c r="T635" s="148" t="str">
        <f t="shared" si="198"/>
        <v>ABI</v>
      </c>
      <c r="U635" s="150" t="s">
        <v>1064</v>
      </c>
      <c r="V635" s="147" t="str">
        <f t="shared" si="199"/>
        <v>ABI</v>
      </c>
      <c r="W635" s="189" t="s">
        <v>1064</v>
      </c>
      <c r="X635" s="147" t="str">
        <f t="shared" si="200"/>
        <v>ABI</v>
      </c>
      <c r="Y635" s="166" t="s">
        <v>1064</v>
      </c>
      <c r="Z635" s="147" t="str">
        <f t="shared" si="201"/>
        <v>ABI</v>
      </c>
      <c r="AA635" s="148" t="str">
        <f t="shared" si="202"/>
        <v>ABI</v>
      </c>
      <c r="AB635" s="149" t="s">
        <v>1064</v>
      </c>
      <c r="AC635" s="147" t="str">
        <f t="shared" si="203"/>
        <v>ABI</v>
      </c>
      <c r="AD635" s="151" t="str">
        <f t="shared" si="204"/>
        <v>ABI</v>
      </c>
      <c r="AE635" s="152" t="str">
        <f t="shared" si="205"/>
        <v>DEF</v>
      </c>
      <c r="AF635" s="153">
        <f t="shared" si="206"/>
        <v>0</v>
      </c>
      <c r="AG635" s="233">
        <f t="shared" si="207"/>
        <v>520</v>
      </c>
      <c r="AH635" s="108">
        <f>VLOOKUP(B635,'Notes Ecrit'!$A$2:$B$572,2)</f>
        <v>8.5</v>
      </c>
      <c r="AI635" s="234">
        <f t="shared" si="208"/>
        <v>278</v>
      </c>
      <c r="AJ635" s="125" t="e">
        <f t="shared" si="209"/>
        <v>#VALUE!</v>
      </c>
    </row>
    <row r="636" spans="1:41" s="111" customFormat="1" ht="16.5" customHeight="1" thickBot="1">
      <c r="A636" s="218" t="s">
        <v>1057</v>
      </c>
      <c r="B636" s="222">
        <v>21809625</v>
      </c>
      <c r="C636" s="222" t="s">
        <v>1012</v>
      </c>
      <c r="D636" s="231" t="s">
        <v>279</v>
      </c>
      <c r="E636" s="207">
        <v>19</v>
      </c>
      <c r="F636" s="146">
        <f t="shared" si="189"/>
        <v>19</v>
      </c>
      <c r="G636" s="147">
        <f t="shared" si="190"/>
        <v>16</v>
      </c>
      <c r="H636" s="148">
        <f t="shared" si="191"/>
        <v>16</v>
      </c>
      <c r="I636" s="211">
        <v>3.58</v>
      </c>
      <c r="J636" s="147">
        <f t="shared" si="192"/>
        <v>11</v>
      </c>
      <c r="K636" s="155">
        <v>6.74</v>
      </c>
      <c r="L636" s="147">
        <f t="shared" si="193"/>
        <v>12</v>
      </c>
      <c r="M636" s="148">
        <f t="shared" si="194"/>
        <v>11.5</v>
      </c>
      <c r="N636" s="156">
        <v>87</v>
      </c>
      <c r="O636" s="190">
        <v>78</v>
      </c>
      <c r="P636" s="191">
        <f t="shared" si="195"/>
        <v>1.1153846153846154</v>
      </c>
      <c r="Q636" s="147">
        <f t="shared" si="196"/>
        <v>5.5</v>
      </c>
      <c r="R636" s="157">
        <v>44.6</v>
      </c>
      <c r="S636" s="147">
        <f t="shared" si="197"/>
        <v>4</v>
      </c>
      <c r="T636" s="148">
        <f t="shared" si="198"/>
        <v>9.5</v>
      </c>
      <c r="U636" s="156">
        <v>29.5</v>
      </c>
      <c r="V636" s="147">
        <f t="shared" si="199"/>
        <v>3</v>
      </c>
      <c r="W636" s="192">
        <v>-5</v>
      </c>
      <c r="X636" s="147">
        <f t="shared" si="200"/>
        <v>1.5</v>
      </c>
      <c r="Y636" s="158">
        <v>4</v>
      </c>
      <c r="Z636" s="147">
        <f t="shared" si="201"/>
        <v>3</v>
      </c>
      <c r="AA636" s="148">
        <f t="shared" si="202"/>
        <v>7.5</v>
      </c>
      <c r="AB636" s="159">
        <v>49.27</v>
      </c>
      <c r="AC636" s="147">
        <f t="shared" si="203"/>
        <v>6</v>
      </c>
      <c r="AD636" s="151">
        <f t="shared" si="204"/>
        <v>6</v>
      </c>
      <c r="AE636" s="152">
        <f t="shared" si="205"/>
        <v>10.1</v>
      </c>
      <c r="AF636" s="153">
        <f t="shared" si="206"/>
        <v>10.1</v>
      </c>
      <c r="AG636" s="233">
        <f t="shared" si="207"/>
        <v>271</v>
      </c>
      <c r="AH636" s="108">
        <f>VLOOKUP(B636,'Notes Ecrit'!$A$2:$B$572,2)</f>
        <v>7</v>
      </c>
      <c r="AI636" s="234">
        <f t="shared" si="208"/>
        <v>440</v>
      </c>
      <c r="AJ636" s="125">
        <f t="shared" si="209"/>
        <v>8.5500000000000007</v>
      </c>
      <c r="AK636"/>
      <c r="AL636"/>
      <c r="AM636"/>
      <c r="AN636"/>
      <c r="AO636"/>
    </row>
    <row r="637" spans="1:41" s="111" customFormat="1" ht="16.5" customHeight="1" thickBot="1">
      <c r="A637" s="218" t="s">
        <v>1057</v>
      </c>
      <c r="B637" s="222">
        <v>21713053</v>
      </c>
      <c r="C637" s="222" t="s">
        <v>159</v>
      </c>
      <c r="D637" s="231" t="s">
        <v>1013</v>
      </c>
      <c r="E637" s="207">
        <v>13</v>
      </c>
      <c r="F637" s="146">
        <f t="shared" si="189"/>
        <v>16</v>
      </c>
      <c r="G637" s="147">
        <f t="shared" si="190"/>
        <v>10</v>
      </c>
      <c r="H637" s="148">
        <f t="shared" si="191"/>
        <v>10</v>
      </c>
      <c r="I637" s="210" t="s">
        <v>1064</v>
      </c>
      <c r="J637" s="147" t="str">
        <f t="shared" si="192"/>
        <v>ABI</v>
      </c>
      <c r="K637" s="149" t="s">
        <v>1064</v>
      </c>
      <c r="L637" s="147" t="str">
        <f t="shared" si="193"/>
        <v>ABI</v>
      </c>
      <c r="M637" s="148" t="str">
        <f t="shared" si="194"/>
        <v>ABI</v>
      </c>
      <c r="N637" s="156">
        <v>70</v>
      </c>
      <c r="O637" s="190">
        <v>82</v>
      </c>
      <c r="P637" s="191">
        <f t="shared" si="195"/>
        <v>0.85365853658536583</v>
      </c>
      <c r="Q637" s="147">
        <f t="shared" si="196"/>
        <v>4</v>
      </c>
      <c r="R637" s="157">
        <v>32.5</v>
      </c>
      <c r="S637" s="147">
        <f t="shared" si="197"/>
        <v>1</v>
      </c>
      <c r="T637" s="148">
        <f t="shared" si="198"/>
        <v>5</v>
      </c>
      <c r="U637" s="150" t="s">
        <v>1064</v>
      </c>
      <c r="V637" s="147" t="str">
        <f t="shared" si="199"/>
        <v>ABI</v>
      </c>
      <c r="W637" s="189" t="s">
        <v>1064</v>
      </c>
      <c r="X637" s="147" t="str">
        <f t="shared" si="200"/>
        <v>ABI</v>
      </c>
      <c r="Y637" s="166" t="s">
        <v>1064</v>
      </c>
      <c r="Z637" s="147" t="str">
        <f t="shared" si="201"/>
        <v>ABI</v>
      </c>
      <c r="AA637" s="148" t="str">
        <f t="shared" si="202"/>
        <v>ABI</v>
      </c>
      <c r="AB637" s="159" t="s">
        <v>1064</v>
      </c>
      <c r="AC637" s="147" t="str">
        <f t="shared" si="203"/>
        <v>ABI</v>
      </c>
      <c r="AD637" s="151" t="str">
        <f t="shared" si="204"/>
        <v>ABI</v>
      </c>
      <c r="AE637" s="152" t="str">
        <f t="shared" si="205"/>
        <v>DEF</v>
      </c>
      <c r="AF637" s="153">
        <f t="shared" si="206"/>
        <v>0</v>
      </c>
      <c r="AG637" s="233">
        <f t="shared" si="207"/>
        <v>520</v>
      </c>
      <c r="AH637" s="108">
        <f>VLOOKUP(B637,'Notes Ecrit'!$A$2:$B$572,2)</f>
        <v>9</v>
      </c>
      <c r="AI637" s="234">
        <f t="shared" si="208"/>
        <v>208</v>
      </c>
      <c r="AJ637" s="125" t="e">
        <f t="shared" si="209"/>
        <v>#VALUE!</v>
      </c>
      <c r="AK637"/>
      <c r="AL637"/>
      <c r="AM637"/>
      <c r="AN637"/>
      <c r="AO637"/>
    </row>
    <row r="638" spans="1:41" s="111" customFormat="1" ht="16.5" customHeight="1" thickBot="1">
      <c r="A638" s="218" t="s">
        <v>186</v>
      </c>
      <c r="B638" s="222">
        <v>21808742</v>
      </c>
      <c r="C638" s="222" t="s">
        <v>1014</v>
      </c>
      <c r="D638" s="231" t="s">
        <v>291</v>
      </c>
      <c r="E638" s="207">
        <v>12</v>
      </c>
      <c r="F638" s="146">
        <f t="shared" si="189"/>
        <v>15.5</v>
      </c>
      <c r="G638" s="147">
        <f t="shared" si="190"/>
        <v>12</v>
      </c>
      <c r="H638" s="148">
        <f t="shared" si="191"/>
        <v>12</v>
      </c>
      <c r="I638" s="211">
        <v>4.34</v>
      </c>
      <c r="J638" s="147">
        <f t="shared" si="192"/>
        <v>3</v>
      </c>
      <c r="K638" s="155">
        <v>7.85</v>
      </c>
      <c r="L638" s="147">
        <f t="shared" si="193"/>
        <v>10</v>
      </c>
      <c r="M638" s="148">
        <f t="shared" si="194"/>
        <v>6.5</v>
      </c>
      <c r="N638" s="156">
        <v>35</v>
      </c>
      <c r="O638" s="190">
        <v>54</v>
      </c>
      <c r="P638" s="191">
        <f t="shared" si="195"/>
        <v>0.64814814814814814</v>
      </c>
      <c r="Q638" s="147">
        <f t="shared" si="196"/>
        <v>4.5</v>
      </c>
      <c r="R638" s="157">
        <v>30.4</v>
      </c>
      <c r="S638" s="147">
        <f t="shared" si="197"/>
        <v>5</v>
      </c>
      <c r="T638" s="148">
        <f t="shared" si="198"/>
        <v>9.5</v>
      </c>
      <c r="U638" s="156">
        <v>27</v>
      </c>
      <c r="V638" s="147">
        <f t="shared" si="199"/>
        <v>5.25</v>
      </c>
      <c r="W638" s="192">
        <v>10</v>
      </c>
      <c r="X638" s="147">
        <f t="shared" si="200"/>
        <v>4.5</v>
      </c>
      <c r="Y638" s="158">
        <v>5</v>
      </c>
      <c r="Z638" s="147">
        <f t="shared" si="201"/>
        <v>2.5</v>
      </c>
      <c r="AA638" s="148">
        <f t="shared" si="202"/>
        <v>12.25</v>
      </c>
      <c r="AB638" s="159">
        <v>44.7</v>
      </c>
      <c r="AC638" s="147">
        <f t="shared" si="203"/>
        <v>11</v>
      </c>
      <c r="AD638" s="151">
        <f t="shared" si="204"/>
        <v>11</v>
      </c>
      <c r="AE638" s="152">
        <f t="shared" si="205"/>
        <v>10.25</v>
      </c>
      <c r="AF638" s="153">
        <f t="shared" si="206"/>
        <v>10.25</v>
      </c>
      <c r="AG638" s="233">
        <f t="shared" si="207"/>
        <v>256</v>
      </c>
      <c r="AH638" s="108">
        <f>VLOOKUP(B638,'Notes Ecrit'!$A$2:$B$572,2)</f>
        <v>11.5</v>
      </c>
      <c r="AI638" s="234">
        <f t="shared" si="208"/>
        <v>54</v>
      </c>
      <c r="AJ638" s="125">
        <f t="shared" si="209"/>
        <v>10.875</v>
      </c>
      <c r="AK638"/>
      <c r="AL638"/>
      <c r="AM638"/>
      <c r="AN638"/>
      <c r="AO638"/>
    </row>
    <row r="639" spans="1:41" s="111" customFormat="1" ht="16.5" customHeight="1" thickBot="1">
      <c r="A639" s="218" t="s">
        <v>186</v>
      </c>
      <c r="B639" s="222">
        <v>21800720</v>
      </c>
      <c r="C639" s="222" t="s">
        <v>1015</v>
      </c>
      <c r="D639" s="306" t="s">
        <v>257</v>
      </c>
      <c r="E639" s="207"/>
      <c r="F639" s="146">
        <v>17</v>
      </c>
      <c r="G639" s="147">
        <f t="shared" si="190"/>
        <v>15</v>
      </c>
      <c r="H639" s="148">
        <f t="shared" si="191"/>
        <v>15</v>
      </c>
      <c r="I639" s="211">
        <v>3.81</v>
      </c>
      <c r="J639" s="147">
        <f t="shared" si="192"/>
        <v>12</v>
      </c>
      <c r="K639" s="155">
        <v>8.0399999999999991</v>
      </c>
      <c r="L639" s="147">
        <f t="shared" si="193"/>
        <v>9</v>
      </c>
      <c r="M639" s="148">
        <f t="shared" si="194"/>
        <v>10.5</v>
      </c>
      <c r="N639" s="156">
        <v>52</v>
      </c>
      <c r="O639" s="190">
        <v>66</v>
      </c>
      <c r="P639" s="191">
        <f t="shared" si="195"/>
        <v>0.78787878787878785</v>
      </c>
      <c r="Q639" s="147">
        <f t="shared" si="196"/>
        <v>5</v>
      </c>
      <c r="R639" s="157">
        <v>32.4</v>
      </c>
      <c r="S639" s="147">
        <f t="shared" si="197"/>
        <v>5.5</v>
      </c>
      <c r="T639" s="148">
        <f t="shared" si="198"/>
        <v>10.5</v>
      </c>
      <c r="U639" s="156">
        <v>26.1</v>
      </c>
      <c r="V639" s="147">
        <f t="shared" si="199"/>
        <v>5.75</v>
      </c>
      <c r="W639" s="202">
        <v>3</v>
      </c>
      <c r="X639" s="147">
        <f t="shared" si="200"/>
        <v>3.25</v>
      </c>
      <c r="Y639" s="158">
        <v>5</v>
      </c>
      <c r="Z639" s="147">
        <f t="shared" si="201"/>
        <v>2.5</v>
      </c>
      <c r="AA639" s="148">
        <f t="shared" si="202"/>
        <v>11.5</v>
      </c>
      <c r="AB639" s="159">
        <v>35.25</v>
      </c>
      <c r="AC639" s="147">
        <f t="shared" si="203"/>
        <v>16</v>
      </c>
      <c r="AD639" s="151">
        <f t="shared" si="204"/>
        <v>16</v>
      </c>
      <c r="AE639" s="152">
        <f t="shared" si="205"/>
        <v>12.7</v>
      </c>
      <c r="AF639" s="153">
        <f t="shared" si="206"/>
        <v>12.7</v>
      </c>
      <c r="AG639" s="233">
        <f t="shared" si="207"/>
        <v>47</v>
      </c>
      <c r="AH639" s="108">
        <f>VLOOKUP(B639,'Notes Ecrit'!$A$2:$B$572,2)</f>
        <v>11.5</v>
      </c>
      <c r="AI639" s="234">
        <f t="shared" si="208"/>
        <v>54</v>
      </c>
      <c r="AJ639" s="125">
        <f t="shared" si="209"/>
        <v>12.1</v>
      </c>
      <c r="AK639" s="118"/>
      <c r="AL639" s="118"/>
      <c r="AM639" s="118"/>
      <c r="AN639" s="118"/>
      <c r="AO639" s="118"/>
    </row>
    <row r="640" spans="1:41" s="111" customFormat="1" ht="16.5" customHeight="1" thickBot="1">
      <c r="A640" s="218" t="s">
        <v>186</v>
      </c>
      <c r="B640" s="222">
        <v>21813202</v>
      </c>
      <c r="C640" s="222" t="s">
        <v>1016</v>
      </c>
      <c r="D640" s="231" t="s">
        <v>357</v>
      </c>
      <c r="E640" s="207">
        <v>12</v>
      </c>
      <c r="F640" s="146">
        <f t="shared" ref="F640:F680" si="210">IF(E640="ABI","ABI",IF(E640="DISP","DISP",IF(E640="VAL","VAL",(VLOOKUP(E640,tpstest,2)))))</f>
        <v>15.5</v>
      </c>
      <c r="G640" s="147">
        <f t="shared" si="190"/>
        <v>12</v>
      </c>
      <c r="H640" s="148">
        <f t="shared" si="191"/>
        <v>12</v>
      </c>
      <c r="I640" s="211">
        <v>4.33</v>
      </c>
      <c r="J640" s="147">
        <f t="shared" si="192"/>
        <v>4</v>
      </c>
      <c r="K640" s="155">
        <v>7.98</v>
      </c>
      <c r="L640" s="147">
        <f t="shared" si="193"/>
        <v>9</v>
      </c>
      <c r="M640" s="148">
        <f t="shared" si="194"/>
        <v>6.5</v>
      </c>
      <c r="N640" s="156">
        <v>32</v>
      </c>
      <c r="O640" s="190">
        <v>58</v>
      </c>
      <c r="P640" s="191">
        <f t="shared" si="195"/>
        <v>0.55172413793103448</v>
      </c>
      <c r="Q640" s="147">
        <f t="shared" si="196"/>
        <v>4</v>
      </c>
      <c r="R640" s="157">
        <v>25.3</v>
      </c>
      <c r="S640" s="147">
        <f t="shared" si="197"/>
        <v>3.5</v>
      </c>
      <c r="T640" s="148">
        <f t="shared" si="198"/>
        <v>7.5</v>
      </c>
      <c r="U640" s="156">
        <v>30.1</v>
      </c>
      <c r="V640" s="147">
        <f t="shared" si="199"/>
        <v>3.75</v>
      </c>
      <c r="W640" s="192">
        <v>0</v>
      </c>
      <c r="X640" s="147">
        <f t="shared" si="200"/>
        <v>2.5</v>
      </c>
      <c r="Y640" s="158">
        <v>3</v>
      </c>
      <c r="Z640" s="147">
        <f t="shared" si="201"/>
        <v>3.5</v>
      </c>
      <c r="AA640" s="148">
        <f t="shared" si="202"/>
        <v>9.75</v>
      </c>
      <c r="AB640" s="159">
        <v>50.57</v>
      </c>
      <c r="AC640" s="147">
        <f t="shared" si="203"/>
        <v>8</v>
      </c>
      <c r="AD640" s="151">
        <f t="shared" si="204"/>
        <v>8</v>
      </c>
      <c r="AE640" s="152">
        <f t="shared" si="205"/>
        <v>8.75</v>
      </c>
      <c r="AF640" s="153">
        <f t="shared" si="206"/>
        <v>8.75</v>
      </c>
      <c r="AG640" s="233">
        <f t="shared" si="207"/>
        <v>396</v>
      </c>
      <c r="AH640" s="108">
        <f>VLOOKUP(B640,'Notes Ecrit'!$A$2:$B$572,2)</f>
        <v>7</v>
      </c>
      <c r="AI640" s="234">
        <f t="shared" si="208"/>
        <v>440</v>
      </c>
      <c r="AJ640" s="125">
        <f t="shared" si="209"/>
        <v>7.875</v>
      </c>
    </row>
    <row r="641" spans="1:41" s="111" customFormat="1" ht="16.5" customHeight="1" thickBot="1">
      <c r="A641" s="218" t="s">
        <v>186</v>
      </c>
      <c r="B641" s="222">
        <v>21811094</v>
      </c>
      <c r="C641" s="222" t="s">
        <v>1017</v>
      </c>
      <c r="D641" s="231" t="s">
        <v>333</v>
      </c>
      <c r="E641" s="207">
        <v>13</v>
      </c>
      <c r="F641" s="146">
        <f t="shared" si="210"/>
        <v>16</v>
      </c>
      <c r="G641" s="147">
        <f t="shared" si="190"/>
        <v>13</v>
      </c>
      <c r="H641" s="148">
        <f t="shared" si="191"/>
        <v>13</v>
      </c>
      <c r="I641" s="211">
        <v>4.42</v>
      </c>
      <c r="J641" s="147">
        <f t="shared" si="192"/>
        <v>2</v>
      </c>
      <c r="K641" s="155">
        <v>8.1</v>
      </c>
      <c r="L641" s="147">
        <f t="shared" si="193"/>
        <v>8</v>
      </c>
      <c r="M641" s="148">
        <f t="shared" si="194"/>
        <v>5</v>
      </c>
      <c r="N641" s="156">
        <v>30</v>
      </c>
      <c r="O641" s="190">
        <v>55</v>
      </c>
      <c r="P641" s="191">
        <f t="shared" si="195"/>
        <v>0.54545454545454541</v>
      </c>
      <c r="Q641" s="147">
        <f t="shared" si="196"/>
        <v>4</v>
      </c>
      <c r="R641" s="157">
        <v>25.8</v>
      </c>
      <c r="S641" s="147">
        <f t="shared" si="197"/>
        <v>3.5</v>
      </c>
      <c r="T641" s="148">
        <f t="shared" si="198"/>
        <v>7.5</v>
      </c>
      <c r="U641" s="156">
        <v>30.8</v>
      </c>
      <c r="V641" s="147">
        <f t="shared" si="199"/>
        <v>3.5</v>
      </c>
      <c r="W641" s="194">
        <v>-10</v>
      </c>
      <c r="X641" s="147">
        <f t="shared" si="200"/>
        <v>1</v>
      </c>
      <c r="Y641" s="158">
        <v>4</v>
      </c>
      <c r="Z641" s="147">
        <f t="shared" si="201"/>
        <v>3</v>
      </c>
      <c r="AA641" s="148">
        <f t="shared" si="202"/>
        <v>7.5</v>
      </c>
      <c r="AB641" s="159" t="s">
        <v>1063</v>
      </c>
      <c r="AC641" s="147">
        <f t="shared" si="203"/>
        <v>0</v>
      </c>
      <c r="AD641" s="151">
        <f t="shared" si="204"/>
        <v>0</v>
      </c>
      <c r="AE641" s="152">
        <f t="shared" si="205"/>
        <v>6.6</v>
      </c>
      <c r="AF641" s="153">
        <f t="shared" si="206"/>
        <v>6.6</v>
      </c>
      <c r="AG641" s="233">
        <f t="shared" si="207"/>
        <v>487</v>
      </c>
      <c r="AH641" s="108">
        <f>VLOOKUP(B641,'Notes Ecrit'!$A$2:$B$572,2)</f>
        <v>10</v>
      </c>
      <c r="AI641" s="234">
        <f t="shared" si="208"/>
        <v>125</v>
      </c>
      <c r="AJ641" s="125">
        <f t="shared" si="209"/>
        <v>8.3000000000000007</v>
      </c>
      <c r="AK641"/>
      <c r="AL641"/>
      <c r="AM641"/>
      <c r="AN641"/>
      <c r="AO641"/>
    </row>
    <row r="642" spans="1:41" s="111" customFormat="1" ht="16.5" customHeight="1" thickBot="1">
      <c r="A642" s="218" t="s">
        <v>1057</v>
      </c>
      <c r="B642" s="222">
        <v>21717633</v>
      </c>
      <c r="C642" s="222" t="s">
        <v>160</v>
      </c>
      <c r="D642" s="231" t="s">
        <v>1018</v>
      </c>
      <c r="E642" s="207">
        <v>16</v>
      </c>
      <c r="F642" s="146">
        <f t="shared" si="210"/>
        <v>17.5</v>
      </c>
      <c r="G642" s="147">
        <f t="shared" si="190"/>
        <v>13</v>
      </c>
      <c r="H642" s="148">
        <f t="shared" si="191"/>
        <v>13</v>
      </c>
      <c r="I642" s="211">
        <v>3.54</v>
      </c>
      <c r="J642" s="147">
        <f t="shared" si="192"/>
        <v>11</v>
      </c>
      <c r="K642" s="155">
        <v>6.61</v>
      </c>
      <c r="L642" s="147">
        <f t="shared" si="193"/>
        <v>13</v>
      </c>
      <c r="M642" s="148">
        <f t="shared" si="194"/>
        <v>12</v>
      </c>
      <c r="N642" s="156">
        <v>53</v>
      </c>
      <c r="O642" s="190">
        <v>60</v>
      </c>
      <c r="P642" s="191">
        <f t="shared" si="195"/>
        <v>0.8833333333333333</v>
      </c>
      <c r="Q642" s="147">
        <f t="shared" si="196"/>
        <v>4</v>
      </c>
      <c r="R642" s="157">
        <v>42.2</v>
      </c>
      <c r="S642" s="147">
        <f t="shared" si="197"/>
        <v>3.5</v>
      </c>
      <c r="T642" s="148">
        <f t="shared" si="198"/>
        <v>7.5</v>
      </c>
      <c r="U642" s="156">
        <v>25</v>
      </c>
      <c r="V642" s="147">
        <f t="shared" si="199"/>
        <v>5.5</v>
      </c>
      <c r="W642" s="192">
        <v>-10</v>
      </c>
      <c r="X642" s="147">
        <f t="shared" si="200"/>
        <v>1</v>
      </c>
      <c r="Y642" s="158">
        <v>9</v>
      </c>
      <c r="Z642" s="147">
        <f t="shared" si="201"/>
        <v>0.5</v>
      </c>
      <c r="AA642" s="148">
        <f t="shared" si="202"/>
        <v>7</v>
      </c>
      <c r="AB642" s="159">
        <v>56.6</v>
      </c>
      <c r="AC642" s="147">
        <f t="shared" si="203"/>
        <v>3</v>
      </c>
      <c r="AD642" s="151">
        <f t="shared" si="204"/>
        <v>3</v>
      </c>
      <c r="AE642" s="152">
        <f t="shared" si="205"/>
        <v>8.5</v>
      </c>
      <c r="AF642" s="153">
        <f t="shared" si="206"/>
        <v>8.5</v>
      </c>
      <c r="AG642" s="233">
        <f t="shared" si="207"/>
        <v>413</v>
      </c>
      <c r="AH642" s="108">
        <f>VLOOKUP(B642,'Notes Ecrit'!$A$2:$B$572,2)</f>
        <v>5</v>
      </c>
      <c r="AI642" s="234">
        <f t="shared" si="208"/>
        <v>617</v>
      </c>
      <c r="AJ642" s="125">
        <f t="shared" si="209"/>
        <v>6.75</v>
      </c>
      <c r="AK642"/>
      <c r="AL642"/>
      <c r="AM642"/>
      <c r="AN642"/>
      <c r="AO642"/>
    </row>
    <row r="643" spans="1:41" s="111" customFormat="1" ht="16.5" customHeight="1" thickBot="1">
      <c r="A643" s="218" t="s">
        <v>1057</v>
      </c>
      <c r="B643" s="222">
        <v>21804448</v>
      </c>
      <c r="C643" s="222" t="s">
        <v>1019</v>
      </c>
      <c r="D643" s="231" t="s">
        <v>312</v>
      </c>
      <c r="E643" s="207">
        <v>17</v>
      </c>
      <c r="F643" s="146">
        <f t="shared" si="210"/>
        <v>18</v>
      </c>
      <c r="G643" s="147">
        <f t="shared" ref="G643:G680" si="211">IF(F643="ABI","ABI",IF(F643="DISP",0,IF(F643="VAL","VAL",(IF(A643="F",VLOOKUP(F643,endurfille,2),VLOOKUP(F643,endurgarçon,2))))))</f>
        <v>14</v>
      </c>
      <c r="H643" s="148">
        <f t="shared" ref="H643:H680" si="212">IF(G643="VAL","VALIDÉ",G643)</f>
        <v>14</v>
      </c>
      <c r="I643" s="211">
        <v>3.71</v>
      </c>
      <c r="J643" s="147">
        <f t="shared" ref="J643:J680" si="213">IF(I643="ABI","ABI",IF(I643="DISP",0,IF(I643="VAL","VAL",(IF(A643="F",VLOOKUP(I643,VIT20MF,2),VLOOKUP(I643,Vit20MG,2))))))</f>
        <v>9</v>
      </c>
      <c r="K643" s="155">
        <v>6.9</v>
      </c>
      <c r="L643" s="147">
        <f t="shared" ref="L643:L680" si="214">IF(K643="ABI","ABI",IF(K643="DISP",0,IF(K643="VAL","VAL",(IF(A643="F",VLOOKUP(K643,vit50mf,2),VLOOKUP(K643,vit50mg,2))))))</f>
        <v>10</v>
      </c>
      <c r="M643" s="148">
        <f t="shared" ref="M643:M680" si="215">IF(OR(J643="ABI",L643="ABI"),"ABI",IF(L643="VAL","VALIDÉ",(J643+L643)/2))</f>
        <v>9.5</v>
      </c>
      <c r="N643" s="156">
        <v>58</v>
      </c>
      <c r="O643" s="190">
        <v>73</v>
      </c>
      <c r="P643" s="191">
        <f t="shared" ref="P643:P680" si="216">IF(OR(N643="DISP",N643="ABI",N643="VAL"),0,N643/O643)</f>
        <v>0.79452054794520544</v>
      </c>
      <c r="Q643" s="147">
        <f t="shared" ref="Q643:Q680" si="217">IF(N643="ABI","ABI",IF(N643="DISP",0,IF(N643="VAL","VAL",IF(A643="F",VLOOKUP(P643,forcefille,2),VLOOKUP(P643,forcegarçon,2)))))</f>
        <v>3.5</v>
      </c>
      <c r="R643" s="157">
        <v>36.799999999999997</v>
      </c>
      <c r="S643" s="147">
        <f t="shared" ref="S643:S680" si="218">IF(R643="ABI","ABI",IF(R643="DISP",0,IF(R643="VAL","VAL",IF(A643="F",VLOOKUP(R643,détfille,2),VLOOKUP(R643,détgarçon,2)))))</f>
        <v>2</v>
      </c>
      <c r="T643" s="148">
        <f t="shared" ref="T643:T680" si="219">IF(OR(Q643="ABI",S643="ABI"),"ABI",IF(OR(Q643="VAL",S643="VAL"),"VALIDÉ",(Q643+S643)))</f>
        <v>5.5</v>
      </c>
      <c r="U643" s="156">
        <v>28.7</v>
      </c>
      <c r="V643" s="147">
        <f t="shared" ref="V643:V680" si="220">IF(U643="ABI","ABI",IF(U643="DISP",0,IF(U643="VAL","VAL",IF(A643="F",VLOOKUP(U643,coorfille,2),VLOOKUP(U643,coorgarçon,2)))))</f>
        <v>3.5</v>
      </c>
      <c r="W643" s="192">
        <v>-10</v>
      </c>
      <c r="X643" s="147">
        <f t="shared" ref="X643:X680" si="221">IF(W643="ABI","ABI",IF(W643="DISP",0,IF(W643="VAL","VAL",IF(A643="F",VLOOKUP(W643,SouplesseFille,2),VLOOKUP(W643,SouplesseGarçon,2)))))</f>
        <v>1</v>
      </c>
      <c r="Y643" s="158">
        <v>10</v>
      </c>
      <c r="Z643" s="147">
        <f t="shared" ref="Z643:Z680" si="222">IF(Y643="ABI","ABI",IF(Y643="DISP",0,IF(Y643="VAL","VAL",IF(A643="F",VLOOKUP(Y643,eqfille,2),VLOOKUP(Y643,eqgarçon,2)))))</f>
        <v>0</v>
      </c>
      <c r="AA643" s="148">
        <f t="shared" ref="AA643:AA680" si="223">IF(OR(V643="ABI",X643="ABI",Z643="ABI"),"ABI",IF(Z643="VAL","VALIDÉ",V643+X643+Z643))</f>
        <v>4.5</v>
      </c>
      <c r="AB643" s="159">
        <v>38.44</v>
      </c>
      <c r="AC643" s="147">
        <f t="shared" ref="AC643:AC680" si="224">IF(AB643="ABI","ABI",IF(OR(AB643="DNF",AB643="DISP"),0,IF(AB643="VAL","VAL",(IF(A643="F",VLOOKUP(AB643,nagefille,2),VLOOKUP(AB643,nagegarçon,2))))))</f>
        <v>11</v>
      </c>
      <c r="AD643" s="151">
        <f t="shared" ref="AD643:AD680" si="225">IF(AC643="VAL","VALIDÉ",AC643)</f>
        <v>11</v>
      </c>
      <c r="AE643" s="152">
        <f t="shared" ref="AE643:AE680" si="226">IF(OR(H643="VALIDÉ",H643="VALIDÉ",M643="VALIDÉ",M643="VALIDÉ",T643="VALIDÉ",T643="VALIDÉ",AA643="VALIDÉ",AA643="VALIDÉ",AD643="VALIDÉ",AD643="VALIDÉ"),"VALIDÉ",IF(OR(H643="ABS",H643="ABI",M643="ABS",M643="ABI",T643="ABS",T643="ABI",AA643="ABS",AA643="ABI",AD643="ABS",AD643="ABI"),"DEF",SUM(H643+M643+T643+AA643+AD643)/5))</f>
        <v>8.9</v>
      </c>
      <c r="AF643" s="153">
        <f t="shared" ref="AF643:AF680" si="227">IF(OR(AE643="DEF",AE643="VALIDÉ"),0,AE643)</f>
        <v>8.9</v>
      </c>
      <c r="AG643" s="233">
        <f t="shared" ref="AG643:AG680" si="228">RANK(AF643,$AF$3:$AF$680,0)</f>
        <v>387</v>
      </c>
      <c r="AH643" s="108">
        <f>VLOOKUP(B643,'Notes Ecrit'!$A$2:$B$572,2)</f>
        <v>8</v>
      </c>
      <c r="AI643" s="234">
        <f t="shared" ref="AI643:AI680" si="229">RANK(AH643,$AH$3:$AH$680,0)</f>
        <v>339</v>
      </c>
      <c r="AJ643" s="125">
        <f t="shared" ref="AJ643:AJ680" si="230">(AE643*0.5+AH643*0.5)</f>
        <v>8.4499999999999993</v>
      </c>
      <c r="AK643"/>
      <c r="AL643"/>
      <c r="AM643"/>
      <c r="AN643"/>
      <c r="AO643"/>
    </row>
    <row r="644" spans="1:41" s="126" customFormat="1" ht="16.5" customHeight="1" thickBot="1">
      <c r="A644" s="251" t="s">
        <v>1057</v>
      </c>
      <c r="B644" s="127">
        <v>21807443</v>
      </c>
      <c r="C644" s="127" t="s">
        <v>161</v>
      </c>
      <c r="D644" s="252" t="s">
        <v>318</v>
      </c>
      <c r="E644" s="208" t="s">
        <v>1064</v>
      </c>
      <c r="F644" s="146" t="str">
        <f t="shared" si="210"/>
        <v>ABI</v>
      </c>
      <c r="G644" s="147" t="str">
        <f t="shared" si="211"/>
        <v>ABI</v>
      </c>
      <c r="H644" s="148" t="str">
        <f t="shared" si="212"/>
        <v>ABI</v>
      </c>
      <c r="I644" s="210" t="s">
        <v>1064</v>
      </c>
      <c r="J644" s="147" t="str">
        <f t="shared" si="213"/>
        <v>ABI</v>
      </c>
      <c r="K644" s="149" t="s">
        <v>1064</v>
      </c>
      <c r="L644" s="147" t="str">
        <f t="shared" si="214"/>
        <v>ABI</v>
      </c>
      <c r="M644" s="148" t="str">
        <f t="shared" si="215"/>
        <v>ABI</v>
      </c>
      <c r="N644" s="150" t="s">
        <v>1064</v>
      </c>
      <c r="O644" s="187"/>
      <c r="P644" s="191">
        <f t="shared" si="216"/>
        <v>0</v>
      </c>
      <c r="Q644" s="147" t="str">
        <f t="shared" si="217"/>
        <v>ABI</v>
      </c>
      <c r="R644" s="150" t="s">
        <v>1064</v>
      </c>
      <c r="S644" s="147" t="str">
        <f t="shared" si="218"/>
        <v>ABI</v>
      </c>
      <c r="T644" s="148" t="str">
        <f t="shared" si="219"/>
        <v>ABI</v>
      </c>
      <c r="U644" s="150" t="s">
        <v>1064</v>
      </c>
      <c r="V644" s="147" t="str">
        <f t="shared" si="220"/>
        <v>ABI</v>
      </c>
      <c r="W644" s="189" t="s">
        <v>1064</v>
      </c>
      <c r="X644" s="147" t="str">
        <f t="shared" si="221"/>
        <v>ABI</v>
      </c>
      <c r="Y644" s="166" t="s">
        <v>1064</v>
      </c>
      <c r="Z644" s="147" t="str">
        <f t="shared" si="222"/>
        <v>ABI</v>
      </c>
      <c r="AA644" s="148" t="str">
        <f t="shared" si="223"/>
        <v>ABI</v>
      </c>
      <c r="AB644" s="149" t="s">
        <v>1064</v>
      </c>
      <c r="AC644" s="147" t="str">
        <f t="shared" si="224"/>
        <v>ABI</v>
      </c>
      <c r="AD644" s="151" t="str">
        <f t="shared" si="225"/>
        <v>ABI</v>
      </c>
      <c r="AE644" s="152" t="str">
        <f t="shared" si="226"/>
        <v>DEF</v>
      </c>
      <c r="AF644" s="153">
        <f t="shared" si="227"/>
        <v>0</v>
      </c>
      <c r="AG644" s="233">
        <f t="shared" si="228"/>
        <v>520</v>
      </c>
      <c r="AH644" s="108">
        <f>VLOOKUP(B644,'Notes Ecrit'!$A$2:$B$572,2)</f>
        <v>10.5</v>
      </c>
      <c r="AI644" s="234">
        <f t="shared" si="229"/>
        <v>94</v>
      </c>
      <c r="AJ644" s="125" t="e">
        <f t="shared" si="230"/>
        <v>#VALUE!</v>
      </c>
      <c r="AK644" s="111"/>
      <c r="AL644" s="111"/>
      <c r="AM644" s="111"/>
      <c r="AN644" s="111"/>
      <c r="AO644" s="111"/>
    </row>
    <row r="645" spans="1:41" s="122" customFormat="1" ht="16.5" customHeight="1" thickBot="1">
      <c r="A645" s="121" t="s">
        <v>1057</v>
      </c>
      <c r="B645" s="129">
        <v>21802932</v>
      </c>
      <c r="C645" s="129" t="s">
        <v>1020</v>
      </c>
      <c r="D645" s="129" t="s">
        <v>727</v>
      </c>
      <c r="E645" s="195" t="s">
        <v>1060</v>
      </c>
      <c r="F645" s="146" t="str">
        <f t="shared" si="210"/>
        <v>DISP</v>
      </c>
      <c r="G645" s="147">
        <f t="shared" si="211"/>
        <v>0</v>
      </c>
      <c r="H645" s="148">
        <f t="shared" si="212"/>
        <v>0</v>
      </c>
      <c r="I645" s="212" t="s">
        <v>1060</v>
      </c>
      <c r="J645" s="147">
        <f t="shared" si="213"/>
        <v>0</v>
      </c>
      <c r="K645" s="161" t="s">
        <v>1060</v>
      </c>
      <c r="L645" s="147">
        <f t="shared" si="214"/>
        <v>0</v>
      </c>
      <c r="M645" s="148">
        <f t="shared" si="215"/>
        <v>0</v>
      </c>
      <c r="N645" s="162" t="s">
        <v>1060</v>
      </c>
      <c r="O645" s="193"/>
      <c r="P645" s="191">
        <f t="shared" si="216"/>
        <v>0</v>
      </c>
      <c r="Q645" s="147">
        <f t="shared" si="217"/>
        <v>0</v>
      </c>
      <c r="R645" s="183" t="s">
        <v>1060</v>
      </c>
      <c r="S645" s="147">
        <f t="shared" si="218"/>
        <v>0</v>
      </c>
      <c r="T645" s="148">
        <f t="shared" si="219"/>
        <v>0</v>
      </c>
      <c r="U645" s="162" t="s">
        <v>1060</v>
      </c>
      <c r="V645" s="147">
        <f t="shared" si="220"/>
        <v>0</v>
      </c>
      <c r="W645" s="162" t="s">
        <v>1060</v>
      </c>
      <c r="X645" s="147">
        <f t="shared" si="221"/>
        <v>0</v>
      </c>
      <c r="Y645" s="162" t="s">
        <v>1060</v>
      </c>
      <c r="Z645" s="147">
        <f t="shared" si="222"/>
        <v>0</v>
      </c>
      <c r="AA645" s="148">
        <f t="shared" si="223"/>
        <v>0</v>
      </c>
      <c r="AB645" s="161" t="s">
        <v>1060</v>
      </c>
      <c r="AC645" s="147">
        <f t="shared" si="224"/>
        <v>0</v>
      </c>
      <c r="AD645" s="151">
        <f t="shared" si="225"/>
        <v>0</v>
      </c>
      <c r="AE645" s="152">
        <f t="shared" si="226"/>
        <v>0</v>
      </c>
      <c r="AF645" s="153">
        <f t="shared" si="227"/>
        <v>0</v>
      </c>
      <c r="AG645" s="233">
        <f t="shared" si="228"/>
        <v>520</v>
      </c>
      <c r="AH645" s="108">
        <f>VLOOKUP(B645,'Notes Ecrit'!$A$2:$B$572,2)</f>
        <v>6</v>
      </c>
      <c r="AI645" s="234">
        <f t="shared" si="229"/>
        <v>539</v>
      </c>
      <c r="AJ645" s="125">
        <f t="shared" si="230"/>
        <v>3</v>
      </c>
      <c r="AK645"/>
      <c r="AL645"/>
      <c r="AM645"/>
      <c r="AN645"/>
      <c r="AO645"/>
    </row>
    <row r="646" spans="1:41" s="111" customFormat="1" ht="16.5" customHeight="1" thickBot="1">
      <c r="A646" s="218" t="s">
        <v>1057</v>
      </c>
      <c r="B646" s="222">
        <v>21805134</v>
      </c>
      <c r="C646" s="222" t="s">
        <v>1021</v>
      </c>
      <c r="D646" s="231" t="s">
        <v>738</v>
      </c>
      <c r="E646" s="207">
        <v>17</v>
      </c>
      <c r="F646" s="146">
        <f t="shared" si="210"/>
        <v>18</v>
      </c>
      <c r="G646" s="147">
        <f t="shared" si="211"/>
        <v>14</v>
      </c>
      <c r="H646" s="148">
        <f t="shared" si="212"/>
        <v>14</v>
      </c>
      <c r="I646" s="211">
        <v>3.1</v>
      </c>
      <c r="J646" s="147">
        <f t="shared" si="213"/>
        <v>19</v>
      </c>
      <c r="K646" s="155">
        <v>6.69</v>
      </c>
      <c r="L646" s="147">
        <f t="shared" si="214"/>
        <v>12</v>
      </c>
      <c r="M646" s="148">
        <f t="shared" si="215"/>
        <v>15.5</v>
      </c>
      <c r="N646" s="156">
        <v>41</v>
      </c>
      <c r="O646" s="190">
        <v>56</v>
      </c>
      <c r="P646" s="191">
        <f t="shared" si="216"/>
        <v>0.7321428571428571</v>
      </c>
      <c r="Q646" s="147">
        <f t="shared" si="217"/>
        <v>3.5</v>
      </c>
      <c r="R646" s="157">
        <v>40.799999999999997</v>
      </c>
      <c r="S646" s="147">
        <f t="shared" si="218"/>
        <v>3</v>
      </c>
      <c r="T646" s="148">
        <f t="shared" si="219"/>
        <v>6.5</v>
      </c>
      <c r="U646" s="156">
        <v>27.7</v>
      </c>
      <c r="V646" s="147">
        <f t="shared" si="220"/>
        <v>4</v>
      </c>
      <c r="W646" s="194">
        <v>0</v>
      </c>
      <c r="X646" s="147">
        <f t="shared" si="221"/>
        <v>2.5</v>
      </c>
      <c r="Y646" s="158">
        <v>5</v>
      </c>
      <c r="Z646" s="147">
        <f t="shared" si="222"/>
        <v>2.5</v>
      </c>
      <c r="AA646" s="148">
        <f t="shared" si="223"/>
        <v>9</v>
      </c>
      <c r="AB646" s="159">
        <v>35.21</v>
      </c>
      <c r="AC646" s="147">
        <f t="shared" si="224"/>
        <v>13</v>
      </c>
      <c r="AD646" s="151">
        <f t="shared" si="225"/>
        <v>13</v>
      </c>
      <c r="AE646" s="152">
        <f t="shared" si="226"/>
        <v>11.6</v>
      </c>
      <c r="AF646" s="153">
        <f t="shared" si="227"/>
        <v>11.6</v>
      </c>
      <c r="AG646" s="233">
        <f t="shared" si="228"/>
        <v>133</v>
      </c>
      <c r="AH646" s="108">
        <f>VLOOKUP(B646,'Notes Ecrit'!$A$2:$B$572,2)</f>
        <v>9</v>
      </c>
      <c r="AI646" s="234">
        <f t="shared" si="229"/>
        <v>208</v>
      </c>
      <c r="AJ646" s="125">
        <f t="shared" si="230"/>
        <v>10.3</v>
      </c>
      <c r="AK646"/>
      <c r="AL646"/>
      <c r="AM646"/>
      <c r="AN646"/>
      <c r="AO646"/>
    </row>
    <row r="647" spans="1:41" s="126" customFormat="1" ht="16.5" customHeight="1" thickBot="1">
      <c r="A647" s="251" t="s">
        <v>186</v>
      </c>
      <c r="B647" s="127">
        <v>21702593</v>
      </c>
      <c r="C647" s="127" t="s">
        <v>162</v>
      </c>
      <c r="D647" s="252" t="s">
        <v>1022</v>
      </c>
      <c r="E647" s="208" t="s">
        <v>1064</v>
      </c>
      <c r="F647" s="146" t="str">
        <f t="shared" si="210"/>
        <v>ABI</v>
      </c>
      <c r="G647" s="147" t="str">
        <f t="shared" si="211"/>
        <v>ABI</v>
      </c>
      <c r="H647" s="148" t="str">
        <f t="shared" si="212"/>
        <v>ABI</v>
      </c>
      <c r="I647" s="210" t="s">
        <v>1064</v>
      </c>
      <c r="J647" s="147" t="str">
        <f t="shared" si="213"/>
        <v>ABI</v>
      </c>
      <c r="K647" s="149" t="s">
        <v>1064</v>
      </c>
      <c r="L647" s="147" t="str">
        <f t="shared" si="214"/>
        <v>ABI</v>
      </c>
      <c r="M647" s="148" t="str">
        <f t="shared" si="215"/>
        <v>ABI</v>
      </c>
      <c r="N647" s="150" t="s">
        <v>1064</v>
      </c>
      <c r="O647" s="187"/>
      <c r="P647" s="191">
        <f t="shared" si="216"/>
        <v>0</v>
      </c>
      <c r="Q647" s="147" t="str">
        <f t="shared" si="217"/>
        <v>ABI</v>
      </c>
      <c r="R647" s="150" t="s">
        <v>1064</v>
      </c>
      <c r="S647" s="147" t="str">
        <f t="shared" si="218"/>
        <v>ABI</v>
      </c>
      <c r="T647" s="148" t="str">
        <f t="shared" si="219"/>
        <v>ABI</v>
      </c>
      <c r="U647" s="150" t="s">
        <v>1064</v>
      </c>
      <c r="V647" s="147" t="str">
        <f t="shared" si="220"/>
        <v>ABI</v>
      </c>
      <c r="W647" s="189" t="s">
        <v>1064</v>
      </c>
      <c r="X647" s="147" t="str">
        <f t="shared" si="221"/>
        <v>ABI</v>
      </c>
      <c r="Y647" s="166" t="s">
        <v>1064</v>
      </c>
      <c r="Z647" s="147" t="str">
        <f t="shared" si="222"/>
        <v>ABI</v>
      </c>
      <c r="AA647" s="148" t="str">
        <f t="shared" si="223"/>
        <v>ABI</v>
      </c>
      <c r="AB647" s="149" t="s">
        <v>1064</v>
      </c>
      <c r="AC647" s="147" t="str">
        <f t="shared" si="224"/>
        <v>ABI</v>
      </c>
      <c r="AD647" s="151" t="str">
        <f t="shared" si="225"/>
        <v>ABI</v>
      </c>
      <c r="AE647" s="152" t="str">
        <f t="shared" si="226"/>
        <v>DEF</v>
      </c>
      <c r="AF647" s="153">
        <f t="shared" si="227"/>
        <v>0</v>
      </c>
      <c r="AG647" s="233">
        <f t="shared" si="228"/>
        <v>520</v>
      </c>
      <c r="AH647" s="108">
        <f>VLOOKUP(B647,'Notes Ecrit'!$A$2:$B$572,2)</f>
        <v>7</v>
      </c>
      <c r="AI647" s="234">
        <f t="shared" si="229"/>
        <v>440</v>
      </c>
      <c r="AJ647" s="125" t="e">
        <f t="shared" si="230"/>
        <v>#VALUE!</v>
      </c>
      <c r="AK647"/>
      <c r="AL647"/>
      <c r="AM647"/>
      <c r="AN647"/>
      <c r="AO647"/>
    </row>
    <row r="648" spans="1:41" s="111" customFormat="1" ht="16.5" customHeight="1" thickBot="1">
      <c r="A648" s="218" t="s">
        <v>1057</v>
      </c>
      <c r="B648" s="222">
        <v>21813287</v>
      </c>
      <c r="C648" s="222" t="s">
        <v>163</v>
      </c>
      <c r="D648" s="231" t="s">
        <v>519</v>
      </c>
      <c r="E648" s="207">
        <v>15</v>
      </c>
      <c r="F648" s="146">
        <f t="shared" si="210"/>
        <v>17</v>
      </c>
      <c r="G648" s="147">
        <f t="shared" si="211"/>
        <v>12</v>
      </c>
      <c r="H648" s="148">
        <f t="shared" si="212"/>
        <v>12</v>
      </c>
      <c r="I648" s="211">
        <v>3.68</v>
      </c>
      <c r="J648" s="147">
        <f t="shared" si="213"/>
        <v>9</v>
      </c>
      <c r="K648" s="155">
        <v>7.88</v>
      </c>
      <c r="L648" s="147">
        <f t="shared" si="214"/>
        <v>3</v>
      </c>
      <c r="M648" s="148">
        <f t="shared" si="215"/>
        <v>6</v>
      </c>
      <c r="N648" s="156">
        <v>27</v>
      </c>
      <c r="O648" s="190">
        <v>47</v>
      </c>
      <c r="P648" s="191">
        <f t="shared" si="216"/>
        <v>0.57446808510638303</v>
      </c>
      <c r="Q648" s="147">
        <f t="shared" si="217"/>
        <v>2.5</v>
      </c>
      <c r="R648" s="157">
        <v>30</v>
      </c>
      <c r="S648" s="147">
        <f t="shared" si="218"/>
        <v>0.5</v>
      </c>
      <c r="T648" s="148">
        <f t="shared" si="219"/>
        <v>3</v>
      </c>
      <c r="U648" s="156">
        <v>27.4</v>
      </c>
      <c r="V648" s="147">
        <f t="shared" si="220"/>
        <v>4.25</v>
      </c>
      <c r="W648" s="192">
        <v>0</v>
      </c>
      <c r="X648" s="147">
        <f t="shared" si="221"/>
        <v>2.5</v>
      </c>
      <c r="Y648" s="158">
        <v>0</v>
      </c>
      <c r="Z648" s="147">
        <f t="shared" si="222"/>
        <v>5</v>
      </c>
      <c r="AA648" s="148">
        <f t="shared" si="223"/>
        <v>11.75</v>
      </c>
      <c r="AB648" s="159">
        <v>40.85</v>
      </c>
      <c r="AC648" s="147">
        <f t="shared" si="224"/>
        <v>10</v>
      </c>
      <c r="AD648" s="151">
        <f t="shared" si="225"/>
        <v>10</v>
      </c>
      <c r="AE648" s="152">
        <f t="shared" si="226"/>
        <v>8.5500000000000007</v>
      </c>
      <c r="AF648" s="153">
        <f t="shared" si="227"/>
        <v>8.5500000000000007</v>
      </c>
      <c r="AG648" s="233">
        <f t="shared" si="228"/>
        <v>409</v>
      </c>
      <c r="AH648" s="108">
        <f>VLOOKUP(B648,'Notes Ecrit'!$A$2:$B$572,2)</f>
        <v>10.5</v>
      </c>
      <c r="AI648" s="234">
        <f t="shared" si="229"/>
        <v>94</v>
      </c>
      <c r="AJ648" s="125">
        <f t="shared" si="230"/>
        <v>9.5250000000000004</v>
      </c>
      <c r="AK648"/>
      <c r="AL648"/>
      <c r="AM648"/>
      <c r="AN648"/>
      <c r="AO648"/>
    </row>
    <row r="649" spans="1:41" s="111" customFormat="1" ht="16.5" customHeight="1" thickBot="1">
      <c r="A649" s="218" t="s">
        <v>186</v>
      </c>
      <c r="B649" s="222">
        <v>21711129</v>
      </c>
      <c r="C649" s="222" t="s">
        <v>164</v>
      </c>
      <c r="D649" s="231" t="s">
        <v>333</v>
      </c>
      <c r="E649" s="207">
        <v>7</v>
      </c>
      <c r="F649" s="146">
        <f t="shared" si="210"/>
        <v>13</v>
      </c>
      <c r="G649" s="147">
        <f t="shared" si="211"/>
        <v>7</v>
      </c>
      <c r="H649" s="148">
        <f t="shared" si="212"/>
        <v>7</v>
      </c>
      <c r="I649" s="211">
        <v>3.6</v>
      </c>
      <c r="J649" s="147">
        <f t="shared" si="213"/>
        <v>16</v>
      </c>
      <c r="K649" s="155">
        <v>7.88</v>
      </c>
      <c r="L649" s="147">
        <f t="shared" si="214"/>
        <v>10</v>
      </c>
      <c r="M649" s="148">
        <f t="shared" si="215"/>
        <v>13</v>
      </c>
      <c r="N649" s="156">
        <v>35</v>
      </c>
      <c r="O649" s="190">
        <v>60</v>
      </c>
      <c r="P649" s="191">
        <f t="shared" si="216"/>
        <v>0.58333333333333337</v>
      </c>
      <c r="Q649" s="147">
        <f t="shared" si="217"/>
        <v>4</v>
      </c>
      <c r="R649" s="157">
        <v>35.700000000000003</v>
      </c>
      <c r="S649" s="147">
        <f t="shared" si="218"/>
        <v>6</v>
      </c>
      <c r="T649" s="148">
        <f t="shared" si="219"/>
        <v>10</v>
      </c>
      <c r="U649" s="156">
        <v>30.1</v>
      </c>
      <c r="V649" s="147">
        <f t="shared" si="220"/>
        <v>3.75</v>
      </c>
      <c r="W649" s="192">
        <v>5</v>
      </c>
      <c r="X649" s="147">
        <f t="shared" si="221"/>
        <v>3.5</v>
      </c>
      <c r="Y649" s="158">
        <v>5</v>
      </c>
      <c r="Z649" s="147">
        <f t="shared" si="222"/>
        <v>2.5</v>
      </c>
      <c r="AA649" s="148">
        <f t="shared" si="223"/>
        <v>9.75</v>
      </c>
      <c r="AB649" s="159">
        <v>47.28</v>
      </c>
      <c r="AC649" s="147">
        <f t="shared" si="224"/>
        <v>10</v>
      </c>
      <c r="AD649" s="151">
        <f t="shared" si="225"/>
        <v>10</v>
      </c>
      <c r="AE649" s="152">
        <f t="shared" si="226"/>
        <v>9.9499999999999993</v>
      </c>
      <c r="AF649" s="153">
        <f t="shared" si="227"/>
        <v>9.9499999999999993</v>
      </c>
      <c r="AG649" s="233">
        <f t="shared" si="228"/>
        <v>282</v>
      </c>
      <c r="AH649" s="108">
        <f>VLOOKUP(B649,'Notes Ecrit'!$A$2:$B$572,2)</f>
        <v>9.5</v>
      </c>
      <c r="AI649" s="234">
        <f t="shared" si="229"/>
        <v>173</v>
      </c>
      <c r="AJ649" s="125">
        <f t="shared" si="230"/>
        <v>9.7249999999999996</v>
      </c>
      <c r="AK649" s="118"/>
      <c r="AL649" s="118"/>
      <c r="AM649" s="118"/>
      <c r="AN649" s="118"/>
      <c r="AO649" s="118"/>
    </row>
    <row r="650" spans="1:41" s="111" customFormat="1" ht="16.5" customHeight="1" thickBot="1">
      <c r="A650" s="218" t="s">
        <v>1057</v>
      </c>
      <c r="B650" s="222">
        <v>21814737</v>
      </c>
      <c r="C650" s="222" t="s">
        <v>1023</v>
      </c>
      <c r="D650" s="231" t="s">
        <v>599</v>
      </c>
      <c r="E650" s="207">
        <v>18</v>
      </c>
      <c r="F650" s="146">
        <f t="shared" si="210"/>
        <v>18.5</v>
      </c>
      <c r="G650" s="147">
        <f t="shared" si="211"/>
        <v>15</v>
      </c>
      <c r="H650" s="148">
        <f t="shared" si="212"/>
        <v>15</v>
      </c>
      <c r="I650" s="211">
        <v>3.14</v>
      </c>
      <c r="J650" s="147">
        <f t="shared" si="213"/>
        <v>18</v>
      </c>
      <c r="K650" s="155">
        <v>6.66</v>
      </c>
      <c r="L650" s="147">
        <f t="shared" si="214"/>
        <v>12</v>
      </c>
      <c r="M650" s="148">
        <f t="shared" si="215"/>
        <v>15</v>
      </c>
      <c r="N650" s="156">
        <v>58</v>
      </c>
      <c r="O650" s="190">
        <v>64</v>
      </c>
      <c r="P650" s="191">
        <f t="shared" si="216"/>
        <v>0.90625</v>
      </c>
      <c r="Q650" s="147">
        <f t="shared" si="217"/>
        <v>4.5</v>
      </c>
      <c r="R650" s="157">
        <v>43.7</v>
      </c>
      <c r="S650" s="147">
        <f t="shared" si="218"/>
        <v>4</v>
      </c>
      <c r="T650" s="148">
        <f t="shared" si="219"/>
        <v>8.5</v>
      </c>
      <c r="U650" s="156">
        <v>25</v>
      </c>
      <c r="V650" s="147">
        <f t="shared" si="220"/>
        <v>5.5</v>
      </c>
      <c r="W650" s="192">
        <v>0</v>
      </c>
      <c r="X650" s="147">
        <f t="shared" si="221"/>
        <v>2.5</v>
      </c>
      <c r="Y650" s="158">
        <v>3</v>
      </c>
      <c r="Z650" s="147">
        <f t="shared" si="222"/>
        <v>3.5</v>
      </c>
      <c r="AA650" s="148">
        <f t="shared" si="223"/>
        <v>11.5</v>
      </c>
      <c r="AB650" s="159">
        <v>38.31</v>
      </c>
      <c r="AC650" s="147">
        <f t="shared" si="224"/>
        <v>11</v>
      </c>
      <c r="AD650" s="151">
        <f t="shared" si="225"/>
        <v>11</v>
      </c>
      <c r="AE650" s="152">
        <f t="shared" si="226"/>
        <v>12.2</v>
      </c>
      <c r="AF650" s="153">
        <f t="shared" si="227"/>
        <v>12.2</v>
      </c>
      <c r="AG650" s="233">
        <f t="shared" si="228"/>
        <v>82</v>
      </c>
      <c r="AH650" s="108">
        <f>VLOOKUP(B650,'Notes Ecrit'!$A$2:$B$572,2)</f>
        <v>8</v>
      </c>
      <c r="AI650" s="234">
        <f t="shared" si="229"/>
        <v>339</v>
      </c>
      <c r="AJ650" s="125">
        <f t="shared" si="230"/>
        <v>10.1</v>
      </c>
      <c r="AK650"/>
      <c r="AL650"/>
      <c r="AM650"/>
      <c r="AN650"/>
      <c r="AO650"/>
    </row>
    <row r="651" spans="1:41" s="111" customFormat="1" ht="16.5" customHeight="1" thickBot="1">
      <c r="A651" s="218" t="s">
        <v>1057</v>
      </c>
      <c r="B651" s="222">
        <v>21813679</v>
      </c>
      <c r="C651" s="222" t="s">
        <v>165</v>
      </c>
      <c r="D651" s="231" t="s">
        <v>388</v>
      </c>
      <c r="E651" s="207">
        <v>18</v>
      </c>
      <c r="F651" s="146">
        <f t="shared" si="210"/>
        <v>18.5</v>
      </c>
      <c r="G651" s="147">
        <f t="shared" si="211"/>
        <v>15</v>
      </c>
      <c r="H651" s="148">
        <f t="shared" si="212"/>
        <v>15</v>
      </c>
      <c r="I651" s="211">
        <v>3.05</v>
      </c>
      <c r="J651" s="147">
        <f t="shared" si="213"/>
        <v>20</v>
      </c>
      <c r="K651" s="155">
        <v>6.87</v>
      </c>
      <c r="L651" s="147">
        <f t="shared" si="214"/>
        <v>11</v>
      </c>
      <c r="M651" s="148">
        <f t="shared" si="215"/>
        <v>15.5</v>
      </c>
      <c r="N651" s="156">
        <v>52</v>
      </c>
      <c r="O651" s="190">
        <v>67</v>
      </c>
      <c r="P651" s="191">
        <f t="shared" si="216"/>
        <v>0.77611940298507465</v>
      </c>
      <c r="Q651" s="147">
        <f t="shared" si="217"/>
        <v>3.5</v>
      </c>
      <c r="R651" s="157">
        <v>47.9</v>
      </c>
      <c r="S651" s="147">
        <f t="shared" si="218"/>
        <v>5</v>
      </c>
      <c r="T651" s="148">
        <f t="shared" si="219"/>
        <v>8.5</v>
      </c>
      <c r="U651" s="156">
        <v>24</v>
      </c>
      <c r="V651" s="147">
        <f t="shared" si="220"/>
        <v>5.75</v>
      </c>
      <c r="W651" s="192">
        <v>-1</v>
      </c>
      <c r="X651" s="147">
        <f t="shared" si="221"/>
        <v>2.25</v>
      </c>
      <c r="Y651" s="158">
        <v>3</v>
      </c>
      <c r="Z651" s="147">
        <f t="shared" si="222"/>
        <v>3.5</v>
      </c>
      <c r="AA651" s="148">
        <f t="shared" si="223"/>
        <v>11.5</v>
      </c>
      <c r="AB651" s="159">
        <v>33.950000000000003</v>
      </c>
      <c r="AC651" s="147">
        <f t="shared" si="224"/>
        <v>14</v>
      </c>
      <c r="AD651" s="151">
        <f t="shared" si="225"/>
        <v>14</v>
      </c>
      <c r="AE651" s="152">
        <f t="shared" si="226"/>
        <v>12.9</v>
      </c>
      <c r="AF651" s="153">
        <f t="shared" si="227"/>
        <v>12.9</v>
      </c>
      <c r="AG651" s="233">
        <f t="shared" si="228"/>
        <v>39</v>
      </c>
      <c r="AH651" s="108">
        <f>VLOOKUP(B651,'Notes Ecrit'!$A$2:$B$572,2)</f>
        <v>10</v>
      </c>
      <c r="AI651" s="234">
        <f t="shared" si="229"/>
        <v>125</v>
      </c>
      <c r="AJ651" s="125">
        <f t="shared" si="230"/>
        <v>11.45</v>
      </c>
      <c r="AK651"/>
      <c r="AL651"/>
      <c r="AM651"/>
      <c r="AN651"/>
      <c r="AO651"/>
    </row>
    <row r="652" spans="1:41" s="111" customFormat="1" ht="16.5" customHeight="1" thickBot="1">
      <c r="A652" s="218" t="s">
        <v>1057</v>
      </c>
      <c r="B652" s="222">
        <v>21815337</v>
      </c>
      <c r="C652" s="222" t="s">
        <v>1024</v>
      </c>
      <c r="D652" s="231" t="s">
        <v>249</v>
      </c>
      <c r="E652" s="207">
        <v>15</v>
      </c>
      <c r="F652" s="146">
        <f t="shared" si="210"/>
        <v>17</v>
      </c>
      <c r="G652" s="147">
        <f t="shared" si="211"/>
        <v>12</v>
      </c>
      <c r="H652" s="148">
        <f t="shared" si="212"/>
        <v>12</v>
      </c>
      <c r="I652" s="211">
        <v>3.23</v>
      </c>
      <c r="J652" s="147">
        <f t="shared" si="213"/>
        <v>17</v>
      </c>
      <c r="K652" s="155">
        <v>6.81</v>
      </c>
      <c r="L652" s="147">
        <f t="shared" si="214"/>
        <v>11</v>
      </c>
      <c r="M652" s="148">
        <f t="shared" si="215"/>
        <v>14</v>
      </c>
      <c r="N652" s="156">
        <v>93</v>
      </c>
      <c r="O652" s="190">
        <v>64</v>
      </c>
      <c r="P652" s="191">
        <f t="shared" si="216"/>
        <v>1.453125</v>
      </c>
      <c r="Q652" s="147">
        <f t="shared" si="217"/>
        <v>7</v>
      </c>
      <c r="R652" s="157">
        <v>55.9</v>
      </c>
      <c r="S652" s="147">
        <f t="shared" si="218"/>
        <v>7</v>
      </c>
      <c r="T652" s="148">
        <f t="shared" si="219"/>
        <v>14</v>
      </c>
      <c r="U652" s="156">
        <v>29.6</v>
      </c>
      <c r="V652" s="147">
        <f t="shared" si="220"/>
        <v>3</v>
      </c>
      <c r="W652" s="192">
        <v>-7</v>
      </c>
      <c r="X652" s="147">
        <f t="shared" si="221"/>
        <v>1.25</v>
      </c>
      <c r="Y652" s="158">
        <v>8</v>
      </c>
      <c r="Z652" s="147">
        <f t="shared" si="222"/>
        <v>1</v>
      </c>
      <c r="AA652" s="148">
        <f t="shared" si="223"/>
        <v>5.25</v>
      </c>
      <c r="AB652" s="159">
        <v>35.5</v>
      </c>
      <c r="AC652" s="147">
        <f t="shared" si="224"/>
        <v>13</v>
      </c>
      <c r="AD652" s="151">
        <f t="shared" si="225"/>
        <v>13</v>
      </c>
      <c r="AE652" s="152">
        <f t="shared" si="226"/>
        <v>11.65</v>
      </c>
      <c r="AF652" s="153">
        <f t="shared" si="227"/>
        <v>11.65</v>
      </c>
      <c r="AG652" s="233">
        <f t="shared" si="228"/>
        <v>128</v>
      </c>
      <c r="AH652" s="108">
        <f>VLOOKUP(B652,'Notes Ecrit'!$A$2:$B$572,2)</f>
        <v>8.5</v>
      </c>
      <c r="AI652" s="234">
        <f t="shared" si="229"/>
        <v>278</v>
      </c>
      <c r="AJ652" s="125">
        <f t="shared" si="230"/>
        <v>10.074999999999999</v>
      </c>
      <c r="AK652"/>
      <c r="AL652"/>
      <c r="AM652"/>
      <c r="AN652"/>
      <c r="AO652"/>
    </row>
    <row r="653" spans="1:41" s="111" customFormat="1" ht="16.5" customHeight="1" thickBot="1">
      <c r="A653" s="218" t="s">
        <v>1057</v>
      </c>
      <c r="B653" s="222">
        <v>21704043</v>
      </c>
      <c r="C653" s="222" t="s">
        <v>187</v>
      </c>
      <c r="D653" s="231" t="s">
        <v>746</v>
      </c>
      <c r="E653" s="207">
        <v>15</v>
      </c>
      <c r="F653" s="146">
        <f t="shared" si="210"/>
        <v>17</v>
      </c>
      <c r="G653" s="147">
        <f t="shared" si="211"/>
        <v>12</v>
      </c>
      <c r="H653" s="148">
        <f t="shared" si="212"/>
        <v>12</v>
      </c>
      <c r="I653" s="211">
        <v>3.23</v>
      </c>
      <c r="J653" s="147">
        <f t="shared" si="213"/>
        <v>17</v>
      </c>
      <c r="K653" s="155">
        <v>6.88</v>
      </c>
      <c r="L653" s="147">
        <f t="shared" si="214"/>
        <v>11</v>
      </c>
      <c r="M653" s="148">
        <f t="shared" si="215"/>
        <v>14</v>
      </c>
      <c r="N653" s="156">
        <v>55</v>
      </c>
      <c r="O653" s="190">
        <v>68</v>
      </c>
      <c r="P653" s="191">
        <f t="shared" si="216"/>
        <v>0.80882352941176472</v>
      </c>
      <c r="Q653" s="147">
        <f t="shared" si="217"/>
        <v>4</v>
      </c>
      <c r="R653" s="157">
        <v>31</v>
      </c>
      <c r="S653" s="147">
        <f t="shared" si="218"/>
        <v>1</v>
      </c>
      <c r="T653" s="148">
        <f t="shared" si="219"/>
        <v>5</v>
      </c>
      <c r="U653" s="156">
        <v>27.5</v>
      </c>
      <c r="V653" s="147">
        <f t="shared" si="220"/>
        <v>4</v>
      </c>
      <c r="W653" s="192">
        <v>-14</v>
      </c>
      <c r="X653" s="147">
        <f t="shared" si="221"/>
        <v>0.5</v>
      </c>
      <c r="Y653" s="158">
        <v>5</v>
      </c>
      <c r="Z653" s="147">
        <f t="shared" si="222"/>
        <v>2.5</v>
      </c>
      <c r="AA653" s="148">
        <f t="shared" si="223"/>
        <v>7</v>
      </c>
      <c r="AB653" s="159">
        <v>34.61</v>
      </c>
      <c r="AC653" s="147">
        <f t="shared" si="224"/>
        <v>13</v>
      </c>
      <c r="AD653" s="151">
        <f t="shared" si="225"/>
        <v>13</v>
      </c>
      <c r="AE653" s="152">
        <f t="shared" si="226"/>
        <v>10.199999999999999</v>
      </c>
      <c r="AF653" s="153">
        <f t="shared" si="227"/>
        <v>10.199999999999999</v>
      </c>
      <c r="AG653" s="233">
        <f t="shared" si="228"/>
        <v>265</v>
      </c>
      <c r="AH653" s="108">
        <f>VLOOKUP(B653,'Notes Ecrit'!$A$2:$B$572,2)</f>
        <v>9</v>
      </c>
      <c r="AI653" s="234">
        <f t="shared" si="229"/>
        <v>208</v>
      </c>
      <c r="AJ653" s="125">
        <f t="shared" si="230"/>
        <v>9.6</v>
      </c>
      <c r="AK653"/>
      <c r="AL653"/>
      <c r="AM653"/>
      <c r="AN653"/>
      <c r="AO653"/>
    </row>
    <row r="654" spans="1:41" s="111" customFormat="1" ht="16.5" customHeight="1" thickBot="1">
      <c r="A654" s="218" t="s">
        <v>1057</v>
      </c>
      <c r="B654" s="222">
        <v>21807232</v>
      </c>
      <c r="C654" s="222" t="s">
        <v>187</v>
      </c>
      <c r="D654" s="231" t="s">
        <v>727</v>
      </c>
      <c r="E654" s="207">
        <v>15</v>
      </c>
      <c r="F654" s="146">
        <f t="shared" si="210"/>
        <v>17</v>
      </c>
      <c r="G654" s="147">
        <f t="shared" si="211"/>
        <v>12</v>
      </c>
      <c r="H654" s="148">
        <f t="shared" si="212"/>
        <v>12</v>
      </c>
      <c r="I654" s="211">
        <v>3.06</v>
      </c>
      <c r="J654" s="147">
        <f t="shared" si="213"/>
        <v>19</v>
      </c>
      <c r="K654" s="155">
        <v>6.65</v>
      </c>
      <c r="L654" s="147">
        <f t="shared" si="214"/>
        <v>12</v>
      </c>
      <c r="M654" s="148">
        <f t="shared" si="215"/>
        <v>15.5</v>
      </c>
      <c r="N654" s="156">
        <v>41</v>
      </c>
      <c r="O654" s="190">
        <v>58</v>
      </c>
      <c r="P654" s="191">
        <f t="shared" si="216"/>
        <v>0.7068965517241379</v>
      </c>
      <c r="Q654" s="147">
        <f t="shared" si="217"/>
        <v>3.5</v>
      </c>
      <c r="R654" s="157">
        <v>38.299999999999997</v>
      </c>
      <c r="S654" s="147">
        <f t="shared" si="218"/>
        <v>2.5</v>
      </c>
      <c r="T654" s="148">
        <f t="shared" si="219"/>
        <v>6</v>
      </c>
      <c r="U654" s="156">
        <v>27.4</v>
      </c>
      <c r="V654" s="147">
        <f t="shared" si="220"/>
        <v>4.25</v>
      </c>
      <c r="W654" s="192">
        <v>-4</v>
      </c>
      <c r="X654" s="147">
        <f t="shared" si="221"/>
        <v>1.5</v>
      </c>
      <c r="Y654" s="158">
        <v>5</v>
      </c>
      <c r="Z654" s="147">
        <f t="shared" si="222"/>
        <v>2.5</v>
      </c>
      <c r="AA654" s="148">
        <f t="shared" si="223"/>
        <v>8.25</v>
      </c>
      <c r="AB654" s="159">
        <v>35.479999999999997</v>
      </c>
      <c r="AC654" s="147">
        <f t="shared" si="224"/>
        <v>13</v>
      </c>
      <c r="AD654" s="151">
        <f t="shared" si="225"/>
        <v>13</v>
      </c>
      <c r="AE654" s="152">
        <f t="shared" si="226"/>
        <v>10.95</v>
      </c>
      <c r="AF654" s="153">
        <f t="shared" si="227"/>
        <v>10.95</v>
      </c>
      <c r="AG654" s="233">
        <f t="shared" si="228"/>
        <v>203</v>
      </c>
      <c r="AH654" s="108">
        <f>VLOOKUP(B654,'Notes Ecrit'!$A$2:$B$572,2)</f>
        <v>10.5</v>
      </c>
      <c r="AI654" s="234">
        <f t="shared" si="229"/>
        <v>94</v>
      </c>
      <c r="AJ654" s="125">
        <f t="shared" si="230"/>
        <v>10.725</v>
      </c>
    </row>
    <row r="655" spans="1:41" s="111" customFormat="1" ht="16.5" customHeight="1" thickBot="1">
      <c r="A655" s="218" t="s">
        <v>186</v>
      </c>
      <c r="B655" s="222">
        <v>21808610</v>
      </c>
      <c r="C655" s="222" t="s">
        <v>1025</v>
      </c>
      <c r="D655" s="231" t="s">
        <v>1026</v>
      </c>
      <c r="E655" s="207">
        <v>11</v>
      </c>
      <c r="F655" s="146">
        <f t="shared" si="210"/>
        <v>15</v>
      </c>
      <c r="G655" s="147">
        <f t="shared" si="211"/>
        <v>11</v>
      </c>
      <c r="H655" s="148">
        <f t="shared" si="212"/>
        <v>11</v>
      </c>
      <c r="I655" s="211">
        <v>3.54</v>
      </c>
      <c r="J655" s="147">
        <f t="shared" si="213"/>
        <v>17</v>
      </c>
      <c r="K655" s="155">
        <v>7.57</v>
      </c>
      <c r="L655" s="147">
        <f t="shared" si="214"/>
        <v>12</v>
      </c>
      <c r="M655" s="148">
        <f t="shared" si="215"/>
        <v>14.5</v>
      </c>
      <c r="N655" s="156">
        <v>38</v>
      </c>
      <c r="O655" s="190">
        <v>63</v>
      </c>
      <c r="P655" s="191">
        <f t="shared" si="216"/>
        <v>0.60317460317460314</v>
      </c>
      <c r="Q655" s="147">
        <f t="shared" si="217"/>
        <v>4.5</v>
      </c>
      <c r="R655" s="157">
        <v>27.8</v>
      </c>
      <c r="S655" s="147">
        <f t="shared" si="218"/>
        <v>4</v>
      </c>
      <c r="T655" s="148">
        <f t="shared" si="219"/>
        <v>8.5</v>
      </c>
      <c r="U655" s="156">
        <v>29.8</v>
      </c>
      <c r="V655" s="147">
        <f t="shared" si="220"/>
        <v>4</v>
      </c>
      <c r="W655" s="192">
        <v>4</v>
      </c>
      <c r="X655" s="147">
        <f t="shared" si="221"/>
        <v>3.25</v>
      </c>
      <c r="Y655" s="158">
        <v>7</v>
      </c>
      <c r="Z655" s="147">
        <f t="shared" si="222"/>
        <v>1.5</v>
      </c>
      <c r="AA655" s="148">
        <f t="shared" si="223"/>
        <v>8.75</v>
      </c>
      <c r="AB655" s="159">
        <v>54.22</v>
      </c>
      <c r="AC655" s="147">
        <f t="shared" si="224"/>
        <v>7</v>
      </c>
      <c r="AD655" s="151">
        <f t="shared" si="225"/>
        <v>7</v>
      </c>
      <c r="AE655" s="152">
        <f t="shared" si="226"/>
        <v>9.9499999999999993</v>
      </c>
      <c r="AF655" s="153">
        <f t="shared" si="227"/>
        <v>9.9499999999999993</v>
      </c>
      <c r="AG655" s="233">
        <f t="shared" si="228"/>
        <v>282</v>
      </c>
      <c r="AH655" s="108">
        <f>VLOOKUP(B655,'Notes Ecrit'!$A$2:$B$572,2)</f>
        <v>8.5</v>
      </c>
      <c r="AI655" s="234">
        <f t="shared" si="229"/>
        <v>278</v>
      </c>
      <c r="AJ655" s="125">
        <f t="shared" si="230"/>
        <v>9.2249999999999996</v>
      </c>
      <c r="AK655" s="126"/>
      <c r="AL655" s="126"/>
      <c r="AM655" s="126"/>
      <c r="AN655" s="126"/>
      <c r="AO655" s="126"/>
    </row>
    <row r="656" spans="1:41" s="111" customFormat="1" ht="16.5" customHeight="1" thickBot="1">
      <c r="A656" s="218" t="s">
        <v>186</v>
      </c>
      <c r="B656" s="222">
        <v>21707259</v>
      </c>
      <c r="C656" s="222" t="s">
        <v>166</v>
      </c>
      <c r="D656" s="231" t="s">
        <v>1027</v>
      </c>
      <c r="E656" s="207">
        <v>9</v>
      </c>
      <c r="F656" s="146">
        <f t="shared" si="210"/>
        <v>14</v>
      </c>
      <c r="G656" s="147">
        <f t="shared" si="211"/>
        <v>9</v>
      </c>
      <c r="H656" s="148">
        <f t="shared" si="212"/>
        <v>9</v>
      </c>
      <c r="I656" s="211">
        <v>3.54</v>
      </c>
      <c r="J656" s="147">
        <f t="shared" si="213"/>
        <v>17</v>
      </c>
      <c r="K656" s="155">
        <v>7.94</v>
      </c>
      <c r="L656" s="147">
        <f t="shared" si="214"/>
        <v>9</v>
      </c>
      <c r="M656" s="148">
        <f t="shared" si="215"/>
        <v>13</v>
      </c>
      <c r="N656" s="156">
        <v>29</v>
      </c>
      <c r="O656" s="190">
        <v>59</v>
      </c>
      <c r="P656" s="191">
        <f t="shared" si="216"/>
        <v>0.49152542372881358</v>
      </c>
      <c r="Q656" s="147">
        <f t="shared" si="217"/>
        <v>3.5</v>
      </c>
      <c r="R656" s="157">
        <v>31.6</v>
      </c>
      <c r="S656" s="147">
        <f t="shared" si="218"/>
        <v>5</v>
      </c>
      <c r="T656" s="148">
        <f t="shared" si="219"/>
        <v>8.5</v>
      </c>
      <c r="U656" s="156">
        <v>31</v>
      </c>
      <c r="V656" s="147">
        <f t="shared" si="220"/>
        <v>3.25</v>
      </c>
      <c r="W656" s="192">
        <v>11</v>
      </c>
      <c r="X656" s="147">
        <f t="shared" si="221"/>
        <v>4.75</v>
      </c>
      <c r="Y656" s="158">
        <v>2</v>
      </c>
      <c r="Z656" s="147">
        <f t="shared" si="222"/>
        <v>4</v>
      </c>
      <c r="AA656" s="148">
        <f t="shared" si="223"/>
        <v>12</v>
      </c>
      <c r="AB656" s="159">
        <v>40.9</v>
      </c>
      <c r="AC656" s="147">
        <f t="shared" si="224"/>
        <v>13</v>
      </c>
      <c r="AD656" s="151">
        <f t="shared" si="225"/>
        <v>13</v>
      </c>
      <c r="AE656" s="152">
        <f t="shared" si="226"/>
        <v>11.1</v>
      </c>
      <c r="AF656" s="153">
        <f t="shared" si="227"/>
        <v>11.1</v>
      </c>
      <c r="AG656" s="233">
        <f t="shared" si="228"/>
        <v>186</v>
      </c>
      <c r="AH656" s="108">
        <f>VLOOKUP(B656,'Notes Ecrit'!$A$2:$B$572,2)</f>
        <v>8.5</v>
      </c>
      <c r="AI656" s="234">
        <f t="shared" si="229"/>
        <v>278</v>
      </c>
      <c r="AJ656" s="125">
        <f t="shared" si="230"/>
        <v>9.8000000000000007</v>
      </c>
    </row>
    <row r="657" spans="1:41" s="111" customFormat="1" ht="16.5" customHeight="1" thickBot="1">
      <c r="A657" s="218" t="s">
        <v>186</v>
      </c>
      <c r="B657" s="222">
        <v>21803390</v>
      </c>
      <c r="C657" s="222" t="s">
        <v>166</v>
      </c>
      <c r="D657" s="231" t="s">
        <v>1028</v>
      </c>
      <c r="E657" s="207">
        <v>14</v>
      </c>
      <c r="F657" s="146">
        <f t="shared" si="210"/>
        <v>16.5</v>
      </c>
      <c r="G657" s="147">
        <f t="shared" si="211"/>
        <v>14</v>
      </c>
      <c r="H657" s="148">
        <f t="shared" si="212"/>
        <v>14</v>
      </c>
      <c r="I657" s="211">
        <v>3.56</v>
      </c>
      <c r="J657" s="147">
        <f t="shared" si="213"/>
        <v>16</v>
      </c>
      <c r="K657" s="155">
        <v>8.14</v>
      </c>
      <c r="L657" s="147">
        <f t="shared" si="214"/>
        <v>8</v>
      </c>
      <c r="M657" s="148">
        <f t="shared" si="215"/>
        <v>12</v>
      </c>
      <c r="N657" s="156">
        <v>29</v>
      </c>
      <c r="O657" s="190">
        <v>55</v>
      </c>
      <c r="P657" s="191">
        <f t="shared" si="216"/>
        <v>0.52727272727272723</v>
      </c>
      <c r="Q657" s="147">
        <f t="shared" si="217"/>
        <v>4</v>
      </c>
      <c r="R657" s="157">
        <v>21.5</v>
      </c>
      <c r="S657" s="147">
        <f t="shared" si="218"/>
        <v>2.5</v>
      </c>
      <c r="T657" s="148">
        <f t="shared" si="219"/>
        <v>6.5</v>
      </c>
      <c r="U657" s="156">
        <v>33</v>
      </c>
      <c r="V657" s="147">
        <f t="shared" si="220"/>
        <v>2.25</v>
      </c>
      <c r="W657" s="192">
        <v>-2</v>
      </c>
      <c r="X657" s="147">
        <f t="shared" si="221"/>
        <v>2</v>
      </c>
      <c r="Y657" s="158">
        <v>4</v>
      </c>
      <c r="Z657" s="147">
        <f t="shared" si="222"/>
        <v>3</v>
      </c>
      <c r="AA657" s="148">
        <f t="shared" si="223"/>
        <v>7.25</v>
      </c>
      <c r="AB657" s="159">
        <v>52.78</v>
      </c>
      <c r="AC657" s="147">
        <f t="shared" si="224"/>
        <v>7</v>
      </c>
      <c r="AD657" s="151">
        <f t="shared" si="225"/>
        <v>7</v>
      </c>
      <c r="AE657" s="152">
        <f t="shared" si="226"/>
        <v>9.35</v>
      </c>
      <c r="AF657" s="153">
        <f t="shared" si="227"/>
        <v>9.35</v>
      </c>
      <c r="AG657" s="233">
        <f t="shared" si="228"/>
        <v>353</v>
      </c>
      <c r="AH657" s="108">
        <f>VLOOKUP(B657,'Notes Ecrit'!$A$2:$B$572,2)</f>
        <v>7</v>
      </c>
      <c r="AI657" s="234">
        <f t="shared" si="229"/>
        <v>440</v>
      </c>
      <c r="AJ657" s="125">
        <f t="shared" si="230"/>
        <v>8.1750000000000007</v>
      </c>
      <c r="AK657"/>
      <c r="AL657"/>
      <c r="AM657"/>
      <c r="AN657"/>
      <c r="AO657"/>
    </row>
    <row r="658" spans="1:41" s="122" customFormat="1" ht="16.5" customHeight="1" thickBot="1">
      <c r="A658" s="121" t="s">
        <v>1057</v>
      </c>
      <c r="B658" s="129">
        <v>21705880</v>
      </c>
      <c r="C658" s="129" t="s">
        <v>167</v>
      </c>
      <c r="D658" s="129" t="s">
        <v>318</v>
      </c>
      <c r="E658" s="209">
        <v>14</v>
      </c>
      <c r="F658" s="146">
        <f t="shared" si="210"/>
        <v>16.5</v>
      </c>
      <c r="G658" s="147">
        <f t="shared" si="211"/>
        <v>11</v>
      </c>
      <c r="H658" s="148">
        <f t="shared" si="212"/>
        <v>11</v>
      </c>
      <c r="I658" s="212">
        <v>3.28</v>
      </c>
      <c r="J658" s="147">
        <f t="shared" si="213"/>
        <v>16</v>
      </c>
      <c r="K658" s="161">
        <v>6.99</v>
      </c>
      <c r="L658" s="147">
        <f t="shared" si="214"/>
        <v>10</v>
      </c>
      <c r="M658" s="148">
        <f t="shared" si="215"/>
        <v>13</v>
      </c>
      <c r="N658" s="162">
        <v>51</v>
      </c>
      <c r="O658" s="193">
        <v>65</v>
      </c>
      <c r="P658" s="191">
        <f t="shared" si="216"/>
        <v>0.7846153846153846</v>
      </c>
      <c r="Q658" s="147">
        <f t="shared" si="217"/>
        <v>3.5</v>
      </c>
      <c r="R658" s="163">
        <v>37.4</v>
      </c>
      <c r="S658" s="147">
        <f t="shared" si="218"/>
        <v>2.5</v>
      </c>
      <c r="T658" s="148">
        <f t="shared" si="219"/>
        <v>6</v>
      </c>
      <c r="U658" s="162">
        <v>26.8</v>
      </c>
      <c r="V658" s="147">
        <f t="shared" si="220"/>
        <v>4.5</v>
      </c>
      <c r="W658" s="195">
        <v>0</v>
      </c>
      <c r="X658" s="147">
        <f t="shared" si="221"/>
        <v>2.5</v>
      </c>
      <c r="Y658" s="168">
        <v>6</v>
      </c>
      <c r="Z658" s="147">
        <f t="shared" si="222"/>
        <v>2</v>
      </c>
      <c r="AA658" s="148">
        <f t="shared" si="223"/>
        <v>9</v>
      </c>
      <c r="AB658" s="161" t="s">
        <v>1060</v>
      </c>
      <c r="AC658" s="147">
        <f t="shared" si="224"/>
        <v>0</v>
      </c>
      <c r="AD658" s="151">
        <f t="shared" si="225"/>
        <v>0</v>
      </c>
      <c r="AE658" s="152">
        <f t="shared" si="226"/>
        <v>7.8</v>
      </c>
      <c r="AF658" s="153">
        <f t="shared" si="227"/>
        <v>7.8</v>
      </c>
      <c r="AG658" s="233">
        <f t="shared" si="228"/>
        <v>448</v>
      </c>
      <c r="AH658" s="108">
        <f>VLOOKUP(B658,'Notes Ecrit'!$A$2:$B$572,2)</f>
        <v>6</v>
      </c>
      <c r="AI658" s="234">
        <f t="shared" si="229"/>
        <v>539</v>
      </c>
      <c r="AJ658" s="125">
        <f t="shared" si="230"/>
        <v>6.9</v>
      </c>
    </row>
    <row r="659" spans="1:41" s="126" customFormat="1" ht="16.5" customHeight="1" thickBot="1">
      <c r="A659" s="251" t="s">
        <v>186</v>
      </c>
      <c r="B659" s="127">
        <v>21815666</v>
      </c>
      <c r="C659" s="127" t="s">
        <v>1029</v>
      </c>
      <c r="D659" s="252" t="s">
        <v>1030</v>
      </c>
      <c r="E659" s="208" t="s">
        <v>1064</v>
      </c>
      <c r="F659" s="146" t="str">
        <f t="shared" si="210"/>
        <v>ABI</v>
      </c>
      <c r="G659" s="147" t="str">
        <f t="shared" si="211"/>
        <v>ABI</v>
      </c>
      <c r="H659" s="148" t="str">
        <f t="shared" si="212"/>
        <v>ABI</v>
      </c>
      <c r="I659" s="210" t="s">
        <v>1064</v>
      </c>
      <c r="J659" s="147" t="str">
        <f t="shared" si="213"/>
        <v>ABI</v>
      </c>
      <c r="K659" s="149" t="s">
        <v>1064</v>
      </c>
      <c r="L659" s="147" t="str">
        <f t="shared" si="214"/>
        <v>ABI</v>
      </c>
      <c r="M659" s="148" t="str">
        <f t="shared" si="215"/>
        <v>ABI</v>
      </c>
      <c r="N659" s="150" t="s">
        <v>1064</v>
      </c>
      <c r="O659" s="187"/>
      <c r="P659" s="191">
        <f t="shared" si="216"/>
        <v>0</v>
      </c>
      <c r="Q659" s="147" t="str">
        <f t="shared" si="217"/>
        <v>ABI</v>
      </c>
      <c r="R659" s="150" t="s">
        <v>1064</v>
      </c>
      <c r="S659" s="147" t="str">
        <f t="shared" si="218"/>
        <v>ABI</v>
      </c>
      <c r="T659" s="148" t="str">
        <f t="shared" si="219"/>
        <v>ABI</v>
      </c>
      <c r="U659" s="150" t="s">
        <v>1064</v>
      </c>
      <c r="V659" s="147" t="str">
        <f t="shared" si="220"/>
        <v>ABI</v>
      </c>
      <c r="W659" s="189" t="s">
        <v>1064</v>
      </c>
      <c r="X659" s="147" t="str">
        <f t="shared" si="221"/>
        <v>ABI</v>
      </c>
      <c r="Y659" s="166" t="s">
        <v>1064</v>
      </c>
      <c r="Z659" s="147" t="str">
        <f t="shared" si="222"/>
        <v>ABI</v>
      </c>
      <c r="AA659" s="148" t="str">
        <f t="shared" si="223"/>
        <v>ABI</v>
      </c>
      <c r="AB659" s="149" t="s">
        <v>1064</v>
      </c>
      <c r="AC659" s="147" t="str">
        <f t="shared" si="224"/>
        <v>ABI</v>
      </c>
      <c r="AD659" s="151" t="str">
        <f t="shared" si="225"/>
        <v>ABI</v>
      </c>
      <c r="AE659" s="152" t="str">
        <f t="shared" si="226"/>
        <v>DEF</v>
      </c>
      <c r="AF659" s="153">
        <f t="shared" si="227"/>
        <v>0</v>
      </c>
      <c r="AG659" s="233">
        <f t="shared" si="228"/>
        <v>520</v>
      </c>
      <c r="AH659" s="108">
        <f>VLOOKUP(B659,'Notes Ecrit'!$A$2:$B$572,2)</f>
        <v>8</v>
      </c>
      <c r="AI659" s="234">
        <f t="shared" si="229"/>
        <v>339</v>
      </c>
      <c r="AJ659" s="125" t="e">
        <f t="shared" si="230"/>
        <v>#VALUE!</v>
      </c>
      <c r="AK659"/>
      <c r="AL659"/>
      <c r="AM659"/>
      <c r="AN659"/>
      <c r="AO659"/>
    </row>
    <row r="660" spans="1:41" s="111" customFormat="1" ht="16.5" customHeight="1" thickBot="1">
      <c r="A660" s="218" t="s">
        <v>1057</v>
      </c>
      <c r="B660" s="222">
        <v>21803989</v>
      </c>
      <c r="C660" s="222" t="s">
        <v>1031</v>
      </c>
      <c r="D660" s="231" t="s">
        <v>331</v>
      </c>
      <c r="E660" s="207">
        <v>17</v>
      </c>
      <c r="F660" s="146">
        <f t="shared" si="210"/>
        <v>18</v>
      </c>
      <c r="G660" s="147">
        <f t="shared" si="211"/>
        <v>14</v>
      </c>
      <c r="H660" s="148">
        <f t="shared" si="212"/>
        <v>14</v>
      </c>
      <c r="I660" s="211">
        <v>3.19</v>
      </c>
      <c r="J660" s="147">
        <f t="shared" si="213"/>
        <v>17</v>
      </c>
      <c r="K660" s="155">
        <v>6.55</v>
      </c>
      <c r="L660" s="147">
        <f t="shared" si="214"/>
        <v>13</v>
      </c>
      <c r="M660" s="148">
        <f t="shared" si="215"/>
        <v>15</v>
      </c>
      <c r="N660" s="156">
        <v>44</v>
      </c>
      <c r="O660" s="190">
        <v>72</v>
      </c>
      <c r="P660" s="191">
        <f t="shared" si="216"/>
        <v>0.61111111111111116</v>
      </c>
      <c r="Q660" s="147">
        <f t="shared" si="217"/>
        <v>3</v>
      </c>
      <c r="R660" s="157">
        <v>43.4</v>
      </c>
      <c r="S660" s="147">
        <f t="shared" si="218"/>
        <v>4</v>
      </c>
      <c r="T660" s="148">
        <f t="shared" si="219"/>
        <v>7</v>
      </c>
      <c r="U660" s="156">
        <v>27.3</v>
      </c>
      <c r="V660" s="147">
        <f t="shared" si="220"/>
        <v>4.25</v>
      </c>
      <c r="W660" s="192">
        <v>-5</v>
      </c>
      <c r="X660" s="147">
        <f t="shared" si="221"/>
        <v>1.5</v>
      </c>
      <c r="Y660" s="158">
        <v>5</v>
      </c>
      <c r="Z660" s="147">
        <f t="shared" si="222"/>
        <v>2.5</v>
      </c>
      <c r="AA660" s="148">
        <f t="shared" si="223"/>
        <v>8.25</v>
      </c>
      <c r="AB660" s="159">
        <v>45</v>
      </c>
      <c r="AC660" s="147">
        <f t="shared" si="224"/>
        <v>8</v>
      </c>
      <c r="AD660" s="151">
        <f t="shared" si="225"/>
        <v>8</v>
      </c>
      <c r="AE660" s="152">
        <f t="shared" si="226"/>
        <v>10.45</v>
      </c>
      <c r="AF660" s="153">
        <f t="shared" si="227"/>
        <v>10.45</v>
      </c>
      <c r="AG660" s="233">
        <f t="shared" si="228"/>
        <v>236</v>
      </c>
      <c r="AH660" s="108">
        <f>VLOOKUP(B660,'Notes Ecrit'!$A$2:$B$572,2)</f>
        <v>7</v>
      </c>
      <c r="AI660" s="234">
        <f t="shared" si="229"/>
        <v>440</v>
      </c>
      <c r="AJ660" s="125">
        <f t="shared" si="230"/>
        <v>8.7249999999999996</v>
      </c>
      <c r="AK660" s="126"/>
      <c r="AL660" s="126"/>
      <c r="AM660" s="126"/>
      <c r="AN660" s="126"/>
      <c r="AO660" s="126"/>
    </row>
    <row r="661" spans="1:41" s="111" customFormat="1" ht="16.5" customHeight="1" thickBot="1">
      <c r="A661" s="218" t="s">
        <v>186</v>
      </c>
      <c r="B661" s="222">
        <v>21803067</v>
      </c>
      <c r="C661" s="222" t="s">
        <v>1032</v>
      </c>
      <c r="D661" s="231" t="s">
        <v>268</v>
      </c>
      <c r="E661" s="207">
        <v>11</v>
      </c>
      <c r="F661" s="146">
        <f t="shared" si="210"/>
        <v>15</v>
      </c>
      <c r="G661" s="147">
        <f t="shared" si="211"/>
        <v>11</v>
      </c>
      <c r="H661" s="148">
        <f t="shared" si="212"/>
        <v>11</v>
      </c>
      <c r="I661" s="211">
        <v>3.5</v>
      </c>
      <c r="J661" s="147">
        <f t="shared" si="213"/>
        <v>17</v>
      </c>
      <c r="K661" s="155">
        <v>7.54</v>
      </c>
      <c r="L661" s="147">
        <f t="shared" si="214"/>
        <v>12</v>
      </c>
      <c r="M661" s="148">
        <f t="shared" si="215"/>
        <v>14.5</v>
      </c>
      <c r="N661" s="156">
        <v>35</v>
      </c>
      <c r="O661" s="190">
        <v>55</v>
      </c>
      <c r="P661" s="191">
        <f t="shared" si="216"/>
        <v>0.63636363636363635</v>
      </c>
      <c r="Q661" s="147">
        <f t="shared" si="217"/>
        <v>4.5</v>
      </c>
      <c r="R661" s="157">
        <v>35.9</v>
      </c>
      <c r="S661" s="147">
        <f t="shared" si="218"/>
        <v>6</v>
      </c>
      <c r="T661" s="148">
        <f t="shared" si="219"/>
        <v>10.5</v>
      </c>
      <c r="U661" s="156">
        <v>26.1</v>
      </c>
      <c r="V661" s="147">
        <f t="shared" si="220"/>
        <v>5.75</v>
      </c>
      <c r="W661" s="192">
        <v>6</v>
      </c>
      <c r="X661" s="147">
        <f t="shared" si="221"/>
        <v>3.5</v>
      </c>
      <c r="Y661" s="158">
        <v>1</v>
      </c>
      <c r="Z661" s="147">
        <f t="shared" si="222"/>
        <v>4.5</v>
      </c>
      <c r="AA661" s="148">
        <f t="shared" si="223"/>
        <v>13.75</v>
      </c>
      <c r="AB661" s="159">
        <v>45.53</v>
      </c>
      <c r="AC661" s="147">
        <f t="shared" si="224"/>
        <v>11</v>
      </c>
      <c r="AD661" s="151">
        <f t="shared" si="225"/>
        <v>11</v>
      </c>
      <c r="AE661" s="152">
        <f t="shared" si="226"/>
        <v>12.15</v>
      </c>
      <c r="AF661" s="153">
        <f t="shared" si="227"/>
        <v>12.15</v>
      </c>
      <c r="AG661" s="233">
        <f t="shared" si="228"/>
        <v>88</v>
      </c>
      <c r="AH661" s="108">
        <f>VLOOKUP(B661,'Notes Ecrit'!$A$2:$B$572,2)</f>
        <v>8.5</v>
      </c>
      <c r="AI661" s="234">
        <f t="shared" si="229"/>
        <v>278</v>
      </c>
      <c r="AJ661" s="125">
        <f t="shared" si="230"/>
        <v>10.324999999999999</v>
      </c>
    </row>
    <row r="662" spans="1:41" s="111" customFormat="1" ht="16.5" customHeight="1" thickBot="1">
      <c r="A662" s="218" t="s">
        <v>1057</v>
      </c>
      <c r="B662" s="222">
        <v>21800708</v>
      </c>
      <c r="C662" s="222" t="s">
        <v>1033</v>
      </c>
      <c r="D662" s="231" t="s">
        <v>30</v>
      </c>
      <c r="E662" s="207">
        <v>14</v>
      </c>
      <c r="F662" s="146">
        <f t="shared" si="210"/>
        <v>16.5</v>
      </c>
      <c r="G662" s="147">
        <f t="shared" si="211"/>
        <v>11</v>
      </c>
      <c r="H662" s="148">
        <f t="shared" si="212"/>
        <v>11</v>
      </c>
      <c r="I662" s="211">
        <v>3.03</v>
      </c>
      <c r="J662" s="147">
        <f t="shared" si="213"/>
        <v>20</v>
      </c>
      <c r="K662" s="155">
        <v>6.54</v>
      </c>
      <c r="L662" s="147">
        <f t="shared" si="214"/>
        <v>13</v>
      </c>
      <c r="M662" s="148">
        <f t="shared" si="215"/>
        <v>16.5</v>
      </c>
      <c r="N662" s="156">
        <v>35</v>
      </c>
      <c r="O662" s="190">
        <v>58</v>
      </c>
      <c r="P662" s="191">
        <f t="shared" si="216"/>
        <v>0.60344827586206895</v>
      </c>
      <c r="Q662" s="147">
        <f t="shared" si="217"/>
        <v>3</v>
      </c>
      <c r="R662" s="157">
        <v>37.5</v>
      </c>
      <c r="S662" s="147">
        <f t="shared" si="218"/>
        <v>2.5</v>
      </c>
      <c r="T662" s="148">
        <f t="shared" si="219"/>
        <v>5.5</v>
      </c>
      <c r="U662" s="156">
        <v>26</v>
      </c>
      <c r="V662" s="147">
        <f t="shared" si="220"/>
        <v>4.75</v>
      </c>
      <c r="W662" s="194">
        <v>-13</v>
      </c>
      <c r="X662" s="147">
        <f t="shared" si="221"/>
        <v>0.75</v>
      </c>
      <c r="Y662" s="158">
        <v>10</v>
      </c>
      <c r="Z662" s="147">
        <f t="shared" si="222"/>
        <v>0</v>
      </c>
      <c r="AA662" s="148">
        <f t="shared" si="223"/>
        <v>5.5</v>
      </c>
      <c r="AB662" s="159">
        <v>46.9</v>
      </c>
      <c r="AC662" s="147">
        <f t="shared" si="224"/>
        <v>7</v>
      </c>
      <c r="AD662" s="151">
        <f t="shared" si="225"/>
        <v>7</v>
      </c>
      <c r="AE662" s="152">
        <f t="shared" si="226"/>
        <v>9.1</v>
      </c>
      <c r="AF662" s="153">
        <f t="shared" si="227"/>
        <v>9.1</v>
      </c>
      <c r="AG662" s="233">
        <f t="shared" si="228"/>
        <v>373</v>
      </c>
      <c r="AH662" s="108">
        <f>VLOOKUP(B662,'Notes Ecrit'!$A$2:$B$572,2)</f>
        <v>4.5</v>
      </c>
      <c r="AI662" s="234">
        <f t="shared" si="229"/>
        <v>641</v>
      </c>
      <c r="AJ662" s="125">
        <f t="shared" si="230"/>
        <v>6.8</v>
      </c>
      <c r="AK662" s="126"/>
      <c r="AL662" s="126"/>
      <c r="AM662" s="126"/>
      <c r="AN662" s="126"/>
      <c r="AO662" s="126"/>
    </row>
    <row r="663" spans="1:41" s="111" customFormat="1" ht="16.5" customHeight="1" thickBot="1">
      <c r="A663" s="218" t="s">
        <v>1057</v>
      </c>
      <c r="B663" s="222">
        <v>21811587</v>
      </c>
      <c r="C663" s="222" t="s">
        <v>168</v>
      </c>
      <c r="D663" s="231" t="s">
        <v>584</v>
      </c>
      <c r="E663" s="207">
        <v>14</v>
      </c>
      <c r="F663" s="146">
        <f t="shared" si="210"/>
        <v>16.5</v>
      </c>
      <c r="G663" s="147">
        <f t="shared" si="211"/>
        <v>11</v>
      </c>
      <c r="H663" s="148">
        <f t="shared" si="212"/>
        <v>11</v>
      </c>
      <c r="I663" s="211">
        <v>3.21</v>
      </c>
      <c r="J663" s="147">
        <f t="shared" si="213"/>
        <v>17</v>
      </c>
      <c r="K663" s="155">
        <v>6.66</v>
      </c>
      <c r="L663" s="147">
        <f t="shared" si="214"/>
        <v>12</v>
      </c>
      <c r="M663" s="148">
        <f t="shared" si="215"/>
        <v>14.5</v>
      </c>
      <c r="N663" s="156">
        <v>35</v>
      </c>
      <c r="O663" s="190">
        <v>72</v>
      </c>
      <c r="P663" s="191">
        <f t="shared" si="216"/>
        <v>0.4861111111111111</v>
      </c>
      <c r="Q663" s="147">
        <f t="shared" si="217"/>
        <v>2</v>
      </c>
      <c r="R663" s="157">
        <v>35.299999999999997</v>
      </c>
      <c r="S663" s="147">
        <f t="shared" si="218"/>
        <v>2</v>
      </c>
      <c r="T663" s="148">
        <f t="shared" si="219"/>
        <v>4</v>
      </c>
      <c r="U663" s="156">
        <v>31</v>
      </c>
      <c r="V663" s="147">
        <f t="shared" si="220"/>
        <v>2.25</v>
      </c>
      <c r="W663" s="192">
        <v>-16</v>
      </c>
      <c r="X663" s="147">
        <f t="shared" si="221"/>
        <v>0.5</v>
      </c>
      <c r="Y663" s="158">
        <v>10</v>
      </c>
      <c r="Z663" s="147">
        <f t="shared" si="222"/>
        <v>0</v>
      </c>
      <c r="AA663" s="148">
        <f t="shared" si="223"/>
        <v>2.75</v>
      </c>
      <c r="AB663" s="159">
        <v>39.72</v>
      </c>
      <c r="AC663" s="147">
        <f t="shared" si="224"/>
        <v>10</v>
      </c>
      <c r="AD663" s="151">
        <f t="shared" si="225"/>
        <v>10</v>
      </c>
      <c r="AE663" s="152">
        <f t="shared" si="226"/>
        <v>8.4499999999999993</v>
      </c>
      <c r="AF663" s="153">
        <f t="shared" si="227"/>
        <v>8.4499999999999993</v>
      </c>
      <c r="AG663" s="233">
        <f t="shared" si="228"/>
        <v>417</v>
      </c>
      <c r="AH663" s="108">
        <f>VLOOKUP(B663,'Notes Ecrit'!$A$2:$B$572,2)</f>
        <v>2.5</v>
      </c>
      <c r="AI663" s="234">
        <f t="shared" si="229"/>
        <v>675</v>
      </c>
      <c r="AJ663" s="125">
        <f t="shared" si="230"/>
        <v>5.4749999999999996</v>
      </c>
      <c r="AK663"/>
      <c r="AL663"/>
      <c r="AM663"/>
      <c r="AN663"/>
      <c r="AO663"/>
    </row>
    <row r="664" spans="1:41" s="126" customFormat="1" ht="16.5" customHeight="1" thickBot="1">
      <c r="A664" s="219" t="s">
        <v>186</v>
      </c>
      <c r="B664" s="129">
        <v>21818103</v>
      </c>
      <c r="C664" s="129" t="s">
        <v>1034</v>
      </c>
      <c r="D664" s="232" t="s">
        <v>632</v>
      </c>
      <c r="E664" s="209" t="s">
        <v>1060</v>
      </c>
      <c r="F664" s="146" t="str">
        <f t="shared" si="210"/>
        <v>DISP</v>
      </c>
      <c r="G664" s="147">
        <f t="shared" si="211"/>
        <v>0</v>
      </c>
      <c r="H664" s="148">
        <f t="shared" si="212"/>
        <v>0</v>
      </c>
      <c r="I664" s="212" t="s">
        <v>1060</v>
      </c>
      <c r="J664" s="147">
        <f t="shared" si="213"/>
        <v>0</v>
      </c>
      <c r="K664" s="161" t="s">
        <v>1060</v>
      </c>
      <c r="L664" s="147">
        <f t="shared" si="214"/>
        <v>0</v>
      </c>
      <c r="M664" s="148">
        <f t="shared" si="215"/>
        <v>0</v>
      </c>
      <c r="N664" s="162" t="s">
        <v>1060</v>
      </c>
      <c r="O664" s="193"/>
      <c r="P664" s="191">
        <f t="shared" si="216"/>
        <v>0</v>
      </c>
      <c r="Q664" s="147">
        <f t="shared" si="217"/>
        <v>0</v>
      </c>
      <c r="R664" s="183" t="s">
        <v>1060</v>
      </c>
      <c r="S664" s="147">
        <f t="shared" si="218"/>
        <v>0</v>
      </c>
      <c r="T664" s="148">
        <f t="shared" si="219"/>
        <v>0</v>
      </c>
      <c r="U664" s="162" t="s">
        <v>1060</v>
      </c>
      <c r="V664" s="147">
        <f t="shared" si="220"/>
        <v>0</v>
      </c>
      <c r="W664" s="195" t="s">
        <v>1060</v>
      </c>
      <c r="X664" s="147">
        <f t="shared" si="221"/>
        <v>0</v>
      </c>
      <c r="Y664" s="177" t="s">
        <v>1060</v>
      </c>
      <c r="Z664" s="147">
        <f t="shared" si="222"/>
        <v>0</v>
      </c>
      <c r="AA664" s="148">
        <f t="shared" si="223"/>
        <v>0</v>
      </c>
      <c r="AB664" s="161" t="s">
        <v>1060</v>
      </c>
      <c r="AC664" s="147">
        <f t="shared" si="224"/>
        <v>0</v>
      </c>
      <c r="AD664" s="151">
        <f t="shared" si="225"/>
        <v>0</v>
      </c>
      <c r="AE664" s="152">
        <f t="shared" si="226"/>
        <v>0</v>
      </c>
      <c r="AF664" s="153">
        <f t="shared" si="227"/>
        <v>0</v>
      </c>
      <c r="AG664" s="233">
        <f t="shared" si="228"/>
        <v>520</v>
      </c>
      <c r="AH664" s="108">
        <f>VLOOKUP(B664,'Notes Ecrit'!$A$2:$B$572,2)</f>
        <v>9</v>
      </c>
      <c r="AI664" s="234">
        <f t="shared" si="229"/>
        <v>208</v>
      </c>
      <c r="AJ664" s="125">
        <f t="shared" si="230"/>
        <v>4.5</v>
      </c>
      <c r="AK664"/>
      <c r="AL664"/>
      <c r="AM664"/>
      <c r="AN664"/>
      <c r="AO664"/>
    </row>
    <row r="665" spans="1:41" s="122" customFormat="1" ht="16.5" customHeight="1" thickBot="1">
      <c r="A665" s="219" t="s">
        <v>186</v>
      </c>
      <c r="B665" s="129">
        <v>21807047</v>
      </c>
      <c r="C665" s="129" t="s">
        <v>1035</v>
      </c>
      <c r="D665" s="232" t="s">
        <v>1036</v>
      </c>
      <c r="E665" s="209">
        <v>11</v>
      </c>
      <c r="F665" s="146">
        <f t="shared" si="210"/>
        <v>15</v>
      </c>
      <c r="G665" s="147">
        <f t="shared" si="211"/>
        <v>11</v>
      </c>
      <c r="H665" s="148">
        <f t="shared" si="212"/>
        <v>11</v>
      </c>
      <c r="I665" s="212">
        <v>3.45</v>
      </c>
      <c r="J665" s="147">
        <f t="shared" si="213"/>
        <v>18</v>
      </c>
      <c r="K665" s="161">
        <v>8.07</v>
      </c>
      <c r="L665" s="147">
        <f t="shared" si="214"/>
        <v>8</v>
      </c>
      <c r="M665" s="148">
        <f t="shared" si="215"/>
        <v>13</v>
      </c>
      <c r="N665" s="162">
        <v>35</v>
      </c>
      <c r="O665" s="193">
        <v>69</v>
      </c>
      <c r="P665" s="191">
        <f t="shared" si="216"/>
        <v>0.50724637681159424</v>
      </c>
      <c r="Q665" s="147">
        <f t="shared" si="217"/>
        <v>4</v>
      </c>
      <c r="R665" s="163">
        <v>33.1</v>
      </c>
      <c r="S665" s="147">
        <f t="shared" si="218"/>
        <v>5.5</v>
      </c>
      <c r="T665" s="148">
        <f t="shared" si="219"/>
        <v>9.5</v>
      </c>
      <c r="U665" s="162">
        <v>28.1</v>
      </c>
      <c r="V665" s="147">
        <f t="shared" si="220"/>
        <v>4.75</v>
      </c>
      <c r="W665" s="195">
        <v>10</v>
      </c>
      <c r="X665" s="147">
        <f t="shared" si="221"/>
        <v>4.5</v>
      </c>
      <c r="Y665" s="168">
        <v>3</v>
      </c>
      <c r="Z665" s="147">
        <f t="shared" si="222"/>
        <v>3.5</v>
      </c>
      <c r="AA665" s="148">
        <f t="shared" si="223"/>
        <v>12.75</v>
      </c>
      <c r="AB665" s="161">
        <v>71</v>
      </c>
      <c r="AC665" s="147">
        <f t="shared" si="224"/>
        <v>1</v>
      </c>
      <c r="AD665" s="151">
        <f t="shared" si="225"/>
        <v>1</v>
      </c>
      <c r="AE665" s="152">
        <f t="shared" si="226"/>
        <v>9.4499999999999993</v>
      </c>
      <c r="AF665" s="153">
        <f t="shared" si="227"/>
        <v>9.4499999999999993</v>
      </c>
      <c r="AG665" s="233">
        <f t="shared" si="228"/>
        <v>349</v>
      </c>
      <c r="AH665" s="108">
        <f>VLOOKUP(B665,'Notes Ecrit'!$A$2:$B$572,2)</f>
        <v>8</v>
      </c>
      <c r="AI665" s="234">
        <f t="shared" si="229"/>
        <v>339</v>
      </c>
      <c r="AJ665" s="125">
        <f t="shared" si="230"/>
        <v>8.7249999999999996</v>
      </c>
      <c r="AK665" s="111"/>
      <c r="AL665" s="111"/>
      <c r="AM665" s="111"/>
      <c r="AN665" s="111"/>
      <c r="AO665" s="111"/>
    </row>
    <row r="666" spans="1:41" s="111" customFormat="1" ht="16.5" customHeight="1" thickBot="1">
      <c r="A666" s="218" t="s">
        <v>1057</v>
      </c>
      <c r="B666" s="222">
        <v>21803782</v>
      </c>
      <c r="C666" s="222" t="s">
        <v>1037</v>
      </c>
      <c r="D666" s="306" t="s">
        <v>1038</v>
      </c>
      <c r="E666" s="207">
        <v>17</v>
      </c>
      <c r="F666" s="146">
        <f t="shared" si="210"/>
        <v>18</v>
      </c>
      <c r="G666" s="147">
        <f t="shared" si="211"/>
        <v>14</v>
      </c>
      <c r="H666" s="148">
        <f t="shared" si="212"/>
        <v>14</v>
      </c>
      <c r="I666" s="211">
        <v>2.95</v>
      </c>
      <c r="J666" s="147">
        <f t="shared" si="213"/>
        <v>20</v>
      </c>
      <c r="K666" s="155">
        <v>6.32</v>
      </c>
      <c r="L666" s="147">
        <f t="shared" si="214"/>
        <v>15</v>
      </c>
      <c r="M666" s="148">
        <f t="shared" si="215"/>
        <v>17.5</v>
      </c>
      <c r="N666" s="156">
        <v>73</v>
      </c>
      <c r="O666" s="190">
        <v>71</v>
      </c>
      <c r="P666" s="191">
        <f t="shared" si="216"/>
        <v>1.028169014084507</v>
      </c>
      <c r="Q666" s="147">
        <f t="shared" si="217"/>
        <v>5</v>
      </c>
      <c r="R666" s="157">
        <v>47.4</v>
      </c>
      <c r="S666" s="147">
        <f t="shared" si="218"/>
        <v>5</v>
      </c>
      <c r="T666" s="148">
        <f t="shared" si="219"/>
        <v>10</v>
      </c>
      <c r="U666" s="156">
        <v>24.4</v>
      </c>
      <c r="V666" s="147">
        <f t="shared" si="220"/>
        <v>5.75</v>
      </c>
      <c r="W666" s="192">
        <v>-6</v>
      </c>
      <c r="X666" s="147">
        <f t="shared" si="221"/>
        <v>1.25</v>
      </c>
      <c r="Y666" s="158">
        <v>2</v>
      </c>
      <c r="Z666" s="147">
        <f t="shared" si="222"/>
        <v>4</v>
      </c>
      <c r="AA666" s="148">
        <f t="shared" si="223"/>
        <v>11</v>
      </c>
      <c r="AB666" s="159">
        <v>37.69</v>
      </c>
      <c r="AC666" s="147">
        <f t="shared" si="224"/>
        <v>12</v>
      </c>
      <c r="AD666" s="151">
        <f t="shared" si="225"/>
        <v>12</v>
      </c>
      <c r="AE666" s="152">
        <f t="shared" si="226"/>
        <v>12.9</v>
      </c>
      <c r="AF666" s="153">
        <f t="shared" si="227"/>
        <v>12.9</v>
      </c>
      <c r="AG666" s="233">
        <f t="shared" si="228"/>
        <v>39</v>
      </c>
      <c r="AH666" s="108">
        <f>VLOOKUP(B666,'Notes Ecrit'!$A$2:$B$572,2)</f>
        <v>9</v>
      </c>
      <c r="AI666" s="234">
        <f t="shared" si="229"/>
        <v>208</v>
      </c>
      <c r="AJ666" s="125">
        <f t="shared" si="230"/>
        <v>10.95</v>
      </c>
      <c r="AK666"/>
      <c r="AL666"/>
      <c r="AM666"/>
      <c r="AN666"/>
      <c r="AO666"/>
    </row>
    <row r="667" spans="1:41" s="111" customFormat="1" ht="16.5" customHeight="1" thickBot="1">
      <c r="A667" s="218" t="s">
        <v>1057</v>
      </c>
      <c r="B667" s="222">
        <v>21809471</v>
      </c>
      <c r="C667" s="222" t="s">
        <v>1037</v>
      </c>
      <c r="D667" s="231" t="s">
        <v>36</v>
      </c>
      <c r="E667" s="207">
        <v>19</v>
      </c>
      <c r="F667" s="146">
        <f t="shared" si="210"/>
        <v>19</v>
      </c>
      <c r="G667" s="147">
        <f t="shared" si="211"/>
        <v>16</v>
      </c>
      <c r="H667" s="148">
        <f t="shared" si="212"/>
        <v>16</v>
      </c>
      <c r="I667" s="211">
        <v>3.01</v>
      </c>
      <c r="J667" s="147">
        <f t="shared" si="213"/>
        <v>20</v>
      </c>
      <c r="K667" s="155">
        <v>6.52</v>
      </c>
      <c r="L667" s="147">
        <f t="shared" si="214"/>
        <v>13</v>
      </c>
      <c r="M667" s="148">
        <f t="shared" si="215"/>
        <v>16.5</v>
      </c>
      <c r="N667" s="156">
        <v>46</v>
      </c>
      <c r="O667" s="190">
        <v>70</v>
      </c>
      <c r="P667" s="191">
        <f t="shared" si="216"/>
        <v>0.65714285714285714</v>
      </c>
      <c r="Q667" s="147">
        <f t="shared" si="217"/>
        <v>3</v>
      </c>
      <c r="R667" s="157">
        <v>39.299999999999997</v>
      </c>
      <c r="S667" s="147">
        <f t="shared" si="218"/>
        <v>3</v>
      </c>
      <c r="T667" s="148">
        <f t="shared" si="219"/>
        <v>6</v>
      </c>
      <c r="U667" s="156">
        <v>26.6</v>
      </c>
      <c r="V667" s="147">
        <f t="shared" si="220"/>
        <v>4.5</v>
      </c>
      <c r="W667" s="192">
        <v>-4</v>
      </c>
      <c r="X667" s="147">
        <f t="shared" si="221"/>
        <v>1.5</v>
      </c>
      <c r="Y667" s="158">
        <v>5</v>
      </c>
      <c r="Z667" s="147">
        <f t="shared" si="222"/>
        <v>2.5</v>
      </c>
      <c r="AA667" s="148">
        <f t="shared" si="223"/>
        <v>8.5</v>
      </c>
      <c r="AB667" s="159">
        <v>42.62</v>
      </c>
      <c r="AC667" s="147">
        <f t="shared" si="224"/>
        <v>9</v>
      </c>
      <c r="AD667" s="151">
        <f t="shared" si="225"/>
        <v>9</v>
      </c>
      <c r="AE667" s="152">
        <f t="shared" si="226"/>
        <v>11.2</v>
      </c>
      <c r="AF667" s="153">
        <f t="shared" si="227"/>
        <v>11.2</v>
      </c>
      <c r="AG667" s="233">
        <f t="shared" si="228"/>
        <v>175</v>
      </c>
      <c r="AH667" s="108">
        <f>VLOOKUP(B667,'Notes Ecrit'!$A$2:$B$572,2)</f>
        <v>8.5</v>
      </c>
      <c r="AI667" s="234">
        <f t="shared" si="229"/>
        <v>278</v>
      </c>
      <c r="AJ667" s="125">
        <f t="shared" si="230"/>
        <v>9.85</v>
      </c>
      <c r="AK667" s="126"/>
      <c r="AL667" s="126"/>
      <c r="AM667" s="126"/>
      <c r="AN667" s="126"/>
      <c r="AO667" s="126"/>
    </row>
    <row r="668" spans="1:41" s="111" customFormat="1" ht="16.5" customHeight="1" thickBot="1">
      <c r="A668" s="218" t="s">
        <v>1057</v>
      </c>
      <c r="B668" s="222">
        <v>21808041</v>
      </c>
      <c r="C668" s="222" t="s">
        <v>169</v>
      </c>
      <c r="D668" s="231" t="s">
        <v>1039</v>
      </c>
      <c r="E668" s="207">
        <v>17</v>
      </c>
      <c r="F668" s="146">
        <f t="shared" si="210"/>
        <v>18</v>
      </c>
      <c r="G668" s="147">
        <f t="shared" si="211"/>
        <v>14</v>
      </c>
      <c r="H668" s="148">
        <f t="shared" si="212"/>
        <v>14</v>
      </c>
      <c r="I668" s="211">
        <v>3.19</v>
      </c>
      <c r="J668" s="147">
        <f t="shared" si="213"/>
        <v>17</v>
      </c>
      <c r="K668" s="155">
        <v>7.77</v>
      </c>
      <c r="L668" s="147">
        <f t="shared" si="214"/>
        <v>4</v>
      </c>
      <c r="M668" s="148">
        <f t="shared" si="215"/>
        <v>10.5</v>
      </c>
      <c r="N668" s="156">
        <v>41</v>
      </c>
      <c r="O668" s="190">
        <v>67</v>
      </c>
      <c r="P668" s="191">
        <f t="shared" si="216"/>
        <v>0.61194029850746268</v>
      </c>
      <c r="Q668" s="147">
        <f t="shared" si="217"/>
        <v>3</v>
      </c>
      <c r="R668" s="157">
        <v>42.5</v>
      </c>
      <c r="S668" s="147">
        <f t="shared" si="218"/>
        <v>3.5</v>
      </c>
      <c r="T668" s="148">
        <f t="shared" si="219"/>
        <v>6.5</v>
      </c>
      <c r="U668" s="156">
        <v>26.8</v>
      </c>
      <c r="V668" s="147">
        <f t="shared" si="220"/>
        <v>4.5</v>
      </c>
      <c r="W668" s="192">
        <v>0</v>
      </c>
      <c r="X668" s="147">
        <f t="shared" si="221"/>
        <v>2.5</v>
      </c>
      <c r="Y668" s="158">
        <v>5</v>
      </c>
      <c r="Z668" s="147">
        <f t="shared" si="222"/>
        <v>2.5</v>
      </c>
      <c r="AA668" s="148">
        <f t="shared" si="223"/>
        <v>9.5</v>
      </c>
      <c r="AB668" s="159">
        <v>44.23</v>
      </c>
      <c r="AC668" s="147">
        <f t="shared" si="224"/>
        <v>8</v>
      </c>
      <c r="AD668" s="151">
        <f t="shared" si="225"/>
        <v>8</v>
      </c>
      <c r="AE668" s="152">
        <f t="shared" si="226"/>
        <v>9.6999999999999993</v>
      </c>
      <c r="AF668" s="153">
        <f t="shared" si="227"/>
        <v>9.6999999999999993</v>
      </c>
      <c r="AG668" s="233">
        <f t="shared" si="228"/>
        <v>317</v>
      </c>
      <c r="AH668" s="108">
        <f>VLOOKUP(B668,'Notes Ecrit'!$A$2:$B$572,2)</f>
        <v>9.5</v>
      </c>
      <c r="AI668" s="234">
        <f t="shared" si="229"/>
        <v>173</v>
      </c>
      <c r="AJ668" s="125">
        <f t="shared" si="230"/>
        <v>9.6</v>
      </c>
      <c r="AK668"/>
      <c r="AL668"/>
      <c r="AM668"/>
      <c r="AN668"/>
      <c r="AO668"/>
    </row>
    <row r="669" spans="1:41" s="111" customFormat="1" ht="16.5" customHeight="1" thickBot="1">
      <c r="A669" s="218" t="s">
        <v>1057</v>
      </c>
      <c r="B669" s="222">
        <v>21813090</v>
      </c>
      <c r="C669" s="222" t="s">
        <v>1040</v>
      </c>
      <c r="D669" s="231" t="s">
        <v>30</v>
      </c>
      <c r="E669" s="207">
        <v>18</v>
      </c>
      <c r="F669" s="146">
        <f t="shared" si="210"/>
        <v>18.5</v>
      </c>
      <c r="G669" s="147">
        <f t="shared" si="211"/>
        <v>15</v>
      </c>
      <c r="H669" s="148">
        <f t="shared" si="212"/>
        <v>15</v>
      </c>
      <c r="I669" s="211">
        <v>3.1</v>
      </c>
      <c r="J669" s="147">
        <f t="shared" si="213"/>
        <v>19</v>
      </c>
      <c r="K669" s="155">
        <v>7.05</v>
      </c>
      <c r="L669" s="147">
        <f t="shared" si="214"/>
        <v>9</v>
      </c>
      <c r="M669" s="148">
        <f t="shared" si="215"/>
        <v>14</v>
      </c>
      <c r="N669" s="156">
        <v>73</v>
      </c>
      <c r="O669" s="190">
        <v>73</v>
      </c>
      <c r="P669" s="191">
        <f t="shared" si="216"/>
        <v>1</v>
      </c>
      <c r="Q669" s="147">
        <f t="shared" si="217"/>
        <v>5</v>
      </c>
      <c r="R669" s="157">
        <v>43.8</v>
      </c>
      <c r="S669" s="147">
        <f t="shared" si="218"/>
        <v>4</v>
      </c>
      <c r="T669" s="148">
        <f t="shared" si="219"/>
        <v>9</v>
      </c>
      <c r="U669" s="156">
        <v>29</v>
      </c>
      <c r="V669" s="147">
        <f t="shared" si="220"/>
        <v>3.25</v>
      </c>
      <c r="W669" s="192">
        <v>-7</v>
      </c>
      <c r="X669" s="147">
        <f t="shared" si="221"/>
        <v>1.25</v>
      </c>
      <c r="Y669" s="158">
        <v>8</v>
      </c>
      <c r="Z669" s="147">
        <f t="shared" si="222"/>
        <v>1</v>
      </c>
      <c r="AA669" s="148">
        <f t="shared" si="223"/>
        <v>5.5</v>
      </c>
      <c r="AB669" s="159">
        <v>31.94</v>
      </c>
      <c r="AC669" s="147">
        <f t="shared" si="224"/>
        <v>15</v>
      </c>
      <c r="AD669" s="151">
        <f t="shared" si="225"/>
        <v>15</v>
      </c>
      <c r="AE669" s="152">
        <f t="shared" si="226"/>
        <v>11.7</v>
      </c>
      <c r="AF669" s="153">
        <f t="shared" si="227"/>
        <v>11.7</v>
      </c>
      <c r="AG669" s="233">
        <f t="shared" si="228"/>
        <v>122</v>
      </c>
      <c r="AH669" s="108">
        <f>VLOOKUP(B669,'Notes Ecrit'!$A$2:$B$572,2)</f>
        <v>6</v>
      </c>
      <c r="AI669" s="234">
        <f t="shared" si="229"/>
        <v>539</v>
      </c>
      <c r="AJ669" s="125">
        <f t="shared" si="230"/>
        <v>8.85</v>
      </c>
      <c r="AK669"/>
      <c r="AL669"/>
      <c r="AM669"/>
      <c r="AN669"/>
      <c r="AO669"/>
    </row>
    <row r="670" spans="1:41" s="126" customFormat="1" ht="16.5" customHeight="1" thickBot="1">
      <c r="A670" s="251" t="s">
        <v>1057</v>
      </c>
      <c r="B670" s="127">
        <v>21816643</v>
      </c>
      <c r="C670" s="127" t="s">
        <v>1041</v>
      </c>
      <c r="D670" s="252" t="s">
        <v>1042</v>
      </c>
      <c r="E670" s="208" t="s">
        <v>1064</v>
      </c>
      <c r="F670" s="146" t="str">
        <f t="shared" si="210"/>
        <v>ABI</v>
      </c>
      <c r="G670" s="147" t="str">
        <f t="shared" si="211"/>
        <v>ABI</v>
      </c>
      <c r="H670" s="148" t="str">
        <f t="shared" si="212"/>
        <v>ABI</v>
      </c>
      <c r="I670" s="210" t="s">
        <v>1064</v>
      </c>
      <c r="J670" s="147" t="str">
        <f t="shared" si="213"/>
        <v>ABI</v>
      </c>
      <c r="K670" s="149" t="s">
        <v>1064</v>
      </c>
      <c r="L670" s="147" t="str">
        <f t="shared" si="214"/>
        <v>ABI</v>
      </c>
      <c r="M670" s="148" t="str">
        <f t="shared" si="215"/>
        <v>ABI</v>
      </c>
      <c r="N670" s="150" t="s">
        <v>1064</v>
      </c>
      <c r="O670" s="187"/>
      <c r="P670" s="191">
        <f t="shared" si="216"/>
        <v>0</v>
      </c>
      <c r="Q670" s="147" t="str">
        <f t="shared" si="217"/>
        <v>ABI</v>
      </c>
      <c r="R670" s="150" t="s">
        <v>1064</v>
      </c>
      <c r="S670" s="147" t="str">
        <f t="shared" si="218"/>
        <v>ABI</v>
      </c>
      <c r="T670" s="148" t="str">
        <f t="shared" si="219"/>
        <v>ABI</v>
      </c>
      <c r="U670" s="150" t="s">
        <v>1064</v>
      </c>
      <c r="V670" s="147" t="str">
        <f t="shared" si="220"/>
        <v>ABI</v>
      </c>
      <c r="W670" s="189" t="s">
        <v>1064</v>
      </c>
      <c r="X670" s="147" t="str">
        <f t="shared" si="221"/>
        <v>ABI</v>
      </c>
      <c r="Y670" s="166" t="s">
        <v>1064</v>
      </c>
      <c r="Z670" s="147" t="str">
        <f t="shared" si="222"/>
        <v>ABI</v>
      </c>
      <c r="AA670" s="148" t="str">
        <f t="shared" si="223"/>
        <v>ABI</v>
      </c>
      <c r="AB670" s="149" t="s">
        <v>1064</v>
      </c>
      <c r="AC670" s="147" t="str">
        <f t="shared" si="224"/>
        <v>ABI</v>
      </c>
      <c r="AD670" s="151" t="str">
        <f t="shared" si="225"/>
        <v>ABI</v>
      </c>
      <c r="AE670" s="152" t="str">
        <f t="shared" si="226"/>
        <v>DEF</v>
      </c>
      <c r="AF670" s="153">
        <f t="shared" si="227"/>
        <v>0</v>
      </c>
      <c r="AG670" s="233">
        <f t="shared" si="228"/>
        <v>520</v>
      </c>
      <c r="AH670" s="108">
        <f>VLOOKUP(B670,'Notes Ecrit'!$A$2:$B$572,2)</f>
        <v>8</v>
      </c>
      <c r="AI670" s="234">
        <f t="shared" si="229"/>
        <v>339</v>
      </c>
      <c r="AJ670" s="125" t="e">
        <f t="shared" si="230"/>
        <v>#VALUE!</v>
      </c>
      <c r="AK670"/>
      <c r="AL670"/>
      <c r="AM670"/>
      <c r="AN670"/>
      <c r="AO670"/>
    </row>
    <row r="671" spans="1:41" s="111" customFormat="1" ht="16.5" customHeight="1" thickBot="1">
      <c r="A671" s="218" t="s">
        <v>186</v>
      </c>
      <c r="B671" s="222">
        <v>21805835</v>
      </c>
      <c r="C671" s="222" t="s">
        <v>1043</v>
      </c>
      <c r="D671" s="231" t="s">
        <v>1044</v>
      </c>
      <c r="E671" s="207">
        <v>11</v>
      </c>
      <c r="F671" s="146">
        <f t="shared" si="210"/>
        <v>15</v>
      </c>
      <c r="G671" s="147">
        <f t="shared" si="211"/>
        <v>11</v>
      </c>
      <c r="H671" s="148">
        <f t="shared" si="212"/>
        <v>11</v>
      </c>
      <c r="I671" s="211">
        <v>3.61</v>
      </c>
      <c r="J671" s="147">
        <f t="shared" si="213"/>
        <v>16</v>
      </c>
      <c r="K671" s="155">
        <v>7.73</v>
      </c>
      <c r="L671" s="147">
        <f t="shared" si="214"/>
        <v>11</v>
      </c>
      <c r="M671" s="148">
        <f t="shared" si="215"/>
        <v>13.5</v>
      </c>
      <c r="N671" s="156">
        <v>35</v>
      </c>
      <c r="O671" s="190">
        <v>54</v>
      </c>
      <c r="P671" s="191">
        <f t="shared" si="216"/>
        <v>0.64814814814814814</v>
      </c>
      <c r="Q671" s="147">
        <f t="shared" si="217"/>
        <v>4.5</v>
      </c>
      <c r="R671" s="157">
        <v>31.3</v>
      </c>
      <c r="S671" s="147">
        <f t="shared" si="218"/>
        <v>5</v>
      </c>
      <c r="T671" s="148">
        <f t="shared" si="219"/>
        <v>9.5</v>
      </c>
      <c r="U671" s="156">
        <v>26.1</v>
      </c>
      <c r="V671" s="147">
        <f t="shared" si="220"/>
        <v>5.75</v>
      </c>
      <c r="W671" s="192">
        <v>5</v>
      </c>
      <c r="X671" s="147">
        <f t="shared" si="221"/>
        <v>3.5</v>
      </c>
      <c r="Y671" s="158">
        <v>2</v>
      </c>
      <c r="Z671" s="147">
        <f t="shared" si="222"/>
        <v>4</v>
      </c>
      <c r="AA671" s="148">
        <f t="shared" si="223"/>
        <v>13.25</v>
      </c>
      <c r="AB671" s="159">
        <v>52</v>
      </c>
      <c r="AC671" s="147">
        <f t="shared" si="224"/>
        <v>8</v>
      </c>
      <c r="AD671" s="151">
        <f t="shared" si="225"/>
        <v>8</v>
      </c>
      <c r="AE671" s="152">
        <f t="shared" si="226"/>
        <v>11.05</v>
      </c>
      <c r="AF671" s="153">
        <f t="shared" si="227"/>
        <v>11.05</v>
      </c>
      <c r="AG671" s="233">
        <f t="shared" si="228"/>
        <v>193</v>
      </c>
      <c r="AH671" s="108">
        <f>VLOOKUP(B671,'Notes Ecrit'!$A$2:$B$572,2)</f>
        <v>7</v>
      </c>
      <c r="AI671" s="234">
        <f t="shared" si="229"/>
        <v>440</v>
      </c>
      <c r="AJ671" s="125">
        <f t="shared" si="230"/>
        <v>9.0250000000000004</v>
      </c>
    </row>
    <row r="672" spans="1:41" s="126" customFormat="1" ht="15.75" thickBot="1">
      <c r="A672" s="251" t="s">
        <v>1057</v>
      </c>
      <c r="B672" s="127">
        <v>21819773</v>
      </c>
      <c r="C672" s="127" t="s">
        <v>1045</v>
      </c>
      <c r="D672" s="252" t="s">
        <v>1046</v>
      </c>
      <c r="E672" s="208" t="s">
        <v>1064</v>
      </c>
      <c r="F672" s="146" t="str">
        <f t="shared" si="210"/>
        <v>ABI</v>
      </c>
      <c r="G672" s="147" t="str">
        <f t="shared" si="211"/>
        <v>ABI</v>
      </c>
      <c r="H672" s="148" t="str">
        <f t="shared" si="212"/>
        <v>ABI</v>
      </c>
      <c r="I672" s="210" t="s">
        <v>1064</v>
      </c>
      <c r="J672" s="147" t="str">
        <f t="shared" si="213"/>
        <v>ABI</v>
      </c>
      <c r="K672" s="149" t="s">
        <v>1064</v>
      </c>
      <c r="L672" s="147" t="str">
        <f t="shared" si="214"/>
        <v>ABI</v>
      </c>
      <c r="M672" s="148" t="str">
        <f t="shared" si="215"/>
        <v>ABI</v>
      </c>
      <c r="N672" s="150" t="s">
        <v>1064</v>
      </c>
      <c r="O672" s="187"/>
      <c r="P672" s="191">
        <f t="shared" si="216"/>
        <v>0</v>
      </c>
      <c r="Q672" s="147" t="str">
        <f t="shared" si="217"/>
        <v>ABI</v>
      </c>
      <c r="R672" s="150" t="s">
        <v>1064</v>
      </c>
      <c r="S672" s="147" t="str">
        <f t="shared" si="218"/>
        <v>ABI</v>
      </c>
      <c r="T672" s="148" t="str">
        <f t="shared" si="219"/>
        <v>ABI</v>
      </c>
      <c r="U672" s="150" t="s">
        <v>1064</v>
      </c>
      <c r="V672" s="147" t="str">
        <f t="shared" si="220"/>
        <v>ABI</v>
      </c>
      <c r="W672" s="189" t="s">
        <v>1064</v>
      </c>
      <c r="X672" s="147" t="str">
        <f t="shared" si="221"/>
        <v>ABI</v>
      </c>
      <c r="Y672" s="166" t="s">
        <v>1064</v>
      </c>
      <c r="Z672" s="147" t="str">
        <f t="shared" si="222"/>
        <v>ABI</v>
      </c>
      <c r="AA672" s="148" t="str">
        <f t="shared" si="223"/>
        <v>ABI</v>
      </c>
      <c r="AB672" s="149" t="s">
        <v>1064</v>
      </c>
      <c r="AC672" s="147" t="str">
        <f t="shared" si="224"/>
        <v>ABI</v>
      </c>
      <c r="AD672" s="151" t="str">
        <f t="shared" si="225"/>
        <v>ABI</v>
      </c>
      <c r="AE672" s="152" t="str">
        <f t="shared" si="226"/>
        <v>DEF</v>
      </c>
      <c r="AF672" s="153">
        <f t="shared" si="227"/>
        <v>0</v>
      </c>
      <c r="AG672" s="233">
        <f t="shared" si="228"/>
        <v>520</v>
      </c>
      <c r="AH672" s="108">
        <f>VLOOKUP(B672,'Notes Ecrit'!$A$2:$B$572,2)</f>
        <v>8</v>
      </c>
      <c r="AI672" s="234">
        <f t="shared" si="229"/>
        <v>339</v>
      </c>
      <c r="AJ672" s="125" t="e">
        <f t="shared" si="230"/>
        <v>#VALUE!</v>
      </c>
      <c r="AK672" s="111"/>
      <c r="AL672" s="111"/>
      <c r="AM672" s="111"/>
      <c r="AN672" s="111"/>
      <c r="AO672" s="111"/>
    </row>
    <row r="673" spans="1:41" s="111" customFormat="1" ht="16.5" customHeight="1" thickBot="1">
      <c r="A673" s="218" t="s">
        <v>1057</v>
      </c>
      <c r="B673" s="222">
        <v>21709649</v>
      </c>
      <c r="C673" s="222" t="s">
        <v>1047</v>
      </c>
      <c r="D673" s="231" t="s">
        <v>814</v>
      </c>
      <c r="E673" s="207">
        <v>16</v>
      </c>
      <c r="F673" s="146">
        <f t="shared" si="210"/>
        <v>17.5</v>
      </c>
      <c r="G673" s="147">
        <f t="shared" si="211"/>
        <v>13</v>
      </c>
      <c r="H673" s="148">
        <f t="shared" si="212"/>
        <v>13</v>
      </c>
      <c r="I673" s="211">
        <v>3.03</v>
      </c>
      <c r="J673" s="147">
        <f t="shared" si="213"/>
        <v>20</v>
      </c>
      <c r="K673" s="155">
        <v>6.52</v>
      </c>
      <c r="L673" s="147">
        <f t="shared" si="214"/>
        <v>13</v>
      </c>
      <c r="M673" s="148">
        <f t="shared" si="215"/>
        <v>16.5</v>
      </c>
      <c r="N673" s="156">
        <v>65</v>
      </c>
      <c r="O673" s="190">
        <v>73</v>
      </c>
      <c r="P673" s="191">
        <f t="shared" si="216"/>
        <v>0.8904109589041096</v>
      </c>
      <c r="Q673" s="147">
        <f t="shared" si="217"/>
        <v>4</v>
      </c>
      <c r="R673" s="157">
        <v>42.8</v>
      </c>
      <c r="S673" s="147">
        <f t="shared" si="218"/>
        <v>3.5</v>
      </c>
      <c r="T673" s="148">
        <f t="shared" si="219"/>
        <v>7.5</v>
      </c>
      <c r="U673" s="156">
        <v>27.3</v>
      </c>
      <c r="V673" s="147">
        <f t="shared" si="220"/>
        <v>4.25</v>
      </c>
      <c r="W673" s="192">
        <v>-3</v>
      </c>
      <c r="X673" s="147">
        <f t="shared" si="221"/>
        <v>1.75</v>
      </c>
      <c r="Y673" s="158">
        <v>5</v>
      </c>
      <c r="Z673" s="147">
        <f t="shared" si="222"/>
        <v>2.5</v>
      </c>
      <c r="AA673" s="148">
        <f t="shared" si="223"/>
        <v>8.5</v>
      </c>
      <c r="AB673" s="159">
        <v>56.35</v>
      </c>
      <c r="AC673" s="147">
        <f t="shared" si="224"/>
        <v>3</v>
      </c>
      <c r="AD673" s="151">
        <f t="shared" si="225"/>
        <v>3</v>
      </c>
      <c r="AE673" s="152">
        <f t="shared" si="226"/>
        <v>9.6999999999999993</v>
      </c>
      <c r="AF673" s="153">
        <f t="shared" si="227"/>
        <v>9.6999999999999993</v>
      </c>
      <c r="AG673" s="233">
        <f t="shared" si="228"/>
        <v>317</v>
      </c>
      <c r="AH673" s="108">
        <f>VLOOKUP(B673,'Notes Ecrit'!$A$2:$B$572,2)</f>
        <v>5</v>
      </c>
      <c r="AI673" s="234">
        <f t="shared" si="229"/>
        <v>617</v>
      </c>
      <c r="AJ673" s="125">
        <f t="shared" si="230"/>
        <v>7.35</v>
      </c>
      <c r="AK673"/>
      <c r="AL673"/>
      <c r="AM673"/>
      <c r="AN673"/>
      <c r="AO673"/>
    </row>
    <row r="674" spans="1:41" s="126" customFormat="1" ht="16.5" customHeight="1" thickBot="1">
      <c r="A674" s="251" t="s">
        <v>1057</v>
      </c>
      <c r="B674" s="127">
        <v>21820852</v>
      </c>
      <c r="C674" s="127" t="s">
        <v>1048</v>
      </c>
      <c r="D674" s="252" t="s">
        <v>1049</v>
      </c>
      <c r="E674" s="208" t="s">
        <v>1064</v>
      </c>
      <c r="F674" s="146" t="str">
        <f t="shared" si="210"/>
        <v>ABI</v>
      </c>
      <c r="G674" s="147" t="str">
        <f t="shared" si="211"/>
        <v>ABI</v>
      </c>
      <c r="H674" s="148" t="str">
        <f t="shared" si="212"/>
        <v>ABI</v>
      </c>
      <c r="I674" s="210" t="s">
        <v>1064</v>
      </c>
      <c r="J674" s="147" t="str">
        <f t="shared" si="213"/>
        <v>ABI</v>
      </c>
      <c r="K674" s="149" t="s">
        <v>1064</v>
      </c>
      <c r="L674" s="147" t="str">
        <f t="shared" si="214"/>
        <v>ABI</v>
      </c>
      <c r="M674" s="148" t="str">
        <f t="shared" si="215"/>
        <v>ABI</v>
      </c>
      <c r="N674" s="150" t="s">
        <v>1064</v>
      </c>
      <c r="O674" s="187"/>
      <c r="P674" s="191">
        <f t="shared" si="216"/>
        <v>0</v>
      </c>
      <c r="Q674" s="147" t="str">
        <f t="shared" si="217"/>
        <v>ABI</v>
      </c>
      <c r="R674" s="150" t="s">
        <v>1064</v>
      </c>
      <c r="S674" s="147" t="str">
        <f t="shared" si="218"/>
        <v>ABI</v>
      </c>
      <c r="T674" s="148" t="str">
        <f t="shared" si="219"/>
        <v>ABI</v>
      </c>
      <c r="U674" s="150" t="s">
        <v>1064</v>
      </c>
      <c r="V674" s="147" t="str">
        <f t="shared" si="220"/>
        <v>ABI</v>
      </c>
      <c r="W674" s="189" t="s">
        <v>1064</v>
      </c>
      <c r="X674" s="147" t="str">
        <f t="shared" si="221"/>
        <v>ABI</v>
      </c>
      <c r="Y674" s="166" t="s">
        <v>1064</v>
      </c>
      <c r="Z674" s="147" t="str">
        <f t="shared" si="222"/>
        <v>ABI</v>
      </c>
      <c r="AA674" s="148" t="str">
        <f t="shared" si="223"/>
        <v>ABI</v>
      </c>
      <c r="AB674" s="149" t="s">
        <v>1064</v>
      </c>
      <c r="AC674" s="147" t="str">
        <f t="shared" si="224"/>
        <v>ABI</v>
      </c>
      <c r="AD674" s="151" t="str">
        <f t="shared" si="225"/>
        <v>ABI</v>
      </c>
      <c r="AE674" s="152" t="str">
        <f t="shared" si="226"/>
        <v>DEF</v>
      </c>
      <c r="AF674" s="153">
        <f t="shared" si="227"/>
        <v>0</v>
      </c>
      <c r="AG674" s="233">
        <f t="shared" si="228"/>
        <v>520</v>
      </c>
      <c r="AH674" s="108">
        <f>VLOOKUP(B674,'Notes Ecrit'!$A$2:$B$572,2)</f>
        <v>7.5</v>
      </c>
      <c r="AI674" s="234">
        <f t="shared" si="229"/>
        <v>397</v>
      </c>
      <c r="AJ674" s="125" t="e">
        <f t="shared" si="230"/>
        <v>#VALUE!</v>
      </c>
    </row>
    <row r="675" spans="1:41" s="126" customFormat="1" ht="16.5" customHeight="1" thickBot="1">
      <c r="A675" s="251" t="s">
        <v>1057</v>
      </c>
      <c r="B675" s="127">
        <v>21803799</v>
      </c>
      <c r="C675" s="127" t="s">
        <v>1050</v>
      </c>
      <c r="D675" s="252" t="s">
        <v>1051</v>
      </c>
      <c r="E675" s="208" t="s">
        <v>1064</v>
      </c>
      <c r="F675" s="146" t="str">
        <f t="shared" si="210"/>
        <v>ABI</v>
      </c>
      <c r="G675" s="147" t="str">
        <f t="shared" si="211"/>
        <v>ABI</v>
      </c>
      <c r="H675" s="148" t="str">
        <f t="shared" si="212"/>
        <v>ABI</v>
      </c>
      <c r="I675" s="210" t="s">
        <v>1064</v>
      </c>
      <c r="J675" s="147" t="str">
        <f t="shared" si="213"/>
        <v>ABI</v>
      </c>
      <c r="K675" s="149" t="s">
        <v>1064</v>
      </c>
      <c r="L675" s="147" t="str">
        <f t="shared" si="214"/>
        <v>ABI</v>
      </c>
      <c r="M675" s="148" t="str">
        <f t="shared" si="215"/>
        <v>ABI</v>
      </c>
      <c r="N675" s="150" t="s">
        <v>1064</v>
      </c>
      <c r="O675" s="187"/>
      <c r="P675" s="191">
        <f t="shared" si="216"/>
        <v>0</v>
      </c>
      <c r="Q675" s="147" t="str">
        <f t="shared" si="217"/>
        <v>ABI</v>
      </c>
      <c r="R675" s="150" t="s">
        <v>1064</v>
      </c>
      <c r="S675" s="147" t="str">
        <f t="shared" si="218"/>
        <v>ABI</v>
      </c>
      <c r="T675" s="148" t="str">
        <f t="shared" si="219"/>
        <v>ABI</v>
      </c>
      <c r="U675" s="150" t="s">
        <v>1064</v>
      </c>
      <c r="V675" s="147" t="str">
        <f t="shared" si="220"/>
        <v>ABI</v>
      </c>
      <c r="W675" s="189" t="s">
        <v>1064</v>
      </c>
      <c r="X675" s="147" t="str">
        <f t="shared" si="221"/>
        <v>ABI</v>
      </c>
      <c r="Y675" s="166" t="s">
        <v>1064</v>
      </c>
      <c r="Z675" s="147" t="str">
        <f t="shared" si="222"/>
        <v>ABI</v>
      </c>
      <c r="AA675" s="148" t="str">
        <f t="shared" si="223"/>
        <v>ABI</v>
      </c>
      <c r="AB675" s="149" t="s">
        <v>1064</v>
      </c>
      <c r="AC675" s="147" t="str">
        <f t="shared" si="224"/>
        <v>ABI</v>
      </c>
      <c r="AD675" s="151" t="str">
        <f t="shared" si="225"/>
        <v>ABI</v>
      </c>
      <c r="AE675" s="152" t="str">
        <f t="shared" si="226"/>
        <v>DEF</v>
      </c>
      <c r="AF675" s="153">
        <f t="shared" si="227"/>
        <v>0</v>
      </c>
      <c r="AG675" s="233">
        <f t="shared" si="228"/>
        <v>520</v>
      </c>
      <c r="AH675" s="108">
        <f>VLOOKUP(B675,'Notes Ecrit'!$A$2:$B$572,2)</f>
        <v>9</v>
      </c>
      <c r="AI675" s="234">
        <f t="shared" si="229"/>
        <v>208</v>
      </c>
      <c r="AJ675" s="125" t="e">
        <f t="shared" si="230"/>
        <v>#VALUE!</v>
      </c>
      <c r="AK675"/>
      <c r="AL675"/>
      <c r="AM675"/>
      <c r="AN675"/>
      <c r="AO675"/>
    </row>
    <row r="676" spans="1:41" s="118" customFormat="1" ht="16.5" customHeight="1" thickBot="1">
      <c r="A676" s="258" t="s">
        <v>1057</v>
      </c>
      <c r="B676" s="142">
        <v>21714029</v>
      </c>
      <c r="C676" s="142" t="s">
        <v>170</v>
      </c>
      <c r="D676" s="259" t="s">
        <v>365</v>
      </c>
      <c r="E676" s="260" t="s">
        <v>1061</v>
      </c>
      <c r="F676" s="146" t="str">
        <f t="shared" si="210"/>
        <v>VAL</v>
      </c>
      <c r="G676" s="147" t="str">
        <f t="shared" si="211"/>
        <v>VAL</v>
      </c>
      <c r="H676" s="148" t="str">
        <f t="shared" si="212"/>
        <v>VALIDÉ</v>
      </c>
      <c r="I676" s="213" t="s">
        <v>1061</v>
      </c>
      <c r="J676" s="147" t="str">
        <f t="shared" si="213"/>
        <v>VAL</v>
      </c>
      <c r="K676" s="170" t="s">
        <v>1061</v>
      </c>
      <c r="L676" s="147" t="str">
        <f t="shared" si="214"/>
        <v>VAL</v>
      </c>
      <c r="M676" s="148" t="str">
        <f t="shared" si="215"/>
        <v>VALIDÉ</v>
      </c>
      <c r="N676" s="171" t="s">
        <v>1061</v>
      </c>
      <c r="O676" s="196"/>
      <c r="P676" s="191">
        <f t="shared" si="216"/>
        <v>0</v>
      </c>
      <c r="Q676" s="147" t="str">
        <f t="shared" si="217"/>
        <v>VAL</v>
      </c>
      <c r="R676" s="171" t="s">
        <v>1061</v>
      </c>
      <c r="S676" s="147" t="str">
        <f t="shared" si="218"/>
        <v>VAL</v>
      </c>
      <c r="T676" s="148" t="str">
        <f t="shared" si="219"/>
        <v>VALIDÉ</v>
      </c>
      <c r="U676" s="171" t="s">
        <v>1061</v>
      </c>
      <c r="V676" s="147" t="str">
        <f t="shared" si="220"/>
        <v>VAL</v>
      </c>
      <c r="W676" s="197" t="s">
        <v>1061</v>
      </c>
      <c r="X676" s="147" t="str">
        <f t="shared" si="221"/>
        <v>VAL</v>
      </c>
      <c r="Y676" s="172" t="s">
        <v>1061</v>
      </c>
      <c r="Z676" s="147" t="str">
        <f t="shared" si="222"/>
        <v>VAL</v>
      </c>
      <c r="AA676" s="148" t="str">
        <f t="shared" si="223"/>
        <v>VALIDÉ</v>
      </c>
      <c r="AB676" s="170" t="s">
        <v>1061</v>
      </c>
      <c r="AC676" s="147" t="str">
        <f t="shared" si="224"/>
        <v>VAL</v>
      </c>
      <c r="AD676" s="151" t="str">
        <f t="shared" si="225"/>
        <v>VALIDÉ</v>
      </c>
      <c r="AE676" s="152" t="str">
        <f t="shared" si="226"/>
        <v>VALIDÉ</v>
      </c>
      <c r="AF676" s="153">
        <f t="shared" si="227"/>
        <v>0</v>
      </c>
      <c r="AG676" s="233">
        <f t="shared" si="228"/>
        <v>520</v>
      </c>
      <c r="AH676" s="108">
        <f>VLOOKUP(B676,'Notes Ecrit'!$A$2:$B$572,2)</f>
        <v>7</v>
      </c>
      <c r="AI676" s="234">
        <f t="shared" si="229"/>
        <v>440</v>
      </c>
      <c r="AJ676" s="125" t="e">
        <f t="shared" si="230"/>
        <v>#VALUE!</v>
      </c>
      <c r="AK676"/>
      <c r="AL676"/>
      <c r="AM676"/>
      <c r="AN676"/>
      <c r="AO676"/>
    </row>
    <row r="677" spans="1:41" s="111" customFormat="1" ht="16.5" customHeight="1" thickBot="1">
      <c r="A677" s="218" t="s">
        <v>1057</v>
      </c>
      <c r="B677" s="222">
        <v>21818654</v>
      </c>
      <c r="C677" s="222" t="s">
        <v>1052</v>
      </c>
      <c r="D677" s="231" t="s">
        <v>790</v>
      </c>
      <c r="E677" s="207">
        <v>18</v>
      </c>
      <c r="F677" s="146">
        <f t="shared" si="210"/>
        <v>18.5</v>
      </c>
      <c r="G677" s="147">
        <f t="shared" si="211"/>
        <v>15</v>
      </c>
      <c r="H677" s="148">
        <f t="shared" si="212"/>
        <v>15</v>
      </c>
      <c r="I677" s="211">
        <v>2.94</v>
      </c>
      <c r="J677" s="147">
        <f t="shared" si="213"/>
        <v>20</v>
      </c>
      <c r="K677" s="155">
        <v>6.18</v>
      </c>
      <c r="L677" s="147">
        <f t="shared" si="214"/>
        <v>16</v>
      </c>
      <c r="M677" s="148">
        <f t="shared" si="215"/>
        <v>18</v>
      </c>
      <c r="N677" s="156">
        <v>62</v>
      </c>
      <c r="O677" s="190">
        <v>75</v>
      </c>
      <c r="P677" s="191">
        <f t="shared" si="216"/>
        <v>0.82666666666666666</v>
      </c>
      <c r="Q677" s="147">
        <f t="shared" si="217"/>
        <v>4</v>
      </c>
      <c r="R677" s="157">
        <v>41.7</v>
      </c>
      <c r="S677" s="147">
        <f t="shared" si="218"/>
        <v>3.5</v>
      </c>
      <c r="T677" s="148">
        <f t="shared" si="219"/>
        <v>7.5</v>
      </c>
      <c r="U677" s="156">
        <v>23.9</v>
      </c>
      <c r="V677" s="147">
        <f t="shared" si="220"/>
        <v>6</v>
      </c>
      <c r="W677" s="192">
        <v>-5</v>
      </c>
      <c r="X677" s="147">
        <f t="shared" si="221"/>
        <v>1.5</v>
      </c>
      <c r="Y677" s="158">
        <v>2</v>
      </c>
      <c r="Z677" s="147">
        <f t="shared" si="222"/>
        <v>4</v>
      </c>
      <c r="AA677" s="148">
        <f t="shared" si="223"/>
        <v>11.5</v>
      </c>
      <c r="AB677" s="159">
        <v>39.94</v>
      </c>
      <c r="AC677" s="147">
        <f t="shared" si="224"/>
        <v>10</v>
      </c>
      <c r="AD677" s="151">
        <f t="shared" si="225"/>
        <v>10</v>
      </c>
      <c r="AE677" s="152">
        <f t="shared" si="226"/>
        <v>12.4</v>
      </c>
      <c r="AF677" s="153">
        <f t="shared" si="227"/>
        <v>12.4</v>
      </c>
      <c r="AG677" s="233">
        <f t="shared" si="228"/>
        <v>68</v>
      </c>
      <c r="AH677" s="108">
        <f>VLOOKUP(B677,'Notes Ecrit'!$A$2:$B$572,2)</f>
        <v>6.5</v>
      </c>
      <c r="AI677" s="234">
        <f t="shared" si="229"/>
        <v>497</v>
      </c>
      <c r="AJ677" s="125">
        <f t="shared" si="230"/>
        <v>9.4499999999999993</v>
      </c>
      <c r="AK677" s="126"/>
      <c r="AL677" s="126"/>
      <c r="AM677" s="126"/>
      <c r="AN677" s="126"/>
      <c r="AO677" s="126"/>
    </row>
    <row r="678" spans="1:41" s="111" customFormat="1" ht="16.5" customHeight="1" thickBot="1">
      <c r="A678" s="218" t="s">
        <v>186</v>
      </c>
      <c r="B678" s="222">
        <v>21803930</v>
      </c>
      <c r="C678" s="222" t="s">
        <v>1053</v>
      </c>
      <c r="D678" s="231" t="s">
        <v>1054</v>
      </c>
      <c r="E678" s="207">
        <v>20</v>
      </c>
      <c r="F678" s="146">
        <f t="shared" si="210"/>
        <v>19.5</v>
      </c>
      <c r="G678" s="147">
        <f t="shared" si="211"/>
        <v>20</v>
      </c>
      <c r="H678" s="148">
        <f t="shared" si="212"/>
        <v>20</v>
      </c>
      <c r="I678" s="211">
        <v>2.97</v>
      </c>
      <c r="J678" s="147">
        <f t="shared" si="213"/>
        <v>20</v>
      </c>
      <c r="K678" s="155">
        <v>6.35</v>
      </c>
      <c r="L678" s="147">
        <f t="shared" si="214"/>
        <v>20</v>
      </c>
      <c r="M678" s="148">
        <f t="shared" si="215"/>
        <v>20</v>
      </c>
      <c r="N678" s="156">
        <v>64</v>
      </c>
      <c r="O678" s="190">
        <v>63</v>
      </c>
      <c r="P678" s="191">
        <f t="shared" si="216"/>
        <v>1.0158730158730158</v>
      </c>
      <c r="Q678" s="147">
        <f t="shared" si="217"/>
        <v>6.5</v>
      </c>
      <c r="R678" s="157">
        <v>44.3</v>
      </c>
      <c r="S678" s="147">
        <f t="shared" si="218"/>
        <v>8.5</v>
      </c>
      <c r="T678" s="148">
        <f t="shared" si="219"/>
        <v>15</v>
      </c>
      <c r="U678" s="156">
        <v>25.8</v>
      </c>
      <c r="V678" s="147">
        <f t="shared" si="220"/>
        <v>6</v>
      </c>
      <c r="W678" s="192">
        <v>-15</v>
      </c>
      <c r="X678" s="147">
        <f t="shared" si="221"/>
        <v>0.5</v>
      </c>
      <c r="Y678" s="158">
        <v>7</v>
      </c>
      <c r="Z678" s="147">
        <f t="shared" si="222"/>
        <v>1.5</v>
      </c>
      <c r="AA678" s="148">
        <f t="shared" si="223"/>
        <v>8</v>
      </c>
      <c r="AB678" s="159">
        <v>48.03</v>
      </c>
      <c r="AC678" s="147">
        <f t="shared" si="224"/>
        <v>9</v>
      </c>
      <c r="AD678" s="151">
        <f t="shared" si="225"/>
        <v>9</v>
      </c>
      <c r="AE678" s="152">
        <f t="shared" si="226"/>
        <v>14.4</v>
      </c>
      <c r="AF678" s="153">
        <f t="shared" si="227"/>
        <v>14.4</v>
      </c>
      <c r="AG678" s="233">
        <f t="shared" si="228"/>
        <v>9</v>
      </c>
      <c r="AH678" s="108">
        <f>VLOOKUP(B678,'Notes Ecrit'!$A$2:$B$572,2)</f>
        <v>12</v>
      </c>
      <c r="AI678" s="234">
        <f t="shared" si="229"/>
        <v>38</v>
      </c>
      <c r="AJ678" s="125">
        <f t="shared" si="230"/>
        <v>13.2</v>
      </c>
      <c r="AK678" s="126"/>
      <c r="AL678" s="126"/>
      <c r="AM678" s="126"/>
      <c r="AN678" s="126"/>
      <c r="AO678" s="126"/>
    </row>
    <row r="679" spans="1:41" s="111" customFormat="1" ht="16.5" customHeight="1" thickBot="1">
      <c r="A679" s="218" t="s">
        <v>1057</v>
      </c>
      <c r="B679" s="222">
        <v>21805885</v>
      </c>
      <c r="C679" s="222" t="s">
        <v>1055</v>
      </c>
      <c r="D679" s="231" t="s">
        <v>566</v>
      </c>
      <c r="E679" s="207" t="s">
        <v>1064</v>
      </c>
      <c r="F679" s="146" t="str">
        <f t="shared" si="210"/>
        <v>ABI</v>
      </c>
      <c r="G679" s="147" t="str">
        <f t="shared" si="211"/>
        <v>ABI</v>
      </c>
      <c r="H679" s="148" t="str">
        <f t="shared" si="212"/>
        <v>ABI</v>
      </c>
      <c r="I679" s="211">
        <v>2.87</v>
      </c>
      <c r="J679" s="147">
        <f t="shared" si="213"/>
        <v>20</v>
      </c>
      <c r="K679" s="155">
        <v>6.16</v>
      </c>
      <c r="L679" s="147">
        <f t="shared" si="214"/>
        <v>16</v>
      </c>
      <c r="M679" s="148">
        <f t="shared" si="215"/>
        <v>18</v>
      </c>
      <c r="N679" s="156">
        <v>64</v>
      </c>
      <c r="O679" s="190">
        <v>69</v>
      </c>
      <c r="P679" s="191">
        <f t="shared" si="216"/>
        <v>0.92753623188405798</v>
      </c>
      <c r="Q679" s="147">
        <f t="shared" si="217"/>
        <v>4.5</v>
      </c>
      <c r="R679" s="157">
        <v>51.5</v>
      </c>
      <c r="S679" s="147">
        <f t="shared" si="218"/>
        <v>6</v>
      </c>
      <c r="T679" s="148">
        <f t="shared" si="219"/>
        <v>10.5</v>
      </c>
      <c r="U679" s="156">
        <v>25.5</v>
      </c>
      <c r="V679" s="147">
        <f t="shared" si="220"/>
        <v>5</v>
      </c>
      <c r="W679" s="192">
        <v>-2</v>
      </c>
      <c r="X679" s="147">
        <f t="shared" si="221"/>
        <v>2</v>
      </c>
      <c r="Y679" s="158">
        <v>6</v>
      </c>
      <c r="Z679" s="147">
        <f t="shared" si="222"/>
        <v>2</v>
      </c>
      <c r="AA679" s="148">
        <f t="shared" si="223"/>
        <v>9</v>
      </c>
      <c r="AB679" s="159">
        <v>36.9</v>
      </c>
      <c r="AC679" s="147">
        <f t="shared" si="224"/>
        <v>12</v>
      </c>
      <c r="AD679" s="151">
        <f t="shared" si="225"/>
        <v>12</v>
      </c>
      <c r="AE679" s="152" t="str">
        <f t="shared" si="226"/>
        <v>DEF</v>
      </c>
      <c r="AF679" s="153">
        <f t="shared" si="227"/>
        <v>0</v>
      </c>
      <c r="AG679" s="233">
        <f t="shared" si="228"/>
        <v>520</v>
      </c>
      <c r="AH679" s="108">
        <f>VLOOKUP(B679,'Notes Ecrit'!$A$2:$B$572,2)</f>
        <v>12.5</v>
      </c>
      <c r="AI679" s="234">
        <f t="shared" si="229"/>
        <v>23</v>
      </c>
      <c r="AJ679" s="125" t="e">
        <f t="shared" si="230"/>
        <v>#VALUE!</v>
      </c>
      <c r="AK679"/>
      <c r="AL679"/>
      <c r="AM679"/>
      <c r="AN679"/>
      <c r="AO679"/>
    </row>
    <row r="680" spans="1:41" s="118" customFormat="1" ht="16.5" customHeight="1" thickBot="1">
      <c r="A680" s="258" t="s">
        <v>186</v>
      </c>
      <c r="B680" s="142">
        <v>21716873</v>
      </c>
      <c r="C680" s="142" t="s">
        <v>171</v>
      </c>
      <c r="D680" s="142" t="s">
        <v>667</v>
      </c>
      <c r="E680" s="169" t="s">
        <v>1061</v>
      </c>
      <c r="F680" s="146" t="str">
        <f t="shared" si="210"/>
        <v>VAL</v>
      </c>
      <c r="G680" s="147" t="str">
        <f t="shared" si="211"/>
        <v>VAL</v>
      </c>
      <c r="H680" s="148" t="str">
        <f t="shared" si="212"/>
        <v>VALIDÉ</v>
      </c>
      <c r="I680" s="213" t="s">
        <v>1061</v>
      </c>
      <c r="J680" s="147" t="str">
        <f t="shared" si="213"/>
        <v>VAL</v>
      </c>
      <c r="K680" s="170" t="s">
        <v>1061</v>
      </c>
      <c r="L680" s="147" t="str">
        <f t="shared" si="214"/>
        <v>VAL</v>
      </c>
      <c r="M680" s="148" t="str">
        <f t="shared" si="215"/>
        <v>VALIDÉ</v>
      </c>
      <c r="N680" s="171" t="s">
        <v>1061</v>
      </c>
      <c r="O680" s="196"/>
      <c r="P680" s="191">
        <f t="shared" si="216"/>
        <v>0</v>
      </c>
      <c r="Q680" s="147" t="str">
        <f t="shared" si="217"/>
        <v>VAL</v>
      </c>
      <c r="R680" s="171" t="s">
        <v>1061</v>
      </c>
      <c r="S680" s="147" t="str">
        <f t="shared" si="218"/>
        <v>VAL</v>
      </c>
      <c r="T680" s="148" t="str">
        <f t="shared" si="219"/>
        <v>VALIDÉ</v>
      </c>
      <c r="U680" s="171" t="s">
        <v>1061</v>
      </c>
      <c r="V680" s="147" t="str">
        <f t="shared" si="220"/>
        <v>VAL</v>
      </c>
      <c r="W680" s="197" t="s">
        <v>1061</v>
      </c>
      <c r="X680" s="147" t="str">
        <f t="shared" si="221"/>
        <v>VAL</v>
      </c>
      <c r="Y680" s="172" t="s">
        <v>1061</v>
      </c>
      <c r="Z680" s="147" t="str">
        <f t="shared" si="222"/>
        <v>VAL</v>
      </c>
      <c r="AA680" s="148" t="str">
        <f t="shared" si="223"/>
        <v>VALIDÉ</v>
      </c>
      <c r="AB680" s="170" t="s">
        <v>1061</v>
      </c>
      <c r="AC680" s="147" t="str">
        <f t="shared" si="224"/>
        <v>VAL</v>
      </c>
      <c r="AD680" s="151" t="str">
        <f t="shared" si="225"/>
        <v>VALIDÉ</v>
      </c>
      <c r="AE680" s="152" t="str">
        <f t="shared" si="226"/>
        <v>VALIDÉ</v>
      </c>
      <c r="AF680" s="153">
        <f t="shared" si="227"/>
        <v>0</v>
      </c>
      <c r="AG680" s="233">
        <f t="shared" si="228"/>
        <v>520</v>
      </c>
      <c r="AH680" s="108">
        <f>VLOOKUP(B680,'Notes Ecrit'!$A$2:$B$572,2)</f>
        <v>7</v>
      </c>
      <c r="AI680" s="234">
        <f t="shared" si="229"/>
        <v>440</v>
      </c>
      <c r="AJ680" s="125" t="e">
        <f t="shared" si="230"/>
        <v>#VALUE!</v>
      </c>
      <c r="AK680"/>
      <c r="AL680"/>
      <c r="AM680"/>
      <c r="AN680"/>
      <c r="AO680"/>
    </row>
    <row r="681" spans="1:41" ht="16.5" customHeight="1">
      <c r="A681" s="40"/>
      <c r="C681" s="307" t="s">
        <v>194</v>
      </c>
      <c r="D681" s="307"/>
      <c r="E681" s="102">
        <f t="shared" ref="E681:AE681" si="231">AVERAGE(E3:E680)</f>
        <v>14.915572232645403</v>
      </c>
      <c r="F681" s="235">
        <f t="shared" si="231"/>
        <v>16.939138576779026</v>
      </c>
      <c r="G681" s="147">
        <f t="shared" si="231"/>
        <v>12.251346499102334</v>
      </c>
      <c r="H681" s="102">
        <f t="shared" si="231"/>
        <v>12.251346499102334</v>
      </c>
      <c r="I681" s="215">
        <f t="shared" si="231"/>
        <v>3.5383707865168526</v>
      </c>
      <c r="J681" s="147">
        <f t="shared" si="231"/>
        <v>12.454054054054055</v>
      </c>
      <c r="K681" s="102">
        <f t="shared" si="231"/>
        <v>7.0866104868913853</v>
      </c>
      <c r="L681" s="147">
        <f t="shared" si="231"/>
        <v>10.441441441441441</v>
      </c>
      <c r="M681" s="102">
        <f t="shared" si="231"/>
        <v>11.447747747747748</v>
      </c>
      <c r="N681" s="102">
        <f t="shared" si="231"/>
        <v>53.760667903525047</v>
      </c>
      <c r="O681" s="102">
        <f t="shared" si="231"/>
        <v>65.779385171790238</v>
      </c>
      <c r="P681" s="102">
        <f t="shared" si="231"/>
        <v>0.64345256747271851</v>
      </c>
      <c r="Q681" s="147">
        <f t="shared" si="231"/>
        <v>4.0614973262032086</v>
      </c>
      <c r="R681" s="102">
        <f t="shared" si="231"/>
        <v>38.697959183673454</v>
      </c>
      <c r="S681" s="147">
        <f t="shared" si="231"/>
        <v>3.764821428571429</v>
      </c>
      <c r="T681" s="102">
        <f t="shared" si="231"/>
        <v>7.826428571428572</v>
      </c>
      <c r="U681" s="102">
        <f t="shared" si="231"/>
        <v>28.09514018691587</v>
      </c>
      <c r="V681" s="147">
        <f t="shared" si="231"/>
        <v>3.9410971223021583</v>
      </c>
      <c r="W681" s="102">
        <f t="shared" si="231"/>
        <v>-3.7902033271719038</v>
      </c>
      <c r="X681" s="147">
        <f t="shared" si="231"/>
        <v>1.9391771019677997</v>
      </c>
      <c r="Y681" s="102">
        <f t="shared" si="231"/>
        <v>5.2878504672897195</v>
      </c>
      <c r="Z681" s="147">
        <f t="shared" si="231"/>
        <v>2.2793851717902349</v>
      </c>
      <c r="AA681" s="102">
        <f t="shared" si="231"/>
        <v>8.1660617059891099</v>
      </c>
      <c r="AB681" s="102">
        <f t="shared" si="231"/>
        <v>43.245019230769195</v>
      </c>
      <c r="AC681" s="147">
        <f t="shared" si="231"/>
        <v>9.3607594936708853</v>
      </c>
      <c r="AD681" s="102">
        <f t="shared" si="231"/>
        <v>9.3607594936708853</v>
      </c>
      <c r="AE681" s="102">
        <f t="shared" si="231"/>
        <v>9.8322947761194008</v>
      </c>
      <c r="AF681" s="102"/>
      <c r="AG681" s="102"/>
      <c r="AH681" s="102">
        <f>AVERAGE(AH3:AH680)</f>
        <v>8.2411504424778759</v>
      </c>
      <c r="AI681" s="102"/>
      <c r="AJ681" s="102" t="e">
        <f>AVERAGE(AJ3:AJ680)</f>
        <v>#VALUE!</v>
      </c>
    </row>
    <row r="682" spans="1:41" ht="16.5" customHeight="1">
      <c r="C682" s="307" t="s">
        <v>192</v>
      </c>
      <c r="D682" s="307"/>
      <c r="E682" s="103">
        <f>AVERAGEIF($A$3:$A$680, "F", E3:E680)</f>
        <v>11.444444444444445</v>
      </c>
      <c r="F682" s="236">
        <f>AVERAGEIF($A$3:$A$680, "F", F3:F680)</f>
        <v>15.233766233766234</v>
      </c>
      <c r="G682" s="147">
        <f t="shared" ref="G682:AJ682" si="232">AVERAGEIF($A$3:$A$680, "F", G3:G680)</f>
        <v>11.10691823899371</v>
      </c>
      <c r="H682" s="103">
        <f t="shared" si="232"/>
        <v>11.10691823899371</v>
      </c>
      <c r="I682" s="103">
        <f t="shared" si="232"/>
        <v>3.9137662337662338</v>
      </c>
      <c r="J682" s="147">
        <f t="shared" si="232"/>
        <v>10.572327044025156</v>
      </c>
      <c r="K682" s="103">
        <f t="shared" si="232"/>
        <v>7.8483116883116875</v>
      </c>
      <c r="L682" s="147">
        <f t="shared" si="232"/>
        <v>9.6855345911949691</v>
      </c>
      <c r="M682" s="103">
        <f t="shared" si="232"/>
        <v>10.128930817610064</v>
      </c>
      <c r="N682" s="103">
        <f t="shared" si="232"/>
        <v>33.628289473684212</v>
      </c>
      <c r="O682" s="103">
        <f t="shared" si="232"/>
        <v>57.371794871794869</v>
      </c>
      <c r="P682" s="103">
        <f t="shared" si="232"/>
        <v>0.48959468297954306</v>
      </c>
      <c r="Q682" s="147">
        <f t="shared" si="232"/>
        <v>3.9779874213836477</v>
      </c>
      <c r="R682" s="103">
        <f t="shared" si="232"/>
        <v>30.757792207792214</v>
      </c>
      <c r="S682" s="147">
        <f t="shared" si="232"/>
        <v>4.7767295597484276</v>
      </c>
      <c r="T682" s="103">
        <f t="shared" si="232"/>
        <v>8.7547169811320753</v>
      </c>
      <c r="U682" s="103">
        <f t="shared" si="232"/>
        <v>29.333116883116908</v>
      </c>
      <c r="V682" s="147">
        <f t="shared" si="232"/>
        <v>4.0613207547169807</v>
      </c>
      <c r="W682" s="103">
        <f t="shared" si="232"/>
        <v>0.41558441558441561</v>
      </c>
      <c r="X682" s="147">
        <f t="shared" si="232"/>
        <v>2.5597484276729561</v>
      </c>
      <c r="Y682" s="103">
        <f t="shared" si="232"/>
        <v>4.2418300653594772</v>
      </c>
      <c r="Z682" s="147">
        <f t="shared" si="232"/>
        <v>2.787974683544304</v>
      </c>
      <c r="AA682" s="103">
        <f t="shared" si="232"/>
        <v>9.4082278481012658</v>
      </c>
      <c r="AB682" s="103">
        <f t="shared" si="232"/>
        <v>48.596666666666664</v>
      </c>
      <c r="AC682" s="147">
        <f t="shared" si="232"/>
        <v>9.1392405063291147</v>
      </c>
      <c r="AD682" s="103">
        <f t="shared" si="232"/>
        <v>9.1392405063291147</v>
      </c>
      <c r="AE682" s="103">
        <f t="shared" si="232"/>
        <v>9.7312101910827984</v>
      </c>
      <c r="AF682" s="103">
        <f t="shared" si="232"/>
        <v>8.3945054945054913</v>
      </c>
      <c r="AG682" s="103"/>
      <c r="AH682" s="103">
        <f t="shared" si="232"/>
        <v>8.3406593406593412</v>
      </c>
      <c r="AI682" s="103"/>
      <c r="AJ682" s="103" t="e">
        <f t="shared" si="232"/>
        <v>#VALUE!</v>
      </c>
    </row>
    <row r="683" spans="1:41" ht="16.5" customHeight="1">
      <c r="C683" s="307" t="s">
        <v>193</v>
      </c>
      <c r="D683" s="307"/>
      <c r="E683" s="103">
        <f>AVERAGEIF($A$3:$A$680, "G", E3:E680)</f>
        <v>16.313157894736843</v>
      </c>
      <c r="F683" s="236">
        <f>AVERAGEIF($A$3:$A$680, "G", F3:F680)</f>
        <v>17.630263157894738</v>
      </c>
      <c r="G683" s="147">
        <f t="shared" ref="G683:AJ683" si="233">AVERAGEIF($A$3:$A$680, "G", G3:G680)</f>
        <v>12.708542713567839</v>
      </c>
      <c r="H683" s="103">
        <f t="shared" si="233"/>
        <v>12.708542713567839</v>
      </c>
      <c r="I683" s="103">
        <f t="shared" si="233"/>
        <v>3.3862368421052631</v>
      </c>
      <c r="J683" s="147">
        <f t="shared" si="233"/>
        <v>13.20959595959596</v>
      </c>
      <c r="K683" s="103">
        <f t="shared" si="233"/>
        <v>6.7779210526315712</v>
      </c>
      <c r="L683" s="147">
        <f t="shared" si="233"/>
        <v>10.744949494949495</v>
      </c>
      <c r="M683" s="103">
        <f t="shared" si="233"/>
        <v>11.977272727272727</v>
      </c>
      <c r="N683" s="103">
        <f t="shared" si="233"/>
        <v>61.667958656330747</v>
      </c>
      <c r="O683" s="103">
        <f t="shared" si="233"/>
        <v>69.08312342569269</v>
      </c>
      <c r="P683" s="103">
        <f t="shared" si="233"/>
        <v>0.69990848476658551</v>
      </c>
      <c r="Q683" s="147">
        <f t="shared" si="233"/>
        <v>4.0945273631840795</v>
      </c>
      <c r="R683" s="103">
        <f t="shared" si="233"/>
        <v>41.874025974025962</v>
      </c>
      <c r="S683" s="147">
        <f t="shared" si="233"/>
        <v>3.3635910224438903</v>
      </c>
      <c r="T683" s="103">
        <f t="shared" si="233"/>
        <v>7.4583541147132175</v>
      </c>
      <c r="U683" s="103">
        <f t="shared" si="233"/>
        <v>27.594750656167971</v>
      </c>
      <c r="V683" s="147">
        <f t="shared" si="233"/>
        <v>3.8929471032745591</v>
      </c>
      <c r="W683" s="103">
        <f t="shared" si="233"/>
        <v>-5.463824289405685</v>
      </c>
      <c r="X683" s="147">
        <f t="shared" si="233"/>
        <v>1.6924999999999999</v>
      </c>
      <c r="Y683" s="103">
        <f t="shared" si="233"/>
        <v>5.7068062827225132</v>
      </c>
      <c r="Z683" s="147">
        <f t="shared" si="233"/>
        <v>2.0759493670886076</v>
      </c>
      <c r="AA683" s="103">
        <f t="shared" si="233"/>
        <v>7.666666666666667</v>
      </c>
      <c r="AB683" s="103">
        <f t="shared" si="233"/>
        <v>41.07543243243245</v>
      </c>
      <c r="AC683" s="147">
        <f t="shared" si="233"/>
        <v>9.4493670886075947</v>
      </c>
      <c r="AD683" s="103">
        <f t="shared" si="233"/>
        <v>9.4493670886075947</v>
      </c>
      <c r="AE683" s="103">
        <f t="shared" si="233"/>
        <v>9.8741688654353474</v>
      </c>
      <c r="AF683" s="103">
        <f t="shared" si="233"/>
        <v>7.5449798387096711</v>
      </c>
      <c r="AG683" s="103"/>
      <c r="AH683" s="103">
        <f t="shared" si="233"/>
        <v>8.2046370967741939</v>
      </c>
      <c r="AI683" s="103"/>
      <c r="AJ683" s="103" t="e">
        <f t="shared" si="233"/>
        <v>#VALUE!</v>
      </c>
    </row>
    <row r="687" spans="1:41">
      <c r="D687" s="141"/>
    </row>
  </sheetData>
  <autoFilter ref="A1:AJ683"/>
  <sortState ref="A3:AJ680">
    <sortCondition ref="C3:C680"/>
  </sortState>
  <mergeCells count="16">
    <mergeCell ref="A1:A2"/>
    <mergeCell ref="AC1:AC2"/>
    <mergeCell ref="X1:X2"/>
    <mergeCell ref="Z1:Z2"/>
    <mergeCell ref="G1:G2"/>
    <mergeCell ref="L1:L2"/>
    <mergeCell ref="V1:V2"/>
    <mergeCell ref="Q1:Q2"/>
    <mergeCell ref="C683:D683"/>
    <mergeCell ref="C682:D682"/>
    <mergeCell ref="AG1:AG2"/>
    <mergeCell ref="AI1:AI2"/>
    <mergeCell ref="S1:S2"/>
    <mergeCell ref="P1:P2"/>
    <mergeCell ref="J1:J2"/>
    <mergeCell ref="C681:D681"/>
  </mergeCells>
  <phoneticPr fontId="0" type="noConversion"/>
  <pageMargins left="0.15748031496062992" right="0.19685039370078741" top="0.23622047244094491" bottom="0.11811023622047245" header="0.51181102362204722" footer="0.19685039370078741"/>
  <pageSetup paperSize="9" scale="60" orientation="landscape" horizontalDpi="4294967294" verticalDpi="200" r:id="rId1"/>
  <headerFooter alignWithMargins="0"/>
  <ignoredErrors>
    <ignoredError sqref="P1:P2 P684:P65536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E14"/>
  <sheetViews>
    <sheetView workbookViewId="0">
      <selection activeCell="C17" sqref="C17"/>
    </sheetView>
  </sheetViews>
  <sheetFormatPr baseColWidth="10" defaultRowHeight="12.75"/>
  <sheetData>
    <row r="1" spans="1:5" ht="13.5" thickBot="1"/>
    <row r="2" spans="1:5" ht="13.5" thickBot="1">
      <c r="A2" s="332" t="s">
        <v>24</v>
      </c>
      <c r="B2" s="333"/>
      <c r="C2" s="333"/>
      <c r="D2" s="333"/>
      <c r="E2" s="334"/>
    </row>
    <row r="3" spans="1:5" ht="13.5" thickBot="1">
      <c r="A3" s="26" t="s">
        <v>13</v>
      </c>
      <c r="B3" s="25" t="s">
        <v>183</v>
      </c>
      <c r="D3" s="26" t="s">
        <v>14</v>
      </c>
      <c r="E3" s="25" t="s">
        <v>183</v>
      </c>
    </row>
    <row r="4" spans="1:5">
      <c r="A4" s="20">
        <v>0</v>
      </c>
      <c r="B4" s="23">
        <v>5</v>
      </c>
      <c r="D4" s="20">
        <v>0</v>
      </c>
      <c r="E4" s="23">
        <v>5</v>
      </c>
    </row>
    <row r="5" spans="1:5">
      <c r="A5" s="20">
        <v>1</v>
      </c>
      <c r="B5" s="24">
        <v>4.5</v>
      </c>
      <c r="D5" s="20">
        <v>1</v>
      </c>
      <c r="E5" s="24">
        <v>4.5</v>
      </c>
    </row>
    <row r="6" spans="1:5">
      <c r="A6" s="20">
        <v>2</v>
      </c>
      <c r="B6" s="24">
        <v>4</v>
      </c>
      <c r="D6" s="20">
        <v>2</v>
      </c>
      <c r="E6" s="24">
        <v>4</v>
      </c>
    </row>
    <row r="7" spans="1:5">
      <c r="A7" s="20">
        <v>3</v>
      </c>
      <c r="B7" s="24">
        <v>3.5</v>
      </c>
      <c r="D7" s="20">
        <v>3</v>
      </c>
      <c r="E7" s="24">
        <v>3.5</v>
      </c>
    </row>
    <row r="8" spans="1:5">
      <c r="A8" s="20">
        <v>4</v>
      </c>
      <c r="B8" s="24">
        <v>3</v>
      </c>
      <c r="D8" s="20">
        <v>4</v>
      </c>
      <c r="E8" s="24">
        <v>3</v>
      </c>
    </row>
    <row r="9" spans="1:5">
      <c r="A9" s="20">
        <v>5</v>
      </c>
      <c r="B9" s="24">
        <v>2.5</v>
      </c>
      <c r="D9" s="20">
        <v>5</v>
      </c>
      <c r="E9" s="24">
        <v>2.5</v>
      </c>
    </row>
    <row r="10" spans="1:5">
      <c r="A10" s="20">
        <v>6</v>
      </c>
      <c r="B10" s="24">
        <v>2</v>
      </c>
      <c r="D10" s="20">
        <v>6</v>
      </c>
      <c r="E10" s="24">
        <v>2</v>
      </c>
    </row>
    <row r="11" spans="1:5">
      <c r="A11" s="20">
        <v>7</v>
      </c>
      <c r="B11" s="24">
        <v>1.5</v>
      </c>
      <c r="D11" s="20">
        <v>7</v>
      </c>
      <c r="E11" s="24">
        <v>1.5</v>
      </c>
    </row>
    <row r="12" spans="1:5">
      <c r="A12" s="20">
        <v>8</v>
      </c>
      <c r="B12" s="24">
        <v>1</v>
      </c>
      <c r="D12" s="20">
        <v>8</v>
      </c>
      <c r="E12" s="24">
        <v>1</v>
      </c>
    </row>
    <row r="13" spans="1:5">
      <c r="A13" s="21">
        <v>9</v>
      </c>
      <c r="B13" s="24">
        <v>0.5</v>
      </c>
      <c r="D13" s="21">
        <v>9</v>
      </c>
      <c r="E13" s="24">
        <v>0.5</v>
      </c>
    </row>
    <row r="14" spans="1:5" ht="13.5" thickBot="1">
      <c r="A14" s="22">
        <v>10</v>
      </c>
      <c r="B14" s="25">
        <v>0</v>
      </c>
      <c r="D14" s="22">
        <v>10</v>
      </c>
      <c r="E14" s="25">
        <v>0</v>
      </c>
    </row>
  </sheetData>
  <mergeCells count="1">
    <mergeCell ref="A2:E2"/>
  </mergeCells>
  <phoneticPr fontId="4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Q26"/>
  <sheetViews>
    <sheetView topLeftCell="A2" workbookViewId="0">
      <selection activeCell="K4" sqref="K4"/>
    </sheetView>
  </sheetViews>
  <sheetFormatPr baseColWidth="10" defaultRowHeight="12.75"/>
  <cols>
    <col min="1" max="1" width="10.28515625" bestFit="1" customWidth="1"/>
    <col min="2" max="2" width="8.7109375" customWidth="1"/>
    <col min="3" max="3" width="6.7109375" customWidth="1"/>
    <col min="4" max="4" width="10.28515625" customWidth="1"/>
    <col min="5" max="5" width="8.7109375" customWidth="1"/>
    <col min="6" max="6" width="7.7109375" customWidth="1"/>
    <col min="7" max="7" width="10.28515625" bestFit="1" customWidth="1"/>
    <col min="8" max="8" width="8.7109375" customWidth="1"/>
    <col min="9" max="9" width="6.7109375" customWidth="1"/>
    <col min="10" max="10" width="10.28515625" customWidth="1"/>
    <col min="11" max="11" width="8.7109375" customWidth="1"/>
    <col min="12" max="12" width="7.7109375" customWidth="1"/>
  </cols>
  <sheetData>
    <row r="1" spans="1:17" ht="13.5" thickBot="1"/>
    <row r="2" spans="1:17" ht="13.5" thickBot="1">
      <c r="A2" s="326" t="s">
        <v>12</v>
      </c>
      <c r="B2" s="327"/>
      <c r="C2" s="324"/>
      <c r="D2" s="327"/>
      <c r="E2" s="335"/>
      <c r="G2" s="326" t="s">
        <v>15</v>
      </c>
      <c r="H2" s="327"/>
      <c r="I2" s="324"/>
      <c r="J2" s="327"/>
      <c r="K2" s="328"/>
    </row>
    <row r="3" spans="1:17" ht="13.5" thickBot="1">
      <c r="A3" s="14" t="s">
        <v>13</v>
      </c>
      <c r="B3" s="15" t="s">
        <v>182</v>
      </c>
      <c r="C3" s="17"/>
      <c r="D3" s="14" t="s">
        <v>14</v>
      </c>
      <c r="E3" s="15" t="s">
        <v>182</v>
      </c>
      <c r="G3" s="14" t="s">
        <v>13</v>
      </c>
      <c r="H3" s="15" t="s">
        <v>182</v>
      </c>
      <c r="I3" s="17"/>
      <c r="J3" s="14" t="s">
        <v>14</v>
      </c>
      <c r="K3" s="15" t="s">
        <v>182</v>
      </c>
    </row>
    <row r="4" spans="1:17">
      <c r="A4" s="8">
        <v>0</v>
      </c>
      <c r="B4" s="4">
        <v>0</v>
      </c>
      <c r="C4" s="17"/>
      <c r="D4" s="8">
        <v>0</v>
      </c>
      <c r="E4" s="4">
        <v>0</v>
      </c>
      <c r="G4" s="133">
        <v>0</v>
      </c>
      <c r="H4" s="4">
        <v>0</v>
      </c>
      <c r="I4" s="17"/>
      <c r="J4" s="133">
        <v>0</v>
      </c>
      <c r="K4" s="4">
        <v>0</v>
      </c>
    </row>
    <row r="5" spans="1:17">
      <c r="A5" s="9">
        <v>29</v>
      </c>
      <c r="B5" s="5">
        <v>0.5</v>
      </c>
      <c r="C5" s="17"/>
      <c r="D5" s="9">
        <v>13</v>
      </c>
      <c r="E5" s="5">
        <v>0.5</v>
      </c>
      <c r="G5" s="130">
        <v>0.1</v>
      </c>
      <c r="H5" s="5">
        <v>0.5</v>
      </c>
      <c r="I5" s="17"/>
      <c r="K5" s="5">
        <v>0.5</v>
      </c>
      <c r="O5" s="74" t="s">
        <v>9</v>
      </c>
      <c r="P5" s="74" t="s">
        <v>190</v>
      </c>
      <c r="Q5" s="87" t="s">
        <v>191</v>
      </c>
    </row>
    <row r="6" spans="1:17">
      <c r="A6" s="9">
        <v>31</v>
      </c>
      <c r="B6" s="5">
        <v>1</v>
      </c>
      <c r="C6" s="17"/>
      <c r="D6" s="9">
        <v>14</v>
      </c>
      <c r="E6" s="5">
        <v>1</v>
      </c>
      <c r="G6" s="10">
        <v>0.2</v>
      </c>
      <c r="H6" s="5">
        <v>1</v>
      </c>
      <c r="I6" s="17"/>
      <c r="K6" s="5">
        <v>1</v>
      </c>
      <c r="O6" s="47">
        <v>20</v>
      </c>
      <c r="P6" s="71">
        <v>1.5</v>
      </c>
      <c r="Q6" s="47">
        <v>2</v>
      </c>
    </row>
    <row r="7" spans="1:17">
      <c r="A7" s="9">
        <v>33</v>
      </c>
      <c r="B7" s="5">
        <v>1.5</v>
      </c>
      <c r="C7" s="17"/>
      <c r="D7" s="9">
        <v>16</v>
      </c>
      <c r="E7" s="5">
        <v>1.5</v>
      </c>
      <c r="G7" s="10">
        <v>0.3</v>
      </c>
      <c r="H7" s="5">
        <v>1.5</v>
      </c>
      <c r="I7" s="17"/>
      <c r="J7" s="130">
        <v>0.25</v>
      </c>
      <c r="K7" s="5">
        <v>1.5</v>
      </c>
      <c r="O7" s="47">
        <v>19</v>
      </c>
      <c r="P7" s="71">
        <v>1.4</v>
      </c>
      <c r="Q7" s="47">
        <v>1.9</v>
      </c>
    </row>
    <row r="8" spans="1:17">
      <c r="A8" s="9">
        <v>35</v>
      </c>
      <c r="B8" s="5">
        <v>2</v>
      </c>
      <c r="C8" s="17"/>
      <c r="D8" s="38">
        <v>18</v>
      </c>
      <c r="E8" s="5">
        <v>2</v>
      </c>
      <c r="G8" s="10">
        <v>0.4</v>
      </c>
      <c r="H8" s="5">
        <v>2</v>
      </c>
      <c r="I8" s="17"/>
      <c r="J8" s="130">
        <v>0.3</v>
      </c>
      <c r="K8" s="5">
        <v>2</v>
      </c>
      <c r="O8" s="47">
        <v>18</v>
      </c>
      <c r="P8" s="72">
        <v>1.3</v>
      </c>
      <c r="Q8" s="47">
        <v>1.8</v>
      </c>
    </row>
    <row r="9" spans="1:17">
      <c r="A9" s="9">
        <v>37</v>
      </c>
      <c r="B9" s="5">
        <v>2.5</v>
      </c>
      <c r="C9" s="17"/>
      <c r="D9" s="38">
        <v>20</v>
      </c>
      <c r="E9" s="5">
        <v>2.5</v>
      </c>
      <c r="G9" s="130">
        <v>0.5</v>
      </c>
      <c r="H9" s="5">
        <v>2.5</v>
      </c>
      <c r="I9" s="17"/>
      <c r="J9" s="130">
        <v>0.35</v>
      </c>
      <c r="K9" s="5">
        <v>2.5</v>
      </c>
      <c r="O9" s="47">
        <v>17</v>
      </c>
      <c r="P9" s="71">
        <v>1.2</v>
      </c>
      <c r="Q9" s="83">
        <v>1.7</v>
      </c>
    </row>
    <row r="10" spans="1:17">
      <c r="A10" s="9">
        <v>39</v>
      </c>
      <c r="B10" s="5">
        <v>3</v>
      </c>
      <c r="C10" s="17"/>
      <c r="D10" s="38">
        <v>22</v>
      </c>
      <c r="E10" s="5">
        <v>3</v>
      </c>
      <c r="G10" s="130">
        <v>0.6</v>
      </c>
      <c r="H10" s="5">
        <v>3</v>
      </c>
      <c r="I10" s="17"/>
      <c r="J10" s="10">
        <v>0.4</v>
      </c>
      <c r="K10" s="5">
        <v>3</v>
      </c>
      <c r="O10" s="47">
        <v>16</v>
      </c>
      <c r="P10" s="71">
        <v>1.1000000000000001</v>
      </c>
      <c r="Q10" s="47">
        <v>1.6</v>
      </c>
    </row>
    <row r="11" spans="1:17">
      <c r="A11" s="9">
        <v>41</v>
      </c>
      <c r="B11" s="5">
        <v>3.5</v>
      </c>
      <c r="C11" s="17"/>
      <c r="D11" s="38">
        <v>24</v>
      </c>
      <c r="E11" s="5">
        <v>3.5</v>
      </c>
      <c r="G11" s="130">
        <v>0.7</v>
      </c>
      <c r="H11" s="5">
        <v>3.5</v>
      </c>
      <c r="I11" s="17"/>
      <c r="J11" s="130">
        <v>0.45</v>
      </c>
      <c r="K11" s="5">
        <v>3.5</v>
      </c>
      <c r="O11" s="47">
        <v>15</v>
      </c>
      <c r="P11" s="73">
        <v>1</v>
      </c>
      <c r="Q11" s="47">
        <v>1.5</v>
      </c>
    </row>
    <row r="12" spans="1:17">
      <c r="A12" s="9">
        <v>43</v>
      </c>
      <c r="B12" s="5">
        <v>4</v>
      </c>
      <c r="C12" s="17"/>
      <c r="D12" s="9">
        <v>26</v>
      </c>
      <c r="E12" s="5">
        <v>4</v>
      </c>
      <c r="G12" s="10">
        <v>0.8</v>
      </c>
      <c r="H12" s="5">
        <v>4</v>
      </c>
      <c r="I12" s="17"/>
      <c r="J12" s="10">
        <v>0.5</v>
      </c>
      <c r="K12" s="5">
        <v>4</v>
      </c>
      <c r="O12" s="47">
        <v>14</v>
      </c>
      <c r="P12" s="71">
        <v>0.9</v>
      </c>
      <c r="Q12" s="47">
        <v>1.4</v>
      </c>
    </row>
    <row r="13" spans="1:17">
      <c r="A13" s="9">
        <v>45</v>
      </c>
      <c r="B13" s="5">
        <v>4.5</v>
      </c>
      <c r="C13" s="17"/>
      <c r="D13" s="9">
        <v>28</v>
      </c>
      <c r="E13" s="5">
        <v>4.5</v>
      </c>
      <c r="G13" s="130">
        <v>0.9</v>
      </c>
      <c r="H13" s="5">
        <v>4.5</v>
      </c>
      <c r="I13" s="17"/>
      <c r="J13" s="130">
        <v>0.6</v>
      </c>
      <c r="K13" s="5">
        <v>4.5</v>
      </c>
      <c r="O13" s="47">
        <v>13</v>
      </c>
      <c r="P13" s="71">
        <v>0.8</v>
      </c>
      <c r="Q13" s="47">
        <v>1.3</v>
      </c>
    </row>
    <row r="14" spans="1:17">
      <c r="A14" s="9">
        <v>47</v>
      </c>
      <c r="B14" s="5">
        <v>5</v>
      </c>
      <c r="C14" s="17"/>
      <c r="D14" s="9">
        <v>30</v>
      </c>
      <c r="E14" s="5">
        <v>5</v>
      </c>
      <c r="G14" s="10">
        <v>1</v>
      </c>
      <c r="H14" s="5">
        <v>5</v>
      </c>
      <c r="I14" s="17"/>
      <c r="J14" s="10">
        <v>0.7</v>
      </c>
      <c r="K14" s="5">
        <v>5</v>
      </c>
      <c r="O14" s="47">
        <v>12</v>
      </c>
      <c r="P14" s="73">
        <v>0.7</v>
      </c>
      <c r="Q14" s="47">
        <v>1.2</v>
      </c>
    </row>
    <row r="15" spans="1:17">
      <c r="A15" s="9">
        <v>49</v>
      </c>
      <c r="B15" s="5">
        <v>5.5</v>
      </c>
      <c r="C15" s="17"/>
      <c r="D15" s="9">
        <v>32</v>
      </c>
      <c r="E15" s="5">
        <v>5.5</v>
      </c>
      <c r="G15" s="130">
        <v>1.1000000000000001</v>
      </c>
      <c r="H15" s="5">
        <v>5.5</v>
      </c>
      <c r="I15" s="17"/>
      <c r="J15" s="130">
        <v>0.8</v>
      </c>
      <c r="K15" s="5">
        <v>5.5</v>
      </c>
      <c r="O15" s="74">
        <v>11</v>
      </c>
      <c r="P15" s="71">
        <v>0.6</v>
      </c>
      <c r="Q15" s="84">
        <v>1.1000000000000001</v>
      </c>
    </row>
    <row r="16" spans="1:17">
      <c r="A16" s="9">
        <v>51</v>
      </c>
      <c r="B16" s="5">
        <v>6</v>
      </c>
      <c r="C16" s="17"/>
      <c r="D16" s="9">
        <v>34</v>
      </c>
      <c r="E16" s="5">
        <v>6</v>
      </c>
      <c r="G16" s="10">
        <v>1.2</v>
      </c>
      <c r="H16" s="5">
        <v>6</v>
      </c>
      <c r="I16" s="17"/>
      <c r="J16" s="10">
        <v>0.9</v>
      </c>
      <c r="K16" s="5">
        <v>6</v>
      </c>
      <c r="O16" s="75">
        <v>10</v>
      </c>
      <c r="P16" s="71">
        <v>0.5</v>
      </c>
      <c r="Q16" s="84">
        <v>1</v>
      </c>
    </row>
    <row r="17" spans="1:17">
      <c r="A17" s="9">
        <v>53</v>
      </c>
      <c r="B17" s="5">
        <v>6.5</v>
      </c>
      <c r="C17" s="17"/>
      <c r="D17" s="9">
        <v>36</v>
      </c>
      <c r="E17" s="5">
        <v>6.5</v>
      </c>
      <c r="G17" s="130">
        <v>1.3</v>
      </c>
      <c r="H17" s="5">
        <v>6.5</v>
      </c>
      <c r="I17" s="17"/>
      <c r="J17" s="130">
        <v>1</v>
      </c>
      <c r="K17" s="5">
        <v>6.5</v>
      </c>
      <c r="O17" s="76">
        <v>9</v>
      </c>
      <c r="P17" s="77">
        <v>0.45</v>
      </c>
      <c r="Q17" s="76">
        <v>0.9</v>
      </c>
    </row>
    <row r="18" spans="1:17">
      <c r="A18" s="9">
        <v>55</v>
      </c>
      <c r="B18" s="5">
        <v>7</v>
      </c>
      <c r="C18" s="17"/>
      <c r="D18" s="9">
        <v>38</v>
      </c>
      <c r="E18" s="5">
        <v>7</v>
      </c>
      <c r="G18" s="10">
        <v>1.4</v>
      </c>
      <c r="H18" s="5">
        <v>7</v>
      </c>
      <c r="I18" s="17"/>
      <c r="J18" s="10">
        <v>1.1000000000000001</v>
      </c>
      <c r="K18" s="5">
        <v>7</v>
      </c>
      <c r="O18" s="78">
        <v>8</v>
      </c>
      <c r="P18" s="79">
        <v>0.4</v>
      </c>
      <c r="Q18" s="85">
        <v>0.8</v>
      </c>
    </row>
    <row r="19" spans="1:17">
      <c r="A19" s="9">
        <v>57</v>
      </c>
      <c r="B19" s="5">
        <v>7.5</v>
      </c>
      <c r="C19" s="17"/>
      <c r="D19" s="9">
        <v>40</v>
      </c>
      <c r="E19" s="5">
        <v>7.5</v>
      </c>
      <c r="G19" s="130">
        <v>1.5</v>
      </c>
      <c r="H19" s="5">
        <v>7.5</v>
      </c>
      <c r="I19" s="17"/>
      <c r="J19" s="130">
        <v>1.2</v>
      </c>
      <c r="K19" s="5">
        <v>7.5</v>
      </c>
      <c r="O19" s="80">
        <v>7</v>
      </c>
      <c r="P19" s="81">
        <v>0.35</v>
      </c>
      <c r="Q19" s="76">
        <v>0.7</v>
      </c>
    </row>
    <row r="20" spans="1:17">
      <c r="A20" s="9">
        <v>59</v>
      </c>
      <c r="B20" s="5">
        <v>8</v>
      </c>
      <c r="C20" s="17"/>
      <c r="D20" s="9">
        <v>42</v>
      </c>
      <c r="E20" s="5">
        <v>8</v>
      </c>
      <c r="G20" s="10">
        <v>1.6</v>
      </c>
      <c r="H20" s="5">
        <v>8</v>
      </c>
      <c r="I20" s="17"/>
      <c r="J20" s="130">
        <v>1.3</v>
      </c>
      <c r="K20" s="5">
        <v>8</v>
      </c>
      <c r="O20" s="80">
        <v>6</v>
      </c>
      <c r="P20" s="82">
        <v>0.3</v>
      </c>
      <c r="Q20" s="85">
        <v>0.6</v>
      </c>
    </row>
    <row r="21" spans="1:17">
      <c r="A21" s="9">
        <v>61</v>
      </c>
      <c r="B21" s="5">
        <v>8.8000000000000007</v>
      </c>
      <c r="C21" s="17"/>
      <c r="D21" s="9">
        <v>44</v>
      </c>
      <c r="E21" s="5">
        <v>8.5</v>
      </c>
      <c r="G21" s="130">
        <v>1.7</v>
      </c>
      <c r="H21" s="5">
        <v>8.5</v>
      </c>
      <c r="I21" s="17"/>
      <c r="J21" s="130">
        <v>1.4</v>
      </c>
      <c r="K21" s="5">
        <v>5.8</v>
      </c>
      <c r="O21" s="76">
        <v>5</v>
      </c>
      <c r="P21" s="79">
        <v>0.25</v>
      </c>
      <c r="Q21" s="76">
        <v>0.5</v>
      </c>
    </row>
    <row r="22" spans="1:17">
      <c r="A22" s="9">
        <v>63</v>
      </c>
      <c r="B22" s="5">
        <v>9</v>
      </c>
      <c r="C22" s="17"/>
      <c r="D22" s="9">
        <v>46</v>
      </c>
      <c r="E22" s="5">
        <v>9</v>
      </c>
      <c r="G22" s="130">
        <v>1.8</v>
      </c>
      <c r="H22" s="5">
        <v>9</v>
      </c>
      <c r="I22" s="17"/>
      <c r="J22" s="131">
        <v>1.5</v>
      </c>
      <c r="K22" s="5">
        <v>9</v>
      </c>
      <c r="O22" s="76">
        <v>4</v>
      </c>
      <c r="P22" s="79">
        <v>0.2</v>
      </c>
      <c r="Q22" s="86">
        <v>0.4</v>
      </c>
    </row>
    <row r="23" spans="1:17">
      <c r="A23" s="9">
        <v>65</v>
      </c>
      <c r="B23" s="5">
        <v>9.5</v>
      </c>
      <c r="C23" s="17"/>
      <c r="D23" s="9">
        <v>48</v>
      </c>
      <c r="E23" s="5">
        <v>9.5</v>
      </c>
      <c r="G23" s="130">
        <v>1.9</v>
      </c>
      <c r="H23" s="5">
        <v>9.5</v>
      </c>
      <c r="I23" s="17"/>
      <c r="J23" s="131">
        <v>1.6</v>
      </c>
      <c r="K23" s="5">
        <v>9.5</v>
      </c>
      <c r="O23" s="80">
        <v>3</v>
      </c>
      <c r="P23" s="77">
        <v>0.15</v>
      </c>
      <c r="Q23" s="76">
        <v>0.3</v>
      </c>
    </row>
    <row r="24" spans="1:17" ht="13.5" thickBot="1">
      <c r="A24" s="7">
        <v>67</v>
      </c>
      <c r="B24" s="6">
        <v>10</v>
      </c>
      <c r="C24" s="17"/>
      <c r="D24" s="7">
        <v>50</v>
      </c>
      <c r="E24" s="6">
        <v>10</v>
      </c>
      <c r="G24" s="131">
        <v>2</v>
      </c>
      <c r="H24" s="6">
        <v>10</v>
      </c>
      <c r="I24" s="17"/>
      <c r="J24" s="27"/>
      <c r="K24" s="6">
        <v>10</v>
      </c>
      <c r="O24" s="80">
        <v>2</v>
      </c>
      <c r="P24" s="79">
        <v>0.1</v>
      </c>
      <c r="Q24" s="76">
        <v>0.2</v>
      </c>
    </row>
    <row r="25" spans="1:17">
      <c r="O25" s="76">
        <v>1</v>
      </c>
      <c r="P25" s="79">
        <v>0.5</v>
      </c>
      <c r="Q25" s="76">
        <v>0.1</v>
      </c>
    </row>
    <row r="26" spans="1:17">
      <c r="B26" s="1"/>
      <c r="C26" s="1"/>
      <c r="E26" s="1"/>
      <c r="H26" s="1"/>
      <c r="I26" s="1"/>
      <c r="K26" s="1"/>
      <c r="O26" s="80">
        <v>0</v>
      </c>
      <c r="P26" s="79">
        <v>0</v>
      </c>
      <c r="Q26" s="76">
        <v>0</v>
      </c>
    </row>
  </sheetData>
  <mergeCells count="2">
    <mergeCell ref="A2:E2"/>
    <mergeCell ref="G2:K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H27"/>
  <sheetViews>
    <sheetView workbookViewId="0">
      <selection activeCell="H13" sqref="H13"/>
    </sheetView>
  </sheetViews>
  <sheetFormatPr baseColWidth="10" defaultRowHeight="12.75"/>
  <cols>
    <col min="1" max="1" width="10.28515625" customWidth="1"/>
    <col min="2" max="2" width="8.7109375" customWidth="1"/>
    <col min="3" max="3" width="6.7109375" customWidth="1"/>
    <col min="4" max="4" width="10.28515625" customWidth="1"/>
    <col min="5" max="5" width="8.7109375" customWidth="1"/>
    <col min="7" max="8" width="10.28515625" customWidth="1"/>
  </cols>
  <sheetData>
    <row r="1" spans="1:8" ht="13.5" thickBot="1"/>
    <row r="2" spans="1:8" ht="13.5" thickBot="1">
      <c r="A2" s="327" t="s">
        <v>16</v>
      </c>
      <c r="B2" s="327"/>
      <c r="C2" s="324"/>
      <c r="D2" s="327"/>
      <c r="E2" s="328"/>
      <c r="G2" s="52" t="s">
        <v>17</v>
      </c>
      <c r="H2" s="15" t="s">
        <v>18</v>
      </c>
    </row>
    <row r="3" spans="1:8" ht="13.5" thickBot="1">
      <c r="A3" s="14" t="s">
        <v>13</v>
      </c>
      <c r="B3" s="15" t="s">
        <v>2</v>
      </c>
      <c r="C3" s="13"/>
      <c r="D3" s="14" t="s">
        <v>14</v>
      </c>
      <c r="E3" s="15" t="s">
        <v>2</v>
      </c>
      <c r="G3" s="8">
        <v>0</v>
      </c>
      <c r="H3" s="11">
        <v>0</v>
      </c>
    </row>
    <row r="4" spans="1:8">
      <c r="A4" s="8">
        <v>0</v>
      </c>
      <c r="B4" s="4">
        <v>0</v>
      </c>
      <c r="C4" s="17"/>
      <c r="D4" s="8">
        <v>0</v>
      </c>
      <c r="E4" s="4">
        <v>0</v>
      </c>
      <c r="G4" s="9">
        <v>1</v>
      </c>
      <c r="H4" s="12">
        <v>10</v>
      </c>
    </row>
    <row r="5" spans="1:8">
      <c r="A5" s="9">
        <v>12</v>
      </c>
      <c r="B5" s="5">
        <v>1</v>
      </c>
      <c r="C5" s="17"/>
      <c r="D5" s="9">
        <v>10</v>
      </c>
      <c r="E5" s="5">
        <v>1</v>
      </c>
      <c r="G5" s="9">
        <v>2</v>
      </c>
      <c r="H5" s="12">
        <v>10.5</v>
      </c>
    </row>
    <row r="6" spans="1:8">
      <c r="A6" s="9">
        <v>12.5</v>
      </c>
      <c r="B6" s="5">
        <v>2</v>
      </c>
      <c r="C6" s="17"/>
      <c r="D6" s="9">
        <v>10.5</v>
      </c>
      <c r="E6" s="5">
        <v>2</v>
      </c>
      <c r="G6" s="9">
        <v>3</v>
      </c>
      <c r="H6" s="12">
        <v>11</v>
      </c>
    </row>
    <row r="7" spans="1:8">
      <c r="A7" s="9">
        <v>13</v>
      </c>
      <c r="B7" s="5">
        <v>3</v>
      </c>
      <c r="C7" s="17"/>
      <c r="D7" s="9">
        <v>11</v>
      </c>
      <c r="E7" s="5">
        <v>3</v>
      </c>
      <c r="G7" s="9">
        <v>4</v>
      </c>
      <c r="H7" s="12">
        <v>11.5</v>
      </c>
    </row>
    <row r="8" spans="1:8">
      <c r="A8" s="9">
        <v>13</v>
      </c>
      <c r="B8" s="5">
        <v>4</v>
      </c>
      <c r="C8" s="17"/>
      <c r="D8" s="9">
        <v>11.5</v>
      </c>
      <c r="E8" s="5">
        <v>4</v>
      </c>
      <c r="G8" s="9">
        <v>5</v>
      </c>
      <c r="H8" s="12">
        <v>12</v>
      </c>
    </row>
    <row r="9" spans="1:8">
      <c r="A9" s="9">
        <v>13.5</v>
      </c>
      <c r="B9" s="5">
        <v>5</v>
      </c>
      <c r="C9" s="17"/>
      <c r="D9" s="9">
        <v>12</v>
      </c>
      <c r="E9" s="5">
        <v>5</v>
      </c>
      <c r="G9" s="9">
        <v>6</v>
      </c>
      <c r="H9" s="12">
        <v>12.5</v>
      </c>
    </row>
    <row r="10" spans="1:8">
      <c r="A10" s="9">
        <v>14</v>
      </c>
      <c r="B10" s="5">
        <v>6</v>
      </c>
      <c r="C10" s="17"/>
      <c r="D10" s="9">
        <v>12.5</v>
      </c>
      <c r="E10" s="5">
        <v>6</v>
      </c>
      <c r="G10" s="9">
        <v>7</v>
      </c>
      <c r="H10" s="12">
        <v>13</v>
      </c>
    </row>
    <row r="11" spans="1:8">
      <c r="A11" s="9">
        <v>14.5</v>
      </c>
      <c r="B11" s="5">
        <v>7</v>
      </c>
      <c r="C11" s="17"/>
      <c r="D11" s="9">
        <v>13</v>
      </c>
      <c r="E11" s="5">
        <v>7</v>
      </c>
      <c r="G11" s="9">
        <v>8</v>
      </c>
      <c r="H11" s="12">
        <v>13.5</v>
      </c>
    </row>
    <row r="12" spans="1:8">
      <c r="A12" s="9">
        <v>15</v>
      </c>
      <c r="B12" s="5">
        <v>8</v>
      </c>
      <c r="C12" s="17"/>
      <c r="D12" s="9">
        <v>13.5</v>
      </c>
      <c r="E12" s="5">
        <v>8</v>
      </c>
      <c r="G12" s="9">
        <v>9</v>
      </c>
      <c r="H12" s="12">
        <v>14</v>
      </c>
    </row>
    <row r="13" spans="1:8">
      <c r="A13" s="9">
        <v>15.5</v>
      </c>
      <c r="B13" s="5">
        <v>9</v>
      </c>
      <c r="C13" s="17"/>
      <c r="D13" s="9">
        <v>14</v>
      </c>
      <c r="E13" s="5">
        <v>9</v>
      </c>
      <c r="G13" s="9">
        <v>10</v>
      </c>
      <c r="H13" s="12">
        <v>14.5</v>
      </c>
    </row>
    <row r="14" spans="1:8">
      <c r="A14" s="9">
        <v>16</v>
      </c>
      <c r="B14" s="5">
        <v>10</v>
      </c>
      <c r="C14" s="17"/>
      <c r="D14" s="9">
        <v>14.5</v>
      </c>
      <c r="E14" s="5">
        <v>10</v>
      </c>
      <c r="G14" s="9">
        <v>11</v>
      </c>
      <c r="H14" s="12">
        <v>15</v>
      </c>
    </row>
    <row r="15" spans="1:8">
      <c r="A15" s="9">
        <v>16.5</v>
      </c>
      <c r="B15" s="5">
        <v>11</v>
      </c>
      <c r="C15" s="17"/>
      <c r="D15" s="9">
        <v>15</v>
      </c>
      <c r="E15" s="5">
        <v>11</v>
      </c>
      <c r="G15" s="9">
        <v>12</v>
      </c>
      <c r="H15" s="12">
        <v>15.5</v>
      </c>
    </row>
    <row r="16" spans="1:8">
      <c r="A16" s="9">
        <v>17</v>
      </c>
      <c r="B16" s="5">
        <v>12</v>
      </c>
      <c r="C16" s="17"/>
      <c r="D16" s="9">
        <v>15.5</v>
      </c>
      <c r="E16" s="5">
        <v>12</v>
      </c>
      <c r="G16" s="9">
        <v>13</v>
      </c>
      <c r="H16" s="12">
        <v>16</v>
      </c>
    </row>
    <row r="17" spans="1:8">
      <c r="A17" s="9">
        <v>17.5</v>
      </c>
      <c r="B17" s="5">
        <v>13</v>
      </c>
      <c r="C17" s="17"/>
      <c r="D17" s="9">
        <v>16</v>
      </c>
      <c r="E17" s="5">
        <v>13</v>
      </c>
      <c r="G17" s="9">
        <v>14</v>
      </c>
      <c r="H17" s="12">
        <v>16.5</v>
      </c>
    </row>
    <row r="18" spans="1:8">
      <c r="A18" s="9">
        <v>18</v>
      </c>
      <c r="B18" s="5">
        <v>14</v>
      </c>
      <c r="C18" s="17"/>
      <c r="D18" s="9">
        <v>16.5</v>
      </c>
      <c r="E18" s="5">
        <v>14</v>
      </c>
      <c r="G18" s="9">
        <v>15</v>
      </c>
      <c r="H18" s="12">
        <v>17</v>
      </c>
    </row>
    <row r="19" spans="1:8">
      <c r="A19" s="9">
        <v>18.5</v>
      </c>
      <c r="B19" s="5">
        <v>15</v>
      </c>
      <c r="C19" s="17"/>
      <c r="D19" s="9">
        <v>17</v>
      </c>
      <c r="E19" s="5">
        <v>15</v>
      </c>
      <c r="G19" s="9">
        <v>16</v>
      </c>
      <c r="H19" s="12">
        <v>17.5</v>
      </c>
    </row>
    <row r="20" spans="1:8">
      <c r="A20" s="9">
        <v>19</v>
      </c>
      <c r="B20" s="5">
        <v>16</v>
      </c>
      <c r="C20" s="17"/>
      <c r="D20" s="9">
        <v>17.5</v>
      </c>
      <c r="E20" s="5">
        <v>16</v>
      </c>
      <c r="G20" s="9">
        <v>17</v>
      </c>
      <c r="H20" s="12">
        <v>18</v>
      </c>
    </row>
    <row r="21" spans="1:8">
      <c r="A21" s="9">
        <v>19.5</v>
      </c>
      <c r="B21" s="5">
        <v>17</v>
      </c>
      <c r="C21" s="17"/>
      <c r="D21" s="9">
        <v>18</v>
      </c>
      <c r="E21" s="5">
        <v>17</v>
      </c>
      <c r="G21" s="9">
        <v>18</v>
      </c>
      <c r="H21" s="12">
        <v>18.5</v>
      </c>
    </row>
    <row r="22" spans="1:8">
      <c r="A22" s="9">
        <v>20</v>
      </c>
      <c r="B22" s="5">
        <v>18</v>
      </c>
      <c r="C22" s="17"/>
      <c r="D22" s="9">
        <v>18.5</v>
      </c>
      <c r="E22" s="5">
        <v>18</v>
      </c>
      <c r="G22" s="9">
        <v>19</v>
      </c>
      <c r="H22" s="12">
        <v>19</v>
      </c>
    </row>
    <row r="23" spans="1:8">
      <c r="A23" s="9">
        <v>20.5</v>
      </c>
      <c r="B23" s="5">
        <v>19</v>
      </c>
      <c r="C23" s="17"/>
      <c r="D23" s="9">
        <v>19</v>
      </c>
      <c r="E23" s="5">
        <v>19</v>
      </c>
      <c r="G23" s="9">
        <v>20</v>
      </c>
      <c r="H23" s="12">
        <v>19.5</v>
      </c>
    </row>
    <row r="24" spans="1:8" ht="13.5" thickBot="1">
      <c r="A24" s="7">
        <v>21</v>
      </c>
      <c r="B24" s="6">
        <v>20</v>
      </c>
      <c r="C24" s="17"/>
      <c r="D24" s="55">
        <v>19.5</v>
      </c>
      <c r="E24" s="6">
        <v>20</v>
      </c>
      <c r="G24" s="9">
        <v>21</v>
      </c>
      <c r="H24" s="12">
        <v>20</v>
      </c>
    </row>
    <row r="25" spans="1:8">
      <c r="G25" s="9">
        <v>22</v>
      </c>
      <c r="H25" s="12">
        <v>20.5</v>
      </c>
    </row>
    <row r="26" spans="1:8">
      <c r="G26" s="9">
        <v>23</v>
      </c>
      <c r="H26" s="12">
        <v>21</v>
      </c>
    </row>
    <row r="27" spans="1:8" ht="13.5" thickBot="1">
      <c r="G27" s="7">
        <v>24</v>
      </c>
      <c r="H27" s="53">
        <v>21.5</v>
      </c>
    </row>
  </sheetData>
  <mergeCells count="1">
    <mergeCell ref="A2:E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D8" sqref="D8"/>
    </sheetView>
  </sheetViews>
  <sheetFormatPr baseColWidth="10" defaultRowHeight="12.75"/>
  <cols>
    <col min="3" max="3" width="21" bestFit="1" customWidth="1"/>
    <col min="4" max="4" width="20.5703125" bestFit="1" customWidth="1"/>
  </cols>
  <sheetData>
    <row r="1" spans="1:35" ht="45">
      <c r="A1" s="314" t="s">
        <v>27</v>
      </c>
      <c r="B1" s="136" t="s">
        <v>1062</v>
      </c>
      <c r="C1" s="137"/>
      <c r="D1" s="137"/>
      <c r="E1" s="89" t="s">
        <v>3</v>
      </c>
      <c r="F1" s="90" t="s">
        <v>4</v>
      </c>
      <c r="G1" s="310" t="s">
        <v>0</v>
      </c>
      <c r="H1" s="91" t="s">
        <v>16</v>
      </c>
      <c r="I1" s="92" t="s">
        <v>1056</v>
      </c>
      <c r="J1" s="310" t="s">
        <v>0</v>
      </c>
      <c r="K1" s="92" t="s">
        <v>10</v>
      </c>
      <c r="L1" s="310" t="s">
        <v>0</v>
      </c>
      <c r="M1" s="91" t="s">
        <v>178</v>
      </c>
      <c r="N1" s="93" t="s">
        <v>180</v>
      </c>
      <c r="O1" s="266" t="s">
        <v>188</v>
      </c>
      <c r="P1" s="312" t="s">
        <v>189</v>
      </c>
      <c r="Q1" s="310" t="s">
        <v>176</v>
      </c>
      <c r="R1" s="93" t="s">
        <v>181</v>
      </c>
      <c r="S1" s="310" t="s">
        <v>176</v>
      </c>
      <c r="T1" s="91" t="s">
        <v>5</v>
      </c>
      <c r="U1" s="92" t="s">
        <v>19</v>
      </c>
      <c r="V1" s="310" t="s">
        <v>174</v>
      </c>
      <c r="W1" s="92" t="s">
        <v>23</v>
      </c>
      <c r="X1" s="310" t="s">
        <v>173</v>
      </c>
      <c r="Y1" s="92" t="s">
        <v>24</v>
      </c>
      <c r="Z1" s="310" t="s">
        <v>173</v>
      </c>
      <c r="AA1" s="91" t="s">
        <v>179</v>
      </c>
      <c r="AB1" s="92" t="s">
        <v>26</v>
      </c>
      <c r="AC1" s="310" t="s">
        <v>0</v>
      </c>
      <c r="AD1" s="104" t="s">
        <v>25</v>
      </c>
      <c r="AE1" s="106" t="s">
        <v>196</v>
      </c>
      <c r="AF1" s="315" t="s">
        <v>28</v>
      </c>
      <c r="AG1" s="106" t="s">
        <v>199</v>
      </c>
      <c r="AH1" s="315" t="s">
        <v>28</v>
      </c>
      <c r="AI1" s="101" t="s">
        <v>200</v>
      </c>
    </row>
    <row r="2" spans="1:35" ht="30.75" thickBot="1">
      <c r="A2" s="314"/>
      <c r="B2" s="88" t="s">
        <v>195</v>
      </c>
      <c r="C2" s="51" t="s">
        <v>1065</v>
      </c>
      <c r="D2" s="54" t="s">
        <v>177</v>
      </c>
      <c r="E2" s="95" t="s">
        <v>197</v>
      </c>
      <c r="F2" s="96" t="s">
        <v>198</v>
      </c>
      <c r="G2" s="311"/>
      <c r="H2" s="97" t="s">
        <v>0</v>
      </c>
      <c r="I2" s="98" t="s">
        <v>11</v>
      </c>
      <c r="J2" s="311"/>
      <c r="K2" s="98" t="s">
        <v>11</v>
      </c>
      <c r="L2" s="311"/>
      <c r="M2" s="97" t="s">
        <v>0</v>
      </c>
      <c r="N2" s="98" t="s">
        <v>6</v>
      </c>
      <c r="O2" s="99" t="s">
        <v>6</v>
      </c>
      <c r="P2" s="313"/>
      <c r="Q2" s="311"/>
      <c r="R2" s="98" t="s">
        <v>7</v>
      </c>
      <c r="S2" s="311"/>
      <c r="T2" s="97" t="s">
        <v>0</v>
      </c>
      <c r="U2" s="98" t="s">
        <v>11</v>
      </c>
      <c r="V2" s="311"/>
      <c r="W2" s="98" t="s">
        <v>7</v>
      </c>
      <c r="X2" s="311"/>
      <c r="Y2" s="98" t="s">
        <v>8</v>
      </c>
      <c r="Z2" s="311"/>
      <c r="AA2" s="97" t="s">
        <v>175</v>
      </c>
      <c r="AB2" s="98" t="s">
        <v>11</v>
      </c>
      <c r="AC2" s="311"/>
      <c r="AD2" s="105" t="s">
        <v>1</v>
      </c>
      <c r="AE2" s="107" t="s">
        <v>9</v>
      </c>
      <c r="AF2" s="316"/>
      <c r="AG2" s="107" t="s">
        <v>9</v>
      </c>
      <c r="AH2" s="316"/>
      <c r="AI2" s="100" t="s">
        <v>9</v>
      </c>
    </row>
    <row r="3" spans="1:35" ht="15.75" thickBot="1">
      <c r="A3" s="39" t="s">
        <v>186</v>
      </c>
      <c r="B3" s="132">
        <v>21801437</v>
      </c>
      <c r="C3" s="132" t="s">
        <v>238</v>
      </c>
      <c r="D3" s="305" t="s">
        <v>239</v>
      </c>
      <c r="E3" s="154">
        <v>13</v>
      </c>
      <c r="F3" s="146">
        <v>16</v>
      </c>
      <c r="G3" s="147">
        <v>13</v>
      </c>
      <c r="H3" s="148">
        <v>13</v>
      </c>
      <c r="I3" s="211">
        <v>3.76</v>
      </c>
      <c r="J3" s="147">
        <v>13</v>
      </c>
      <c r="K3" s="155">
        <v>6.99</v>
      </c>
      <c r="L3" s="147">
        <v>16</v>
      </c>
      <c r="M3" s="148">
        <v>14.5</v>
      </c>
      <c r="N3" s="156">
        <v>46</v>
      </c>
      <c r="O3" s="190">
        <v>57</v>
      </c>
      <c r="P3" s="191">
        <v>0.80701754385964908</v>
      </c>
      <c r="Q3" s="147">
        <v>5.5</v>
      </c>
      <c r="R3" s="157">
        <v>42.8</v>
      </c>
      <c r="S3" s="147">
        <v>8</v>
      </c>
      <c r="T3" s="148">
        <v>13.5</v>
      </c>
      <c r="U3" s="156">
        <v>24.8</v>
      </c>
      <c r="V3" s="147">
        <v>6.5</v>
      </c>
      <c r="W3" s="192">
        <v>3</v>
      </c>
      <c r="X3" s="147">
        <v>3.25</v>
      </c>
      <c r="Y3" s="158">
        <v>0</v>
      </c>
      <c r="Z3" s="147">
        <v>5</v>
      </c>
      <c r="AA3" s="148">
        <v>14.75</v>
      </c>
      <c r="AB3" s="159">
        <v>45.6</v>
      </c>
      <c r="AC3" s="147">
        <v>11</v>
      </c>
      <c r="AD3" s="151">
        <v>11</v>
      </c>
      <c r="AE3" s="152">
        <v>13.35</v>
      </c>
      <c r="AF3" s="233">
        <v>26</v>
      </c>
      <c r="AG3" s="108">
        <v>9.5</v>
      </c>
      <c r="AH3" s="234">
        <v>173</v>
      </c>
      <c r="AI3" s="125">
        <v>11.425000000000001</v>
      </c>
    </row>
    <row r="4" spans="1:35" ht="15.75" thickBot="1">
      <c r="A4" s="119" t="s">
        <v>186</v>
      </c>
      <c r="B4" s="138">
        <v>21811258</v>
      </c>
      <c r="C4" s="138" t="s">
        <v>271</v>
      </c>
      <c r="D4" s="305" t="s">
        <v>272</v>
      </c>
      <c r="E4" s="173" t="s">
        <v>1064</v>
      </c>
      <c r="F4" s="146" t="s">
        <v>1064</v>
      </c>
      <c r="G4" s="147" t="s">
        <v>1064</v>
      </c>
      <c r="H4" s="148" t="s">
        <v>1064</v>
      </c>
      <c r="I4" s="214" t="s">
        <v>1064</v>
      </c>
      <c r="J4" s="147" t="s">
        <v>1064</v>
      </c>
      <c r="K4" s="174" t="s">
        <v>1064</v>
      </c>
      <c r="L4" s="147" t="s">
        <v>1064</v>
      </c>
      <c r="M4" s="148" t="s">
        <v>1064</v>
      </c>
      <c r="N4" s="175" t="s">
        <v>1064</v>
      </c>
      <c r="O4" s="198"/>
      <c r="P4" s="191">
        <v>0</v>
      </c>
      <c r="Q4" s="147" t="s">
        <v>1064</v>
      </c>
      <c r="R4" s="175" t="s">
        <v>1064</v>
      </c>
      <c r="S4" s="147" t="s">
        <v>1064</v>
      </c>
      <c r="T4" s="148" t="s">
        <v>1064</v>
      </c>
      <c r="U4" s="175" t="s">
        <v>1064</v>
      </c>
      <c r="V4" s="147" t="s">
        <v>1064</v>
      </c>
      <c r="W4" s="199" t="s">
        <v>1064</v>
      </c>
      <c r="X4" s="147" t="s">
        <v>1064</v>
      </c>
      <c r="Y4" s="176" t="s">
        <v>1064</v>
      </c>
      <c r="Z4" s="147" t="s">
        <v>1064</v>
      </c>
      <c r="AA4" s="148" t="s">
        <v>1064</v>
      </c>
      <c r="AB4" s="174" t="s">
        <v>1064</v>
      </c>
      <c r="AC4" s="147" t="s">
        <v>1064</v>
      </c>
      <c r="AD4" s="151" t="s">
        <v>1064</v>
      </c>
      <c r="AE4" s="152" t="s">
        <v>1270</v>
      </c>
      <c r="AF4" s="233">
        <v>520</v>
      </c>
      <c r="AG4" s="108">
        <v>5</v>
      </c>
      <c r="AH4" s="234">
        <v>617</v>
      </c>
      <c r="AI4" s="125" t="e">
        <v>#VALUE!</v>
      </c>
    </row>
    <row r="5" spans="1:35" ht="15.75" thickBot="1">
      <c r="A5" s="39" t="s">
        <v>1057</v>
      </c>
      <c r="B5" s="132">
        <v>21812158</v>
      </c>
      <c r="C5" s="132" t="s">
        <v>280</v>
      </c>
      <c r="D5" s="305" t="s">
        <v>281</v>
      </c>
      <c r="E5" s="154">
        <v>19</v>
      </c>
      <c r="F5" s="146">
        <v>19</v>
      </c>
      <c r="G5" s="147">
        <v>16</v>
      </c>
      <c r="H5" s="148">
        <v>16</v>
      </c>
      <c r="I5" s="211">
        <v>3.16</v>
      </c>
      <c r="J5" s="147">
        <v>18</v>
      </c>
      <c r="K5" s="155">
        <v>6.7</v>
      </c>
      <c r="L5" s="147">
        <v>12</v>
      </c>
      <c r="M5" s="148">
        <v>15</v>
      </c>
      <c r="N5" s="156">
        <v>70</v>
      </c>
      <c r="O5" s="190">
        <v>65</v>
      </c>
      <c r="P5" s="191">
        <v>1.0769230769230769</v>
      </c>
      <c r="Q5" s="147">
        <v>5</v>
      </c>
      <c r="R5" s="157">
        <v>41</v>
      </c>
      <c r="S5" s="147">
        <v>3.5</v>
      </c>
      <c r="T5" s="148">
        <v>8.5</v>
      </c>
      <c r="U5" s="156">
        <v>26</v>
      </c>
      <c r="V5" s="147">
        <v>4.75</v>
      </c>
      <c r="W5" s="192">
        <v>0</v>
      </c>
      <c r="X5" s="147">
        <v>2.5</v>
      </c>
      <c r="Y5" s="158">
        <v>5</v>
      </c>
      <c r="Z5" s="147">
        <v>2.5</v>
      </c>
      <c r="AA5" s="148">
        <v>9.75</v>
      </c>
      <c r="AB5" s="159">
        <v>37.659999999999997</v>
      </c>
      <c r="AC5" s="147">
        <v>12</v>
      </c>
      <c r="AD5" s="151">
        <v>12</v>
      </c>
      <c r="AE5" s="152">
        <v>12.25</v>
      </c>
      <c r="AF5" s="233">
        <v>80</v>
      </c>
      <c r="AG5" s="108">
        <v>13.5</v>
      </c>
      <c r="AH5" s="234">
        <v>5</v>
      </c>
      <c r="AI5" s="125">
        <v>12.875</v>
      </c>
    </row>
    <row r="6" spans="1:35" ht="15.75" thickBot="1">
      <c r="A6" s="119" t="s">
        <v>186</v>
      </c>
      <c r="B6" s="138">
        <v>21715283</v>
      </c>
      <c r="C6" s="138" t="s">
        <v>58</v>
      </c>
      <c r="D6" s="305" t="s">
        <v>291</v>
      </c>
      <c r="E6" s="173" t="s">
        <v>1064</v>
      </c>
      <c r="F6" s="146" t="s">
        <v>1064</v>
      </c>
      <c r="G6" s="147" t="s">
        <v>1064</v>
      </c>
      <c r="H6" s="148" t="s">
        <v>1064</v>
      </c>
      <c r="I6" s="214" t="s">
        <v>1064</v>
      </c>
      <c r="J6" s="147" t="s">
        <v>1064</v>
      </c>
      <c r="K6" s="174" t="s">
        <v>1064</v>
      </c>
      <c r="L6" s="147" t="s">
        <v>1064</v>
      </c>
      <c r="M6" s="148" t="s">
        <v>1064</v>
      </c>
      <c r="N6" s="175" t="s">
        <v>1064</v>
      </c>
      <c r="O6" s="198"/>
      <c r="P6" s="191">
        <v>0</v>
      </c>
      <c r="Q6" s="147" t="s">
        <v>1064</v>
      </c>
      <c r="R6" s="178" t="s">
        <v>1064</v>
      </c>
      <c r="S6" s="147" t="s">
        <v>1064</v>
      </c>
      <c r="T6" s="148" t="s">
        <v>1064</v>
      </c>
      <c r="U6" s="175" t="s">
        <v>1064</v>
      </c>
      <c r="V6" s="147" t="s">
        <v>1064</v>
      </c>
      <c r="W6" s="199" t="s">
        <v>1064</v>
      </c>
      <c r="X6" s="147" t="s">
        <v>1064</v>
      </c>
      <c r="Y6" s="176" t="s">
        <v>1064</v>
      </c>
      <c r="Z6" s="147" t="s">
        <v>1064</v>
      </c>
      <c r="AA6" s="148" t="s">
        <v>1064</v>
      </c>
      <c r="AB6" s="174" t="s">
        <v>1064</v>
      </c>
      <c r="AC6" s="147" t="s">
        <v>1064</v>
      </c>
      <c r="AD6" s="151" t="s">
        <v>1064</v>
      </c>
      <c r="AE6" s="152" t="s">
        <v>1270</v>
      </c>
      <c r="AF6" s="233">
        <v>520</v>
      </c>
      <c r="AG6" s="108">
        <v>8</v>
      </c>
      <c r="AH6" s="234">
        <v>339</v>
      </c>
      <c r="AI6" s="125" t="e">
        <v>#VALUE!</v>
      </c>
    </row>
    <row r="7" spans="1:35" ht="15.75" thickBot="1">
      <c r="A7" s="119" t="s">
        <v>186</v>
      </c>
      <c r="B7" s="138">
        <v>21805750</v>
      </c>
      <c r="C7" s="138" t="s">
        <v>366</v>
      </c>
      <c r="D7" s="305" t="s">
        <v>367</v>
      </c>
      <c r="E7" s="173" t="s">
        <v>1064</v>
      </c>
      <c r="F7" s="146" t="s">
        <v>1064</v>
      </c>
      <c r="G7" s="147" t="s">
        <v>1064</v>
      </c>
      <c r="H7" s="148" t="s">
        <v>1064</v>
      </c>
      <c r="I7" s="214" t="s">
        <v>1064</v>
      </c>
      <c r="J7" s="147" t="s">
        <v>1064</v>
      </c>
      <c r="K7" s="174" t="s">
        <v>1064</v>
      </c>
      <c r="L7" s="147" t="s">
        <v>1064</v>
      </c>
      <c r="M7" s="148" t="s">
        <v>1064</v>
      </c>
      <c r="N7" s="175" t="s">
        <v>1064</v>
      </c>
      <c r="O7" s="198"/>
      <c r="P7" s="191">
        <v>0</v>
      </c>
      <c r="Q7" s="147" t="s">
        <v>1064</v>
      </c>
      <c r="R7" s="182" t="s">
        <v>1064</v>
      </c>
      <c r="S7" s="147" t="s">
        <v>1064</v>
      </c>
      <c r="T7" s="148" t="s">
        <v>1064</v>
      </c>
      <c r="U7" s="175" t="s">
        <v>1064</v>
      </c>
      <c r="V7" s="147" t="s">
        <v>1064</v>
      </c>
      <c r="W7" s="199" t="s">
        <v>1064</v>
      </c>
      <c r="X7" s="147" t="s">
        <v>1064</v>
      </c>
      <c r="Y7" s="176" t="s">
        <v>1064</v>
      </c>
      <c r="Z7" s="147" t="s">
        <v>1064</v>
      </c>
      <c r="AA7" s="148" t="s">
        <v>1064</v>
      </c>
      <c r="AB7" s="174" t="s">
        <v>1064</v>
      </c>
      <c r="AC7" s="147" t="s">
        <v>1064</v>
      </c>
      <c r="AD7" s="151" t="s">
        <v>1064</v>
      </c>
      <c r="AE7" s="152" t="s">
        <v>1270</v>
      </c>
      <c r="AF7" s="233">
        <v>520</v>
      </c>
      <c r="AG7" s="108">
        <v>10</v>
      </c>
      <c r="AH7" s="234">
        <v>125</v>
      </c>
      <c r="AI7" s="125" t="e">
        <v>#VALUE!</v>
      </c>
    </row>
    <row r="8" spans="1:35" ht="15.75" thickBot="1">
      <c r="A8" s="123" t="s">
        <v>1057</v>
      </c>
      <c r="B8" s="127">
        <v>21704961</v>
      </c>
      <c r="C8" s="127" t="s">
        <v>70</v>
      </c>
      <c r="D8" s="305" t="s">
        <v>372</v>
      </c>
      <c r="E8" s="145" t="s">
        <v>1064</v>
      </c>
      <c r="F8" s="146" t="s">
        <v>1064</v>
      </c>
      <c r="G8" s="147" t="s">
        <v>1064</v>
      </c>
      <c r="H8" s="148" t="s">
        <v>1064</v>
      </c>
      <c r="I8" s="210" t="s">
        <v>1064</v>
      </c>
      <c r="J8" s="147" t="s">
        <v>1064</v>
      </c>
      <c r="K8" s="149" t="s">
        <v>1064</v>
      </c>
      <c r="L8" s="147" t="s">
        <v>1064</v>
      </c>
      <c r="M8" s="148" t="s">
        <v>1064</v>
      </c>
      <c r="N8" s="150" t="s">
        <v>1064</v>
      </c>
      <c r="O8" s="187"/>
      <c r="P8" s="191">
        <v>0</v>
      </c>
      <c r="Q8" s="147" t="s">
        <v>1064</v>
      </c>
      <c r="R8" s="150" t="s">
        <v>1064</v>
      </c>
      <c r="S8" s="147" t="s">
        <v>1064</v>
      </c>
      <c r="T8" s="148" t="s">
        <v>1064</v>
      </c>
      <c r="U8" s="150" t="s">
        <v>1064</v>
      </c>
      <c r="V8" s="147" t="s">
        <v>1064</v>
      </c>
      <c r="W8" s="189" t="s">
        <v>1064</v>
      </c>
      <c r="X8" s="147" t="s">
        <v>1064</v>
      </c>
      <c r="Y8" s="166" t="s">
        <v>1064</v>
      </c>
      <c r="Z8" s="147" t="s">
        <v>1064</v>
      </c>
      <c r="AA8" s="148" t="s">
        <v>1064</v>
      </c>
      <c r="AB8" s="149" t="s">
        <v>1064</v>
      </c>
      <c r="AC8" s="147" t="s">
        <v>1064</v>
      </c>
      <c r="AD8" s="151" t="s">
        <v>1064</v>
      </c>
      <c r="AE8" s="152" t="s">
        <v>1270</v>
      </c>
      <c r="AF8" s="233">
        <v>520</v>
      </c>
      <c r="AG8" s="108">
        <v>9</v>
      </c>
      <c r="AH8" s="234">
        <v>208</v>
      </c>
      <c r="AI8" s="125" t="e">
        <v>#VALUE!</v>
      </c>
    </row>
    <row r="9" spans="1:35" ht="15.75" thickBot="1">
      <c r="A9" s="39" t="s">
        <v>1057</v>
      </c>
      <c r="B9" s="222">
        <v>21806142</v>
      </c>
      <c r="C9" s="222" t="s">
        <v>400</v>
      </c>
      <c r="D9" s="305" t="s">
        <v>401</v>
      </c>
      <c r="E9" s="154">
        <v>21</v>
      </c>
      <c r="F9" s="146">
        <v>20</v>
      </c>
      <c r="G9" s="147">
        <v>18</v>
      </c>
      <c r="H9" s="148">
        <v>18</v>
      </c>
      <c r="I9" s="211">
        <v>3.21</v>
      </c>
      <c r="J9" s="147">
        <v>17</v>
      </c>
      <c r="K9" s="155">
        <v>7.07</v>
      </c>
      <c r="L9" s="147">
        <v>9</v>
      </c>
      <c r="M9" s="148">
        <v>13</v>
      </c>
      <c r="N9" s="156">
        <v>58</v>
      </c>
      <c r="O9" s="190">
        <v>67</v>
      </c>
      <c r="P9" s="191">
        <v>0.86567164179104472</v>
      </c>
      <c r="Q9" s="147">
        <v>4</v>
      </c>
      <c r="R9" s="157">
        <v>48</v>
      </c>
      <c r="S9" s="147">
        <v>5</v>
      </c>
      <c r="T9" s="148">
        <v>9</v>
      </c>
      <c r="U9" s="156">
        <v>29.3</v>
      </c>
      <c r="V9" s="147">
        <v>3.25</v>
      </c>
      <c r="W9" s="192">
        <v>-4</v>
      </c>
      <c r="X9" s="147">
        <v>1.5</v>
      </c>
      <c r="Y9" s="158">
        <v>6</v>
      </c>
      <c r="Z9" s="147">
        <v>2</v>
      </c>
      <c r="AA9" s="148">
        <v>6.75</v>
      </c>
      <c r="AB9" s="159">
        <v>40.19</v>
      </c>
      <c r="AC9" s="147">
        <v>10</v>
      </c>
      <c r="AD9" s="151">
        <v>10</v>
      </c>
      <c r="AE9" s="152">
        <v>11.35</v>
      </c>
      <c r="AF9" s="233">
        <v>163</v>
      </c>
      <c r="AG9" s="108">
        <v>10.5</v>
      </c>
      <c r="AH9" s="234">
        <v>94</v>
      </c>
      <c r="AI9" s="125">
        <v>10.925000000000001</v>
      </c>
    </row>
    <row r="10" spans="1:35" ht="15.75" thickBot="1">
      <c r="A10" s="39" t="s">
        <v>186</v>
      </c>
      <c r="B10" s="138">
        <v>21808536</v>
      </c>
      <c r="C10" s="138" t="s">
        <v>78</v>
      </c>
      <c r="D10" s="305" t="s">
        <v>363</v>
      </c>
      <c r="E10" s="154">
        <v>10</v>
      </c>
      <c r="F10" s="146">
        <v>14.5</v>
      </c>
      <c r="G10" s="147">
        <v>10</v>
      </c>
      <c r="H10" s="148">
        <v>10</v>
      </c>
      <c r="I10" s="211">
        <v>3.62</v>
      </c>
      <c r="J10" s="147">
        <v>15</v>
      </c>
      <c r="K10" s="155">
        <v>6.73</v>
      </c>
      <c r="L10" s="147">
        <v>18</v>
      </c>
      <c r="M10" s="148">
        <v>16.5</v>
      </c>
      <c r="N10" s="156">
        <v>41</v>
      </c>
      <c r="O10" s="190">
        <v>56</v>
      </c>
      <c r="P10" s="191">
        <v>0.7321428571428571</v>
      </c>
      <c r="Q10" s="147">
        <v>5</v>
      </c>
      <c r="R10" s="157">
        <v>40.4</v>
      </c>
      <c r="S10" s="147">
        <v>7.5</v>
      </c>
      <c r="T10" s="148">
        <v>12.5</v>
      </c>
      <c r="U10" s="156">
        <v>29.3</v>
      </c>
      <c r="V10" s="147">
        <v>4.25</v>
      </c>
      <c r="W10" s="192">
        <v>9</v>
      </c>
      <c r="X10" s="147">
        <v>4.25</v>
      </c>
      <c r="Y10" s="158">
        <v>1</v>
      </c>
      <c r="Z10" s="147">
        <v>4.5</v>
      </c>
      <c r="AA10" s="148">
        <v>13</v>
      </c>
      <c r="AB10" s="159">
        <v>36.520000000000003</v>
      </c>
      <c r="AC10" s="147">
        <v>16</v>
      </c>
      <c r="AD10" s="151">
        <v>16</v>
      </c>
      <c r="AE10" s="152">
        <v>13.6</v>
      </c>
      <c r="AF10" s="233">
        <v>17</v>
      </c>
      <c r="AG10" s="108">
        <v>8</v>
      </c>
      <c r="AH10" s="234">
        <v>339</v>
      </c>
      <c r="AI10" s="125">
        <v>10.8</v>
      </c>
    </row>
    <row r="11" spans="1:35" ht="15.75" thickBot="1">
      <c r="A11" s="39" t="s">
        <v>186</v>
      </c>
      <c r="B11" s="138">
        <v>21816063</v>
      </c>
      <c r="C11" s="138" t="s">
        <v>421</v>
      </c>
      <c r="D11" s="305" t="s">
        <v>422</v>
      </c>
      <c r="E11" s="154">
        <v>14</v>
      </c>
      <c r="F11" s="146">
        <v>16.5</v>
      </c>
      <c r="G11" s="147">
        <v>14</v>
      </c>
      <c r="H11" s="148">
        <v>14</v>
      </c>
      <c r="I11" s="211">
        <v>4.32</v>
      </c>
      <c r="J11" s="147">
        <v>4</v>
      </c>
      <c r="K11" s="180">
        <v>8.0500000000000007</v>
      </c>
      <c r="L11" s="147">
        <v>9</v>
      </c>
      <c r="M11" s="148">
        <v>6.5</v>
      </c>
      <c r="N11" s="156">
        <v>62</v>
      </c>
      <c r="O11" s="263">
        <v>66</v>
      </c>
      <c r="P11" s="191">
        <v>0.93939393939393945</v>
      </c>
      <c r="Q11" s="147">
        <v>6</v>
      </c>
      <c r="R11" s="157">
        <v>33.5</v>
      </c>
      <c r="S11" s="147">
        <v>5.5</v>
      </c>
      <c r="T11" s="148">
        <v>11.5</v>
      </c>
      <c r="U11" s="156">
        <v>30.4</v>
      </c>
      <c r="V11" s="147">
        <v>3.75</v>
      </c>
      <c r="W11" s="192">
        <v>3</v>
      </c>
      <c r="X11" s="147">
        <v>3.25</v>
      </c>
      <c r="Y11" s="158">
        <v>9</v>
      </c>
      <c r="Z11" s="147">
        <v>0.5</v>
      </c>
      <c r="AA11" s="148">
        <v>7.5</v>
      </c>
      <c r="AB11" s="159">
        <v>36</v>
      </c>
      <c r="AC11" s="147">
        <v>16</v>
      </c>
      <c r="AD11" s="151">
        <v>16</v>
      </c>
      <c r="AE11" s="152">
        <v>11.1</v>
      </c>
      <c r="AF11" s="233">
        <v>186</v>
      </c>
      <c r="AG11" s="108">
        <v>9</v>
      </c>
      <c r="AH11" s="234">
        <v>208</v>
      </c>
      <c r="AI11" s="125">
        <v>10.050000000000001</v>
      </c>
    </row>
    <row r="12" spans="1:35" ht="15.75" thickBot="1">
      <c r="A12" s="121" t="s">
        <v>1057</v>
      </c>
      <c r="B12" s="129">
        <v>21723885</v>
      </c>
      <c r="C12" s="129" t="s">
        <v>83</v>
      </c>
      <c r="D12" s="305" t="s">
        <v>453</v>
      </c>
      <c r="E12" s="160" t="s">
        <v>1060</v>
      </c>
      <c r="F12" s="146" t="s">
        <v>1060</v>
      </c>
      <c r="G12" s="147">
        <v>0</v>
      </c>
      <c r="H12" s="148">
        <v>0</v>
      </c>
      <c r="I12" s="212" t="s">
        <v>1060</v>
      </c>
      <c r="J12" s="147">
        <v>0</v>
      </c>
      <c r="K12" s="161" t="s">
        <v>1060</v>
      </c>
      <c r="L12" s="147">
        <v>0</v>
      </c>
      <c r="M12" s="148">
        <v>0</v>
      </c>
      <c r="N12" s="162" t="s">
        <v>1060</v>
      </c>
      <c r="O12" s="193"/>
      <c r="P12" s="191">
        <v>0</v>
      </c>
      <c r="Q12" s="147">
        <v>0</v>
      </c>
      <c r="R12" s="183" t="s">
        <v>1060</v>
      </c>
      <c r="S12" s="147">
        <v>0</v>
      </c>
      <c r="T12" s="148">
        <v>0</v>
      </c>
      <c r="U12" s="162" t="s">
        <v>1060</v>
      </c>
      <c r="V12" s="147">
        <v>0</v>
      </c>
      <c r="W12" s="195" t="s">
        <v>1060</v>
      </c>
      <c r="X12" s="147">
        <v>0</v>
      </c>
      <c r="Y12" s="162" t="s">
        <v>1060</v>
      </c>
      <c r="Z12" s="147">
        <v>0</v>
      </c>
      <c r="AA12" s="148">
        <v>0</v>
      </c>
      <c r="AB12" s="161" t="s">
        <v>1060</v>
      </c>
      <c r="AC12" s="147">
        <v>0</v>
      </c>
      <c r="AD12" s="151">
        <v>0</v>
      </c>
      <c r="AE12" s="152">
        <v>0</v>
      </c>
      <c r="AF12" s="233">
        <v>520</v>
      </c>
      <c r="AG12" s="108">
        <v>5.5</v>
      </c>
      <c r="AH12" s="234">
        <v>586</v>
      </c>
      <c r="AI12" s="125">
        <v>2.75</v>
      </c>
    </row>
    <row r="13" spans="1:35" ht="15.75" thickBot="1">
      <c r="A13" s="39" t="s">
        <v>186</v>
      </c>
      <c r="B13" s="138">
        <v>21801076</v>
      </c>
      <c r="C13" s="138" t="s">
        <v>494</v>
      </c>
      <c r="D13" s="305" t="s">
        <v>495</v>
      </c>
      <c r="E13" s="154">
        <v>12</v>
      </c>
      <c r="F13" s="146">
        <v>15.5</v>
      </c>
      <c r="G13" s="147">
        <v>12</v>
      </c>
      <c r="H13" s="148">
        <v>12</v>
      </c>
      <c r="I13" s="211">
        <v>3.52</v>
      </c>
      <c r="J13" s="147">
        <v>17</v>
      </c>
      <c r="K13" s="155">
        <v>7.56</v>
      </c>
      <c r="L13" s="147">
        <v>12</v>
      </c>
      <c r="M13" s="148">
        <v>14.5</v>
      </c>
      <c r="N13" s="156" t="s">
        <v>1060</v>
      </c>
      <c r="O13" s="190">
        <v>50</v>
      </c>
      <c r="P13" s="191">
        <v>0</v>
      </c>
      <c r="Q13" s="147">
        <v>0</v>
      </c>
      <c r="R13" s="157">
        <v>36.799999999999997</v>
      </c>
      <c r="S13" s="147">
        <v>6.5</v>
      </c>
      <c r="T13" s="148">
        <v>6.5</v>
      </c>
      <c r="U13" s="156">
        <v>26.9</v>
      </c>
      <c r="V13" s="147">
        <v>5.5</v>
      </c>
      <c r="W13" s="192">
        <v>-7</v>
      </c>
      <c r="X13" s="147">
        <v>1.25</v>
      </c>
      <c r="Y13" s="158">
        <v>2</v>
      </c>
      <c r="Z13" s="147">
        <v>4</v>
      </c>
      <c r="AA13" s="148">
        <v>10.75</v>
      </c>
      <c r="AB13" s="159">
        <v>42.62</v>
      </c>
      <c r="AC13" s="147">
        <v>12</v>
      </c>
      <c r="AD13" s="151">
        <v>12</v>
      </c>
      <c r="AE13" s="152">
        <v>11.15</v>
      </c>
      <c r="AF13" s="233">
        <v>180</v>
      </c>
      <c r="AG13" s="108">
        <v>7</v>
      </c>
      <c r="AH13" s="234">
        <v>440</v>
      </c>
      <c r="AI13" s="125">
        <v>9.0749999999999993</v>
      </c>
    </row>
    <row r="14" spans="1:35" ht="15.75" thickBot="1">
      <c r="A14" s="119" t="s">
        <v>1057</v>
      </c>
      <c r="B14" s="138">
        <v>21801674</v>
      </c>
      <c r="C14" s="138" t="s">
        <v>496</v>
      </c>
      <c r="D14" s="305" t="s">
        <v>497</v>
      </c>
      <c r="E14" s="173" t="s">
        <v>1064</v>
      </c>
      <c r="F14" s="146" t="s">
        <v>1064</v>
      </c>
      <c r="G14" s="147" t="s">
        <v>1064</v>
      </c>
      <c r="H14" s="148" t="s">
        <v>1064</v>
      </c>
      <c r="I14" s="214" t="s">
        <v>1064</v>
      </c>
      <c r="J14" s="147" t="s">
        <v>1064</v>
      </c>
      <c r="K14" s="174" t="s">
        <v>1064</v>
      </c>
      <c r="L14" s="147" t="s">
        <v>1064</v>
      </c>
      <c r="M14" s="148" t="s">
        <v>1064</v>
      </c>
      <c r="N14" s="175" t="s">
        <v>1064</v>
      </c>
      <c r="O14" s="262"/>
      <c r="P14" s="191">
        <v>0</v>
      </c>
      <c r="Q14" s="147" t="s">
        <v>1064</v>
      </c>
      <c r="R14" s="178" t="s">
        <v>1064</v>
      </c>
      <c r="S14" s="147" t="s">
        <v>1064</v>
      </c>
      <c r="T14" s="148" t="s">
        <v>1064</v>
      </c>
      <c r="U14" s="175" t="s">
        <v>1064</v>
      </c>
      <c r="V14" s="147" t="s">
        <v>1064</v>
      </c>
      <c r="W14" s="199" t="s">
        <v>1064</v>
      </c>
      <c r="X14" s="147" t="s">
        <v>1064</v>
      </c>
      <c r="Y14" s="176" t="s">
        <v>1064</v>
      </c>
      <c r="Z14" s="147" t="s">
        <v>1064</v>
      </c>
      <c r="AA14" s="148" t="s">
        <v>1064</v>
      </c>
      <c r="AB14" s="174" t="s">
        <v>1064</v>
      </c>
      <c r="AC14" s="147" t="s">
        <v>1064</v>
      </c>
      <c r="AD14" s="151" t="s">
        <v>1064</v>
      </c>
      <c r="AE14" s="152" t="s">
        <v>1270</v>
      </c>
      <c r="AF14" s="233">
        <v>520</v>
      </c>
      <c r="AG14" s="108">
        <v>6</v>
      </c>
      <c r="AH14" s="234">
        <v>539</v>
      </c>
      <c r="AI14" s="125" t="e">
        <v>#VALUE!</v>
      </c>
    </row>
    <row r="15" spans="1:35" ht="15.75" thickBot="1">
      <c r="A15" s="39" t="s">
        <v>1057</v>
      </c>
      <c r="B15" s="138">
        <v>21813490</v>
      </c>
      <c r="C15" s="138" t="s">
        <v>501</v>
      </c>
      <c r="D15" s="305" t="s">
        <v>502</v>
      </c>
      <c r="E15" s="154">
        <v>22</v>
      </c>
      <c r="F15" s="146">
        <v>20.5</v>
      </c>
      <c r="G15" s="147">
        <v>19</v>
      </c>
      <c r="H15" s="148">
        <v>19</v>
      </c>
      <c r="I15" s="211">
        <v>3.21</v>
      </c>
      <c r="J15" s="147">
        <v>17</v>
      </c>
      <c r="K15" s="155">
        <v>6.69</v>
      </c>
      <c r="L15" s="147">
        <v>12</v>
      </c>
      <c r="M15" s="148">
        <v>14.5</v>
      </c>
      <c r="N15" s="156">
        <v>60</v>
      </c>
      <c r="O15" s="190">
        <v>78</v>
      </c>
      <c r="P15" s="191">
        <v>0.76923076923076927</v>
      </c>
      <c r="Q15" s="147">
        <v>3.5</v>
      </c>
      <c r="R15" s="157">
        <v>40.5</v>
      </c>
      <c r="S15" s="147">
        <v>3</v>
      </c>
      <c r="T15" s="148">
        <v>6.5</v>
      </c>
      <c r="U15" s="156">
        <v>27.2</v>
      </c>
      <c r="V15" s="147">
        <v>4.25</v>
      </c>
      <c r="W15" s="192">
        <v>-5</v>
      </c>
      <c r="X15" s="147">
        <v>1.5</v>
      </c>
      <c r="Y15" s="158">
        <v>4</v>
      </c>
      <c r="Z15" s="147">
        <v>3</v>
      </c>
      <c r="AA15" s="148">
        <v>8.75</v>
      </c>
      <c r="AB15" s="159">
        <v>43.01</v>
      </c>
      <c r="AC15" s="147">
        <v>9</v>
      </c>
      <c r="AD15" s="151">
        <v>9</v>
      </c>
      <c r="AE15" s="152">
        <v>11.55</v>
      </c>
      <c r="AF15" s="233">
        <v>140</v>
      </c>
      <c r="AG15" s="108">
        <v>7.5</v>
      </c>
      <c r="AH15" s="234">
        <v>397</v>
      </c>
      <c r="AI15" s="125">
        <v>9.5250000000000004</v>
      </c>
    </row>
    <row r="16" spans="1:35" ht="15.75" thickBot="1">
      <c r="A16" s="39" t="s">
        <v>1057</v>
      </c>
      <c r="B16" s="129">
        <v>21802808</v>
      </c>
      <c r="C16" s="129" t="s">
        <v>549</v>
      </c>
      <c r="D16" s="305" t="s">
        <v>510</v>
      </c>
      <c r="E16" s="154">
        <v>18</v>
      </c>
      <c r="F16" s="146">
        <v>18.5</v>
      </c>
      <c r="G16" s="147">
        <v>15</v>
      </c>
      <c r="H16" s="148">
        <v>15</v>
      </c>
      <c r="I16" s="211">
        <v>3.14</v>
      </c>
      <c r="J16" s="147">
        <v>18</v>
      </c>
      <c r="K16" s="155">
        <v>6.76</v>
      </c>
      <c r="L16" s="147">
        <v>11</v>
      </c>
      <c r="M16" s="148">
        <v>14.5</v>
      </c>
      <c r="N16" s="156">
        <v>58</v>
      </c>
      <c r="O16" s="190">
        <v>59</v>
      </c>
      <c r="P16" s="191">
        <v>0.98305084745762716</v>
      </c>
      <c r="Q16" s="147">
        <v>4.5</v>
      </c>
      <c r="R16" s="157">
        <v>42</v>
      </c>
      <c r="S16" s="147">
        <v>3.5</v>
      </c>
      <c r="T16" s="148">
        <v>8</v>
      </c>
      <c r="U16" s="156">
        <v>27.3</v>
      </c>
      <c r="V16" s="147">
        <v>4.25</v>
      </c>
      <c r="W16" s="192">
        <v>2</v>
      </c>
      <c r="X16" s="147">
        <v>3</v>
      </c>
      <c r="Y16" s="158">
        <v>5</v>
      </c>
      <c r="Z16" s="147">
        <v>2.5</v>
      </c>
      <c r="AA16" s="148">
        <v>9.75</v>
      </c>
      <c r="AB16" s="159">
        <v>34.82</v>
      </c>
      <c r="AC16" s="147">
        <v>13</v>
      </c>
      <c r="AD16" s="151">
        <v>13</v>
      </c>
      <c r="AE16" s="152">
        <v>12.05</v>
      </c>
      <c r="AF16" s="233">
        <v>98</v>
      </c>
      <c r="AG16" s="108">
        <v>8</v>
      </c>
      <c r="AH16" s="234">
        <v>339</v>
      </c>
      <c r="AI16" s="125">
        <v>10.025</v>
      </c>
    </row>
    <row r="17" spans="1:35" ht="15.75" thickBot="1">
      <c r="A17" s="218" t="s">
        <v>1057</v>
      </c>
      <c r="B17" s="129">
        <v>21813537</v>
      </c>
      <c r="C17" s="129" t="s">
        <v>555</v>
      </c>
      <c r="D17" s="305" t="s">
        <v>34</v>
      </c>
      <c r="E17" s="154">
        <v>17</v>
      </c>
      <c r="F17" s="146">
        <v>18</v>
      </c>
      <c r="G17" s="147">
        <v>14</v>
      </c>
      <c r="H17" s="148">
        <v>14</v>
      </c>
      <c r="I17" s="211">
        <v>3.35</v>
      </c>
      <c r="J17" s="147">
        <v>15</v>
      </c>
      <c r="K17" s="155">
        <v>6.86</v>
      </c>
      <c r="L17" s="147">
        <v>11</v>
      </c>
      <c r="M17" s="148">
        <v>13</v>
      </c>
      <c r="N17" s="156">
        <v>90</v>
      </c>
      <c r="O17" s="190">
        <v>74</v>
      </c>
      <c r="P17" s="191">
        <v>1.2162162162162162</v>
      </c>
      <c r="Q17" s="147">
        <v>6</v>
      </c>
      <c r="R17" s="157">
        <v>39.1</v>
      </c>
      <c r="S17" s="147">
        <v>3</v>
      </c>
      <c r="T17" s="148">
        <v>9</v>
      </c>
      <c r="U17" s="156">
        <v>26.6</v>
      </c>
      <c r="V17" s="147">
        <v>4.5</v>
      </c>
      <c r="W17" s="192">
        <v>0</v>
      </c>
      <c r="X17" s="147">
        <v>2.5</v>
      </c>
      <c r="Y17" s="158">
        <v>0</v>
      </c>
      <c r="Z17" s="147">
        <v>5</v>
      </c>
      <c r="AA17" s="148">
        <v>12</v>
      </c>
      <c r="AB17" s="159">
        <v>34.15</v>
      </c>
      <c r="AC17" s="147">
        <v>14</v>
      </c>
      <c r="AD17" s="151">
        <v>14</v>
      </c>
      <c r="AE17" s="152">
        <v>12.4</v>
      </c>
      <c r="AF17" s="233">
        <v>68</v>
      </c>
      <c r="AG17" s="108">
        <v>9</v>
      </c>
      <c r="AH17" s="234">
        <v>208</v>
      </c>
      <c r="AI17" s="125">
        <v>10.7</v>
      </c>
    </row>
    <row r="18" spans="1:35" ht="15.75" thickBot="1">
      <c r="A18" s="218" t="s">
        <v>1057</v>
      </c>
      <c r="B18" s="129">
        <v>21717523</v>
      </c>
      <c r="C18" s="129" t="s">
        <v>97</v>
      </c>
      <c r="D18" s="305" t="s">
        <v>592</v>
      </c>
      <c r="E18" s="154">
        <v>19</v>
      </c>
      <c r="F18" s="146">
        <v>19</v>
      </c>
      <c r="G18" s="147">
        <v>16</v>
      </c>
      <c r="H18" s="148">
        <v>16</v>
      </c>
      <c r="I18" s="211">
        <v>3.33</v>
      </c>
      <c r="J18" s="147">
        <v>15</v>
      </c>
      <c r="K18" s="155">
        <v>6.95</v>
      </c>
      <c r="L18" s="147">
        <v>10</v>
      </c>
      <c r="M18" s="148">
        <v>12.5</v>
      </c>
      <c r="N18" s="156">
        <v>87</v>
      </c>
      <c r="O18" s="190">
        <v>69</v>
      </c>
      <c r="P18" s="191">
        <v>1.2608695652173914</v>
      </c>
      <c r="Q18" s="147">
        <v>6</v>
      </c>
      <c r="R18" s="157">
        <v>47.6</v>
      </c>
      <c r="S18" s="147">
        <v>5</v>
      </c>
      <c r="T18" s="148">
        <v>11</v>
      </c>
      <c r="U18" s="156">
        <v>28.8</v>
      </c>
      <c r="V18" s="147">
        <v>3.5</v>
      </c>
      <c r="W18" s="192">
        <v>1</v>
      </c>
      <c r="X18" s="147">
        <v>2.75</v>
      </c>
      <c r="Y18" s="158">
        <v>3</v>
      </c>
      <c r="Z18" s="147">
        <v>3.5</v>
      </c>
      <c r="AA18" s="148">
        <v>9.75</v>
      </c>
      <c r="AB18" s="159">
        <v>42.33</v>
      </c>
      <c r="AC18" s="147">
        <v>9</v>
      </c>
      <c r="AD18" s="151">
        <v>9</v>
      </c>
      <c r="AE18" s="152">
        <v>11.65</v>
      </c>
      <c r="AF18" s="233">
        <v>128</v>
      </c>
      <c r="AG18" s="108">
        <v>6</v>
      </c>
      <c r="AH18" s="234">
        <v>539</v>
      </c>
      <c r="AI18" s="125">
        <v>8.8249999999999993</v>
      </c>
    </row>
    <row r="19" spans="1:35" ht="15.75" thickBot="1">
      <c r="A19" s="218" t="s">
        <v>1057</v>
      </c>
      <c r="B19" s="223">
        <v>21801272</v>
      </c>
      <c r="C19" s="223" t="s">
        <v>615</v>
      </c>
      <c r="D19" s="305" t="s">
        <v>388</v>
      </c>
      <c r="E19" s="154">
        <v>18</v>
      </c>
      <c r="F19" s="146">
        <v>18.5</v>
      </c>
      <c r="G19" s="147">
        <v>15</v>
      </c>
      <c r="H19" s="148">
        <v>15</v>
      </c>
      <c r="I19" s="211">
        <v>3.23</v>
      </c>
      <c r="J19" s="147">
        <v>17</v>
      </c>
      <c r="K19" s="155">
        <v>6.19</v>
      </c>
      <c r="L19" s="147">
        <v>16</v>
      </c>
      <c r="M19" s="148">
        <v>16.5</v>
      </c>
      <c r="N19" s="156">
        <v>70</v>
      </c>
      <c r="O19" s="190">
        <v>79</v>
      </c>
      <c r="P19" s="191">
        <v>0.88607594936708856</v>
      </c>
      <c r="Q19" s="147">
        <v>4</v>
      </c>
      <c r="R19" s="157">
        <v>55.4</v>
      </c>
      <c r="S19" s="147">
        <v>7</v>
      </c>
      <c r="T19" s="148">
        <v>11</v>
      </c>
      <c r="U19" s="156">
        <v>27.2</v>
      </c>
      <c r="V19" s="147">
        <v>4.25</v>
      </c>
      <c r="W19" s="192">
        <v>-15</v>
      </c>
      <c r="X19" s="147">
        <v>0.5</v>
      </c>
      <c r="Y19" s="158">
        <v>1</v>
      </c>
      <c r="Z19" s="147">
        <v>4.5</v>
      </c>
      <c r="AA19" s="148">
        <v>9.25</v>
      </c>
      <c r="AB19" s="159">
        <v>30.57</v>
      </c>
      <c r="AC19" s="147">
        <v>16</v>
      </c>
      <c r="AD19" s="151">
        <v>16</v>
      </c>
      <c r="AE19" s="152">
        <v>13.55</v>
      </c>
      <c r="AF19" s="233">
        <v>20</v>
      </c>
      <c r="AG19" s="108">
        <v>7</v>
      </c>
      <c r="AH19" s="234">
        <v>440</v>
      </c>
      <c r="AI19" s="125">
        <v>10.275</v>
      </c>
    </row>
    <row r="20" spans="1:35" ht="15.75" thickBot="1">
      <c r="A20" s="218" t="s">
        <v>186</v>
      </c>
      <c r="B20" s="223">
        <v>21817717</v>
      </c>
      <c r="C20" s="223" t="s">
        <v>629</v>
      </c>
      <c r="D20" s="305" t="s">
        <v>630</v>
      </c>
      <c r="E20" s="154">
        <v>13</v>
      </c>
      <c r="F20" s="146">
        <v>16</v>
      </c>
      <c r="G20" s="147">
        <v>13</v>
      </c>
      <c r="H20" s="148">
        <v>13</v>
      </c>
      <c r="I20" s="211">
        <v>3.84</v>
      </c>
      <c r="J20" s="147">
        <v>12</v>
      </c>
      <c r="K20" s="155">
        <v>7.16</v>
      </c>
      <c r="L20" s="147">
        <v>15</v>
      </c>
      <c r="M20" s="148">
        <v>13.5</v>
      </c>
      <c r="N20" s="156">
        <v>42</v>
      </c>
      <c r="O20" s="190">
        <v>69</v>
      </c>
      <c r="P20" s="191">
        <v>0.60869565217391308</v>
      </c>
      <c r="Q20" s="147">
        <v>4.5</v>
      </c>
      <c r="R20" s="157">
        <v>38.9</v>
      </c>
      <c r="S20" s="147">
        <v>7</v>
      </c>
      <c r="T20" s="148">
        <v>11.5</v>
      </c>
      <c r="U20" s="156">
        <v>23.3</v>
      </c>
      <c r="V20" s="147">
        <v>7.25</v>
      </c>
      <c r="W20" s="192">
        <v>-1</v>
      </c>
      <c r="X20" s="147">
        <v>2.25</v>
      </c>
      <c r="Y20" s="158">
        <v>5</v>
      </c>
      <c r="Z20" s="147">
        <v>2.5</v>
      </c>
      <c r="AA20" s="148">
        <v>12</v>
      </c>
      <c r="AB20" s="159">
        <v>57.6</v>
      </c>
      <c r="AC20" s="147">
        <v>5</v>
      </c>
      <c r="AD20" s="151">
        <v>5</v>
      </c>
      <c r="AE20" s="152">
        <v>11</v>
      </c>
      <c r="AF20" s="233">
        <v>196</v>
      </c>
      <c r="AG20" s="108">
        <v>4</v>
      </c>
      <c r="AH20" s="234">
        <v>656</v>
      </c>
      <c r="AI20" s="125">
        <v>7.5</v>
      </c>
    </row>
    <row r="21" spans="1:35" ht="15.75" thickBot="1">
      <c r="A21" s="218" t="s">
        <v>1057</v>
      </c>
      <c r="B21" s="223">
        <v>21810965</v>
      </c>
      <c r="C21" s="223" t="s">
        <v>104</v>
      </c>
      <c r="D21" s="305" t="s">
        <v>645</v>
      </c>
      <c r="E21" s="154">
        <v>18</v>
      </c>
      <c r="F21" s="146">
        <v>18.5</v>
      </c>
      <c r="G21" s="147">
        <v>15</v>
      </c>
      <c r="H21" s="148">
        <v>15</v>
      </c>
      <c r="I21" s="211">
        <v>3.14</v>
      </c>
      <c r="J21" s="147">
        <v>18</v>
      </c>
      <c r="K21" s="155">
        <v>6.85</v>
      </c>
      <c r="L21" s="147">
        <v>11</v>
      </c>
      <c r="M21" s="148">
        <v>14.5</v>
      </c>
      <c r="N21" s="156">
        <v>65</v>
      </c>
      <c r="O21" s="190">
        <v>72</v>
      </c>
      <c r="P21" s="191">
        <v>0.90277777777777779</v>
      </c>
      <c r="Q21" s="147">
        <v>4.5</v>
      </c>
      <c r="R21" s="157">
        <v>50.7</v>
      </c>
      <c r="S21" s="147">
        <v>5.5</v>
      </c>
      <c r="T21" s="148">
        <v>10</v>
      </c>
      <c r="U21" s="156">
        <v>27.3</v>
      </c>
      <c r="V21" s="147">
        <v>4.25</v>
      </c>
      <c r="W21" s="192">
        <v>0</v>
      </c>
      <c r="X21" s="147">
        <v>2.5</v>
      </c>
      <c r="Y21" s="158">
        <v>5</v>
      </c>
      <c r="Z21" s="147">
        <v>2.5</v>
      </c>
      <c r="AA21" s="148">
        <v>9.25</v>
      </c>
      <c r="AB21" s="159">
        <v>36.4</v>
      </c>
      <c r="AC21" s="147">
        <v>12</v>
      </c>
      <c r="AD21" s="151">
        <v>12</v>
      </c>
      <c r="AE21" s="152">
        <v>12.15</v>
      </c>
      <c r="AF21" s="233">
        <v>88</v>
      </c>
      <c r="AG21" s="108">
        <v>11</v>
      </c>
      <c r="AH21" s="234">
        <v>71</v>
      </c>
      <c r="AI21" s="125">
        <v>11.574999999999999</v>
      </c>
    </row>
    <row r="22" spans="1:35" ht="15.75" thickBot="1">
      <c r="A22" s="250" t="s">
        <v>1057</v>
      </c>
      <c r="B22" s="138">
        <v>21803814</v>
      </c>
      <c r="C22" s="138" t="s">
        <v>674</v>
      </c>
      <c r="D22" s="305" t="s">
        <v>36</v>
      </c>
      <c r="E22" s="173" t="s">
        <v>1064</v>
      </c>
      <c r="F22" s="146" t="s">
        <v>1064</v>
      </c>
      <c r="G22" s="147" t="s">
        <v>1064</v>
      </c>
      <c r="H22" s="148" t="s">
        <v>1064</v>
      </c>
      <c r="I22" s="214" t="s">
        <v>1064</v>
      </c>
      <c r="J22" s="147" t="s">
        <v>1064</v>
      </c>
      <c r="K22" s="174" t="s">
        <v>1064</v>
      </c>
      <c r="L22" s="147" t="s">
        <v>1064</v>
      </c>
      <c r="M22" s="148" t="s">
        <v>1064</v>
      </c>
      <c r="N22" s="175" t="s">
        <v>1064</v>
      </c>
      <c r="O22" s="198"/>
      <c r="P22" s="191">
        <v>0</v>
      </c>
      <c r="Q22" s="147" t="s">
        <v>1064</v>
      </c>
      <c r="R22" s="182" t="s">
        <v>1064</v>
      </c>
      <c r="S22" s="147" t="s">
        <v>1064</v>
      </c>
      <c r="T22" s="148" t="s">
        <v>1064</v>
      </c>
      <c r="U22" s="175" t="s">
        <v>1064</v>
      </c>
      <c r="V22" s="147" t="s">
        <v>1064</v>
      </c>
      <c r="W22" s="199" t="s">
        <v>1064</v>
      </c>
      <c r="X22" s="147" t="s">
        <v>1064</v>
      </c>
      <c r="Y22" s="176" t="s">
        <v>1064</v>
      </c>
      <c r="Z22" s="147" t="s">
        <v>1064</v>
      </c>
      <c r="AA22" s="148" t="s">
        <v>1064</v>
      </c>
      <c r="AB22" s="174" t="s">
        <v>1064</v>
      </c>
      <c r="AC22" s="147" t="s">
        <v>1064</v>
      </c>
      <c r="AD22" s="151" t="s">
        <v>1064</v>
      </c>
      <c r="AE22" s="152" t="s">
        <v>1270</v>
      </c>
      <c r="AF22" s="233">
        <v>520</v>
      </c>
      <c r="AG22" s="108">
        <v>9</v>
      </c>
      <c r="AH22" s="234">
        <v>208</v>
      </c>
      <c r="AI22" s="125" t="e">
        <v>#VALUE!</v>
      </c>
    </row>
    <row r="23" spans="1:35" ht="15.75" thickBot="1">
      <c r="A23" s="258" t="s">
        <v>1057</v>
      </c>
      <c r="B23" s="142">
        <v>21715641</v>
      </c>
      <c r="C23" s="142" t="s">
        <v>41</v>
      </c>
      <c r="D23" s="305" t="s">
        <v>681</v>
      </c>
      <c r="E23" s="237" t="s">
        <v>1061</v>
      </c>
      <c r="F23" s="146" t="s">
        <v>1061</v>
      </c>
      <c r="G23" s="147" t="s">
        <v>1061</v>
      </c>
      <c r="H23" s="148" t="s">
        <v>1271</v>
      </c>
      <c r="I23" s="213" t="s">
        <v>1061</v>
      </c>
      <c r="J23" s="147" t="s">
        <v>1061</v>
      </c>
      <c r="K23" s="170" t="s">
        <v>1061</v>
      </c>
      <c r="L23" s="147" t="s">
        <v>1061</v>
      </c>
      <c r="M23" s="148" t="s">
        <v>1271</v>
      </c>
      <c r="N23" s="171" t="s">
        <v>1061</v>
      </c>
      <c r="O23" s="240"/>
      <c r="P23" s="191">
        <v>0</v>
      </c>
      <c r="Q23" s="147" t="s">
        <v>1061</v>
      </c>
      <c r="R23" s="171" t="s">
        <v>1061</v>
      </c>
      <c r="S23" s="147" t="s">
        <v>1061</v>
      </c>
      <c r="T23" s="148" t="s">
        <v>1271</v>
      </c>
      <c r="U23" s="171" t="s">
        <v>1061</v>
      </c>
      <c r="V23" s="147" t="s">
        <v>1061</v>
      </c>
      <c r="W23" s="197" t="s">
        <v>1061</v>
      </c>
      <c r="X23" s="147" t="s">
        <v>1061</v>
      </c>
      <c r="Y23" s="172" t="s">
        <v>1061</v>
      </c>
      <c r="Z23" s="147" t="s">
        <v>1061</v>
      </c>
      <c r="AA23" s="148" t="s">
        <v>1271</v>
      </c>
      <c r="AB23" s="170" t="s">
        <v>1061</v>
      </c>
      <c r="AC23" s="147" t="s">
        <v>1061</v>
      </c>
      <c r="AD23" s="151" t="s">
        <v>1271</v>
      </c>
      <c r="AE23" s="152" t="s">
        <v>1271</v>
      </c>
      <c r="AF23" s="233">
        <v>520</v>
      </c>
      <c r="AG23" s="108">
        <v>7</v>
      </c>
      <c r="AH23" s="234">
        <v>440</v>
      </c>
      <c r="AI23" s="125" t="e">
        <v>#VALUE!</v>
      </c>
    </row>
    <row r="24" spans="1:35" ht="15.75" thickBot="1">
      <c r="A24" s="218" t="s">
        <v>1057</v>
      </c>
      <c r="B24" s="224">
        <v>21811396</v>
      </c>
      <c r="C24" s="224" t="s">
        <v>684</v>
      </c>
      <c r="D24" s="305" t="s">
        <v>318</v>
      </c>
      <c r="E24" s="179">
        <v>0</v>
      </c>
      <c r="F24" s="146">
        <v>0</v>
      </c>
      <c r="G24" s="147">
        <v>0</v>
      </c>
      <c r="H24" s="148">
        <v>0</v>
      </c>
      <c r="I24" s="210">
        <v>0</v>
      </c>
      <c r="J24" s="147">
        <v>0</v>
      </c>
      <c r="K24" s="149">
        <v>0</v>
      </c>
      <c r="L24" s="147">
        <v>0</v>
      </c>
      <c r="M24" s="148">
        <v>0</v>
      </c>
      <c r="N24" s="156">
        <v>65</v>
      </c>
      <c r="O24" s="190">
        <v>97</v>
      </c>
      <c r="P24" s="191">
        <v>0.67010309278350511</v>
      </c>
      <c r="Q24" s="147">
        <v>3</v>
      </c>
      <c r="R24" s="157">
        <v>34.700000000000003</v>
      </c>
      <c r="S24" s="147">
        <v>1.5</v>
      </c>
      <c r="T24" s="148">
        <v>4.5</v>
      </c>
      <c r="U24" s="156">
        <v>31.8</v>
      </c>
      <c r="V24" s="147">
        <v>2</v>
      </c>
      <c r="W24" s="192">
        <v>-10</v>
      </c>
      <c r="X24" s="147">
        <v>1</v>
      </c>
      <c r="Y24" s="158">
        <v>5</v>
      </c>
      <c r="Z24" s="147">
        <v>2.5</v>
      </c>
      <c r="AA24" s="148">
        <v>5.5</v>
      </c>
      <c r="AB24" s="159">
        <v>37.43</v>
      </c>
      <c r="AC24" s="147">
        <v>12</v>
      </c>
      <c r="AD24" s="151">
        <v>12</v>
      </c>
      <c r="AE24" s="152">
        <v>4.4000000000000004</v>
      </c>
      <c r="AF24" s="233">
        <v>516</v>
      </c>
      <c r="AG24" s="108">
        <v>8.5</v>
      </c>
      <c r="AH24" s="234">
        <v>278</v>
      </c>
      <c r="AI24" s="125">
        <v>6.45</v>
      </c>
    </row>
    <row r="25" spans="1:35" ht="15.75" thickBot="1">
      <c r="A25" s="218" t="s">
        <v>186</v>
      </c>
      <c r="B25" s="224">
        <v>21800405</v>
      </c>
      <c r="C25" s="224" t="s">
        <v>716</v>
      </c>
      <c r="D25" s="305" t="s">
        <v>717</v>
      </c>
      <c r="E25" s="154">
        <v>11</v>
      </c>
      <c r="F25" s="146">
        <v>15</v>
      </c>
      <c r="G25" s="147">
        <v>11</v>
      </c>
      <c r="H25" s="148">
        <v>11</v>
      </c>
      <c r="I25" s="211">
        <v>4.3499999999999996</v>
      </c>
      <c r="J25" s="147">
        <v>3</v>
      </c>
      <c r="K25" s="155">
        <v>7.91</v>
      </c>
      <c r="L25" s="147">
        <v>10</v>
      </c>
      <c r="M25" s="148">
        <v>6.5</v>
      </c>
      <c r="N25" s="156">
        <v>46</v>
      </c>
      <c r="O25" s="190">
        <v>73</v>
      </c>
      <c r="P25" s="191">
        <v>0.63013698630136983</v>
      </c>
      <c r="Q25" s="147">
        <v>4.5</v>
      </c>
      <c r="R25" s="157">
        <v>31.4</v>
      </c>
      <c r="S25" s="147">
        <v>5</v>
      </c>
      <c r="T25" s="148">
        <v>9.5</v>
      </c>
      <c r="U25" s="156">
        <v>27.5</v>
      </c>
      <c r="V25" s="147">
        <v>5</v>
      </c>
      <c r="W25" s="192">
        <v>-9</v>
      </c>
      <c r="X25" s="147">
        <v>1</v>
      </c>
      <c r="Y25" s="158">
        <v>10</v>
      </c>
      <c r="Z25" s="147">
        <v>0</v>
      </c>
      <c r="AA25" s="148">
        <v>6</v>
      </c>
      <c r="AB25" s="159">
        <v>73.88</v>
      </c>
      <c r="AC25" s="147">
        <v>1</v>
      </c>
      <c r="AD25" s="151">
        <v>1</v>
      </c>
      <c r="AE25" s="152">
        <v>6.8</v>
      </c>
      <c r="AF25" s="233">
        <v>483</v>
      </c>
      <c r="AG25" s="108">
        <v>6</v>
      </c>
      <c r="AH25" s="234">
        <v>539</v>
      </c>
      <c r="AI25" s="125">
        <v>6.4</v>
      </c>
    </row>
    <row r="26" spans="1:35" ht="15.75" thickBot="1">
      <c r="A26" s="251" t="s">
        <v>1057</v>
      </c>
      <c r="B26" s="127">
        <v>21816751</v>
      </c>
      <c r="C26" s="127" t="s">
        <v>729</v>
      </c>
      <c r="D26" s="305" t="s">
        <v>730</v>
      </c>
      <c r="E26" s="145" t="s">
        <v>1064</v>
      </c>
      <c r="F26" s="146" t="s">
        <v>1064</v>
      </c>
      <c r="G26" s="147" t="s">
        <v>1064</v>
      </c>
      <c r="H26" s="148" t="s">
        <v>1064</v>
      </c>
      <c r="I26" s="210" t="s">
        <v>1064</v>
      </c>
      <c r="J26" s="147" t="s">
        <v>1064</v>
      </c>
      <c r="K26" s="149" t="s">
        <v>1064</v>
      </c>
      <c r="L26" s="147" t="s">
        <v>1064</v>
      </c>
      <c r="M26" s="148" t="s">
        <v>1064</v>
      </c>
      <c r="N26" s="150" t="s">
        <v>1064</v>
      </c>
      <c r="O26" s="204"/>
      <c r="P26" s="191">
        <v>0</v>
      </c>
      <c r="Q26" s="147" t="s">
        <v>1064</v>
      </c>
      <c r="R26" s="150" t="s">
        <v>1064</v>
      </c>
      <c r="S26" s="147" t="s">
        <v>1064</v>
      </c>
      <c r="T26" s="148" t="s">
        <v>1064</v>
      </c>
      <c r="U26" s="150" t="s">
        <v>1064</v>
      </c>
      <c r="V26" s="147" t="s">
        <v>1064</v>
      </c>
      <c r="W26" s="189" t="s">
        <v>1064</v>
      </c>
      <c r="X26" s="147" t="s">
        <v>1064</v>
      </c>
      <c r="Y26" s="166" t="s">
        <v>1064</v>
      </c>
      <c r="Z26" s="147" t="s">
        <v>1064</v>
      </c>
      <c r="AA26" s="148" t="s">
        <v>1064</v>
      </c>
      <c r="AB26" s="149" t="s">
        <v>1064</v>
      </c>
      <c r="AC26" s="147" t="s">
        <v>1064</v>
      </c>
      <c r="AD26" s="151" t="s">
        <v>1064</v>
      </c>
      <c r="AE26" s="152" t="s">
        <v>1270</v>
      </c>
      <c r="AF26" s="233">
        <v>520</v>
      </c>
      <c r="AG26" s="108">
        <v>6.5</v>
      </c>
      <c r="AH26" s="234">
        <v>497</v>
      </c>
      <c r="AI26" s="125" t="e">
        <v>#VALUE!</v>
      </c>
    </row>
    <row r="27" spans="1:35" ht="15.75" thickBot="1">
      <c r="A27" s="218" t="s">
        <v>1057</v>
      </c>
      <c r="B27" s="132">
        <v>21811659</v>
      </c>
      <c r="C27" s="132" t="s">
        <v>778</v>
      </c>
      <c r="D27" s="305" t="s">
        <v>779</v>
      </c>
      <c r="E27" s="154">
        <v>18</v>
      </c>
      <c r="F27" s="146">
        <v>18.5</v>
      </c>
      <c r="G27" s="147">
        <v>15</v>
      </c>
      <c r="H27" s="148">
        <v>15</v>
      </c>
      <c r="I27" s="211">
        <v>3.44</v>
      </c>
      <c r="J27" s="147">
        <v>13</v>
      </c>
      <c r="K27" s="155">
        <v>6.44</v>
      </c>
      <c r="L27" s="147">
        <v>14</v>
      </c>
      <c r="M27" s="148">
        <v>13.5</v>
      </c>
      <c r="N27" s="156">
        <v>93</v>
      </c>
      <c r="O27" s="190">
        <v>75</v>
      </c>
      <c r="P27" s="191">
        <v>1.24</v>
      </c>
      <c r="Q27" s="147">
        <v>6</v>
      </c>
      <c r="R27" s="157">
        <v>43.5</v>
      </c>
      <c r="S27" s="147">
        <v>4</v>
      </c>
      <c r="T27" s="148">
        <v>10</v>
      </c>
      <c r="U27" s="156">
        <v>24</v>
      </c>
      <c r="V27" s="147">
        <v>5.75</v>
      </c>
      <c r="W27" s="194">
        <v>0</v>
      </c>
      <c r="X27" s="147">
        <v>2.5</v>
      </c>
      <c r="Y27" s="158">
        <v>2</v>
      </c>
      <c r="Z27" s="147">
        <v>4</v>
      </c>
      <c r="AA27" s="148">
        <v>12.25</v>
      </c>
      <c r="AB27" s="159">
        <v>36.25</v>
      </c>
      <c r="AC27" s="147">
        <v>12</v>
      </c>
      <c r="AD27" s="151">
        <v>12</v>
      </c>
      <c r="AE27" s="152">
        <v>12.55</v>
      </c>
      <c r="AF27" s="233">
        <v>58</v>
      </c>
      <c r="AG27" s="108">
        <v>2</v>
      </c>
      <c r="AH27" s="234">
        <v>677</v>
      </c>
      <c r="AI27" s="125">
        <v>7.2750000000000004</v>
      </c>
    </row>
    <row r="28" spans="1:35" ht="15.75" thickBot="1">
      <c r="A28" s="258" t="s">
        <v>1057</v>
      </c>
      <c r="B28" s="142">
        <v>21712411</v>
      </c>
      <c r="C28" s="142" t="s">
        <v>44</v>
      </c>
      <c r="D28" s="305" t="s">
        <v>680</v>
      </c>
      <c r="E28" s="169" t="s">
        <v>1061</v>
      </c>
      <c r="F28" s="146" t="s">
        <v>1061</v>
      </c>
      <c r="G28" s="147" t="s">
        <v>1061</v>
      </c>
      <c r="H28" s="148" t="s">
        <v>1271</v>
      </c>
      <c r="I28" s="213" t="s">
        <v>1061</v>
      </c>
      <c r="J28" s="147" t="s">
        <v>1061</v>
      </c>
      <c r="K28" s="170" t="s">
        <v>1061</v>
      </c>
      <c r="L28" s="147" t="s">
        <v>1061</v>
      </c>
      <c r="M28" s="148" t="s">
        <v>1271</v>
      </c>
      <c r="N28" s="171" t="s">
        <v>1061</v>
      </c>
      <c r="O28" s="254"/>
      <c r="P28" s="191">
        <v>0</v>
      </c>
      <c r="Q28" s="147" t="s">
        <v>1061</v>
      </c>
      <c r="R28" s="243" t="s">
        <v>1061</v>
      </c>
      <c r="S28" s="147" t="s">
        <v>1061</v>
      </c>
      <c r="T28" s="148" t="s">
        <v>1271</v>
      </c>
      <c r="U28" s="171" t="s">
        <v>1061</v>
      </c>
      <c r="V28" s="147" t="s">
        <v>1061</v>
      </c>
      <c r="W28" s="197" t="s">
        <v>1061</v>
      </c>
      <c r="X28" s="147" t="s">
        <v>1061</v>
      </c>
      <c r="Y28" s="172" t="s">
        <v>1061</v>
      </c>
      <c r="Z28" s="147" t="s">
        <v>1061</v>
      </c>
      <c r="AA28" s="148" t="s">
        <v>1271</v>
      </c>
      <c r="AB28" s="170" t="s">
        <v>1061</v>
      </c>
      <c r="AC28" s="147" t="s">
        <v>1061</v>
      </c>
      <c r="AD28" s="151" t="s">
        <v>1271</v>
      </c>
      <c r="AE28" s="152" t="s">
        <v>1271</v>
      </c>
      <c r="AF28" s="233">
        <v>520</v>
      </c>
      <c r="AG28" s="108">
        <v>9</v>
      </c>
      <c r="AH28" s="234">
        <v>208</v>
      </c>
      <c r="AI28" s="125" t="e">
        <v>#VALUE!</v>
      </c>
    </row>
    <row r="29" spans="1:35" ht="15.75" thickBot="1">
      <c r="A29" s="218" t="s">
        <v>1057</v>
      </c>
      <c r="B29" s="132">
        <v>21816902</v>
      </c>
      <c r="C29" s="132" t="s">
        <v>796</v>
      </c>
      <c r="D29" s="305" t="s">
        <v>797</v>
      </c>
      <c r="E29" s="154">
        <v>20</v>
      </c>
      <c r="F29" s="146">
        <v>19.5</v>
      </c>
      <c r="G29" s="147">
        <v>17</v>
      </c>
      <c r="H29" s="148">
        <v>17</v>
      </c>
      <c r="I29" s="211">
        <v>3.36</v>
      </c>
      <c r="J29" s="147">
        <v>14</v>
      </c>
      <c r="K29" s="155">
        <v>6.29</v>
      </c>
      <c r="L29" s="147">
        <v>15</v>
      </c>
      <c r="M29" s="148">
        <v>14.5</v>
      </c>
      <c r="N29" s="156">
        <v>64</v>
      </c>
      <c r="O29" s="190">
        <v>55</v>
      </c>
      <c r="P29" s="191">
        <v>1.1636363636363636</v>
      </c>
      <c r="Q29" s="147">
        <v>5.5</v>
      </c>
      <c r="R29" s="184">
        <v>41.8</v>
      </c>
      <c r="S29" s="147">
        <v>3.5</v>
      </c>
      <c r="T29" s="148">
        <v>9</v>
      </c>
      <c r="U29" s="156">
        <v>23.8</v>
      </c>
      <c r="V29" s="147">
        <v>6</v>
      </c>
      <c r="W29" s="192">
        <v>0</v>
      </c>
      <c r="X29" s="147">
        <v>2.5</v>
      </c>
      <c r="Y29" s="158">
        <v>3</v>
      </c>
      <c r="Z29" s="147">
        <v>3.5</v>
      </c>
      <c r="AA29" s="148">
        <v>12</v>
      </c>
      <c r="AB29" s="159">
        <v>43.54</v>
      </c>
      <c r="AC29" s="147">
        <v>8</v>
      </c>
      <c r="AD29" s="151">
        <v>8</v>
      </c>
      <c r="AE29" s="152">
        <v>12.1</v>
      </c>
      <c r="AF29" s="233">
        <v>93</v>
      </c>
      <c r="AG29" s="108">
        <v>9</v>
      </c>
      <c r="AH29" s="234">
        <v>208</v>
      </c>
      <c r="AI29" s="125">
        <v>10.55</v>
      </c>
    </row>
    <row r="30" spans="1:35" ht="15.75" thickBot="1">
      <c r="A30" s="218" t="s">
        <v>186</v>
      </c>
      <c r="B30" s="132">
        <v>21812424</v>
      </c>
      <c r="C30" s="132" t="s">
        <v>798</v>
      </c>
      <c r="D30" s="305" t="s">
        <v>799</v>
      </c>
      <c r="E30" s="154">
        <v>11</v>
      </c>
      <c r="F30" s="146">
        <v>15</v>
      </c>
      <c r="G30" s="147">
        <v>11</v>
      </c>
      <c r="H30" s="148">
        <v>11</v>
      </c>
      <c r="I30" s="211">
        <v>4.09</v>
      </c>
      <c r="J30" s="147">
        <v>8</v>
      </c>
      <c r="K30" s="155">
        <v>7.46</v>
      </c>
      <c r="L30" s="147">
        <v>13</v>
      </c>
      <c r="M30" s="148">
        <v>10.5</v>
      </c>
      <c r="N30" s="156">
        <v>58</v>
      </c>
      <c r="O30" s="190">
        <v>69</v>
      </c>
      <c r="P30" s="191">
        <v>0.84057971014492749</v>
      </c>
      <c r="Q30" s="147">
        <v>5.5</v>
      </c>
      <c r="R30" s="157">
        <v>30.3</v>
      </c>
      <c r="S30" s="147">
        <v>5</v>
      </c>
      <c r="T30" s="148">
        <v>10.5</v>
      </c>
      <c r="U30" s="156">
        <v>28.8</v>
      </c>
      <c r="V30" s="147">
        <v>4.5</v>
      </c>
      <c r="W30" s="194">
        <v>6</v>
      </c>
      <c r="X30" s="147">
        <v>3.5</v>
      </c>
      <c r="Y30" s="158">
        <v>5</v>
      </c>
      <c r="Z30" s="147">
        <v>2.5</v>
      </c>
      <c r="AA30" s="148">
        <v>10.5</v>
      </c>
      <c r="AB30" s="159">
        <v>46.72</v>
      </c>
      <c r="AC30" s="147">
        <v>10</v>
      </c>
      <c r="AD30" s="151">
        <v>10</v>
      </c>
      <c r="AE30" s="152">
        <v>10.5</v>
      </c>
      <c r="AF30" s="233">
        <v>232</v>
      </c>
      <c r="AG30" s="108">
        <v>5.5</v>
      </c>
      <c r="AH30" s="234">
        <v>586</v>
      </c>
      <c r="AI30" s="125">
        <v>8</v>
      </c>
    </row>
    <row r="31" spans="1:35" ht="15.75" thickBot="1">
      <c r="A31" s="218" t="s">
        <v>1057</v>
      </c>
      <c r="B31" s="132">
        <v>21712921</v>
      </c>
      <c r="C31" s="132" t="s">
        <v>800</v>
      </c>
      <c r="D31" s="305" t="s">
        <v>380</v>
      </c>
      <c r="E31" s="154">
        <v>17</v>
      </c>
      <c r="F31" s="146">
        <v>18</v>
      </c>
      <c r="G31" s="147">
        <v>14</v>
      </c>
      <c r="H31" s="148">
        <v>14</v>
      </c>
      <c r="I31" s="211">
        <v>3</v>
      </c>
      <c r="J31" s="147">
        <v>20</v>
      </c>
      <c r="K31" s="155">
        <v>6.05</v>
      </c>
      <c r="L31" s="147">
        <v>17</v>
      </c>
      <c r="M31" s="148">
        <v>18.5</v>
      </c>
      <c r="N31" s="156">
        <v>81</v>
      </c>
      <c r="O31" s="190">
        <v>70</v>
      </c>
      <c r="P31" s="191">
        <v>1.1571428571428573</v>
      </c>
      <c r="Q31" s="147">
        <v>5.5</v>
      </c>
      <c r="R31" s="184">
        <v>47.7</v>
      </c>
      <c r="S31" s="147">
        <v>5</v>
      </c>
      <c r="T31" s="148">
        <v>10.5</v>
      </c>
      <c r="U31" s="156">
        <v>23</v>
      </c>
      <c r="V31" s="147">
        <v>6.25</v>
      </c>
      <c r="W31" s="192">
        <v>-14</v>
      </c>
      <c r="X31" s="147">
        <v>0.5</v>
      </c>
      <c r="Y31" s="158">
        <v>1</v>
      </c>
      <c r="Z31" s="147">
        <v>4.5</v>
      </c>
      <c r="AA31" s="148">
        <v>11.25</v>
      </c>
      <c r="AB31" s="159">
        <v>52.78</v>
      </c>
      <c r="AC31" s="147">
        <v>4</v>
      </c>
      <c r="AD31" s="151">
        <v>4</v>
      </c>
      <c r="AE31" s="152">
        <v>11.65</v>
      </c>
      <c r="AF31" s="233">
        <v>128</v>
      </c>
      <c r="AG31" s="108">
        <v>5.5</v>
      </c>
      <c r="AH31" s="234">
        <v>586</v>
      </c>
      <c r="AI31" s="125">
        <v>8.5749999999999993</v>
      </c>
    </row>
    <row r="32" spans="1:35" ht="15.75" thickBot="1">
      <c r="A32" s="218" t="s">
        <v>1057</v>
      </c>
      <c r="B32" s="132">
        <v>21711912</v>
      </c>
      <c r="C32" s="132" t="s">
        <v>801</v>
      </c>
      <c r="D32" s="305" t="s">
        <v>290</v>
      </c>
      <c r="E32" s="154">
        <v>19</v>
      </c>
      <c r="F32" s="146">
        <v>19</v>
      </c>
      <c r="G32" s="147">
        <v>16</v>
      </c>
      <c r="H32" s="148">
        <v>16</v>
      </c>
      <c r="I32" s="211">
        <v>3.42</v>
      </c>
      <c r="J32" s="147">
        <v>13</v>
      </c>
      <c r="K32" s="155">
        <v>6.28</v>
      </c>
      <c r="L32" s="147">
        <v>15</v>
      </c>
      <c r="M32" s="148">
        <v>14</v>
      </c>
      <c r="N32" s="156">
        <v>70</v>
      </c>
      <c r="O32" s="190">
        <v>67</v>
      </c>
      <c r="P32" s="191">
        <v>1.044776119402985</v>
      </c>
      <c r="Q32" s="147">
        <v>5</v>
      </c>
      <c r="R32" s="184">
        <v>49.1</v>
      </c>
      <c r="S32" s="147">
        <v>5.5</v>
      </c>
      <c r="T32" s="148">
        <v>10.5</v>
      </c>
      <c r="U32" s="156">
        <v>25</v>
      </c>
      <c r="V32" s="147">
        <v>5.5</v>
      </c>
      <c r="W32" s="192">
        <v>5</v>
      </c>
      <c r="X32" s="147">
        <v>3.5</v>
      </c>
      <c r="Y32" s="158">
        <v>3</v>
      </c>
      <c r="Z32" s="147">
        <v>3.5</v>
      </c>
      <c r="AA32" s="148">
        <v>12.5</v>
      </c>
      <c r="AB32" s="159">
        <v>41.16</v>
      </c>
      <c r="AC32" s="147">
        <v>10</v>
      </c>
      <c r="AD32" s="151">
        <v>10</v>
      </c>
      <c r="AE32" s="152">
        <v>12.6</v>
      </c>
      <c r="AF32" s="233">
        <v>50</v>
      </c>
      <c r="AG32" s="108">
        <v>9</v>
      </c>
      <c r="AH32" s="234">
        <v>208</v>
      </c>
      <c r="AI32" s="125">
        <v>10.8</v>
      </c>
    </row>
    <row r="33" spans="1:35" ht="15.75" thickBot="1">
      <c r="A33" s="250" t="s">
        <v>1057</v>
      </c>
      <c r="B33" s="138">
        <v>21804957</v>
      </c>
      <c r="C33" s="138" t="s">
        <v>45</v>
      </c>
      <c r="D33" s="305" t="s">
        <v>584</v>
      </c>
      <c r="E33" s="173" t="s">
        <v>1064</v>
      </c>
      <c r="F33" s="146" t="s">
        <v>1064</v>
      </c>
      <c r="G33" s="147" t="s">
        <v>1064</v>
      </c>
      <c r="H33" s="148" t="s">
        <v>1064</v>
      </c>
      <c r="I33" s="214" t="s">
        <v>1064</v>
      </c>
      <c r="J33" s="147" t="s">
        <v>1064</v>
      </c>
      <c r="K33" s="174" t="s">
        <v>1064</v>
      </c>
      <c r="L33" s="147" t="s">
        <v>1064</v>
      </c>
      <c r="M33" s="148" t="s">
        <v>1064</v>
      </c>
      <c r="N33" s="175" t="s">
        <v>1064</v>
      </c>
      <c r="O33" s="198"/>
      <c r="P33" s="191">
        <v>0</v>
      </c>
      <c r="Q33" s="147" t="s">
        <v>1064</v>
      </c>
      <c r="R33" s="182" t="s">
        <v>1064</v>
      </c>
      <c r="S33" s="147" t="s">
        <v>1064</v>
      </c>
      <c r="T33" s="148" t="s">
        <v>1064</v>
      </c>
      <c r="U33" s="175" t="s">
        <v>1064</v>
      </c>
      <c r="V33" s="147" t="s">
        <v>1064</v>
      </c>
      <c r="W33" s="199" t="s">
        <v>1064</v>
      </c>
      <c r="X33" s="147" t="s">
        <v>1064</v>
      </c>
      <c r="Y33" s="176" t="s">
        <v>1064</v>
      </c>
      <c r="Z33" s="147" t="s">
        <v>1064</v>
      </c>
      <c r="AA33" s="148" t="s">
        <v>1064</v>
      </c>
      <c r="AB33" s="174" t="s">
        <v>1064</v>
      </c>
      <c r="AC33" s="147" t="s">
        <v>1064</v>
      </c>
      <c r="AD33" s="151" t="s">
        <v>1064</v>
      </c>
      <c r="AE33" s="152" t="s">
        <v>1270</v>
      </c>
      <c r="AF33" s="233">
        <v>520</v>
      </c>
      <c r="AG33" s="108">
        <v>12</v>
      </c>
      <c r="AH33" s="234">
        <v>38</v>
      </c>
      <c r="AI33" s="125" t="e">
        <v>#VALUE!</v>
      </c>
    </row>
    <row r="34" spans="1:35" ht="15.75" thickBot="1">
      <c r="A34" s="39" t="s">
        <v>1057</v>
      </c>
      <c r="B34" s="132">
        <v>21808443</v>
      </c>
      <c r="C34" s="132" t="s">
        <v>45</v>
      </c>
      <c r="D34" s="305" t="s">
        <v>380</v>
      </c>
      <c r="E34" s="154">
        <v>25</v>
      </c>
      <c r="F34" s="146">
        <v>21.5</v>
      </c>
      <c r="G34" s="147">
        <v>20</v>
      </c>
      <c r="H34" s="148">
        <v>20</v>
      </c>
      <c r="I34" s="211">
        <v>3.46</v>
      </c>
      <c r="J34" s="147">
        <v>13</v>
      </c>
      <c r="K34" s="155">
        <v>6.5</v>
      </c>
      <c r="L34" s="147">
        <v>13</v>
      </c>
      <c r="M34" s="148">
        <v>13</v>
      </c>
      <c r="N34" s="156">
        <v>48</v>
      </c>
      <c r="O34" s="190">
        <v>62</v>
      </c>
      <c r="P34" s="191">
        <v>0.77419354838709675</v>
      </c>
      <c r="Q34" s="147">
        <v>3.5</v>
      </c>
      <c r="R34" s="157">
        <v>43</v>
      </c>
      <c r="S34" s="147">
        <v>4</v>
      </c>
      <c r="T34" s="148">
        <v>7.5</v>
      </c>
      <c r="U34" s="156">
        <v>26.1</v>
      </c>
      <c r="V34" s="147">
        <v>4.75</v>
      </c>
      <c r="W34" s="194">
        <v>-2</v>
      </c>
      <c r="X34" s="147">
        <v>2</v>
      </c>
      <c r="Y34" s="158">
        <v>3</v>
      </c>
      <c r="Z34" s="147">
        <v>3.5</v>
      </c>
      <c r="AA34" s="148">
        <v>10.25</v>
      </c>
      <c r="AB34" s="159">
        <v>28.09</v>
      </c>
      <c r="AC34" s="147">
        <v>18</v>
      </c>
      <c r="AD34" s="151">
        <v>18</v>
      </c>
      <c r="AE34" s="152">
        <v>13.75</v>
      </c>
      <c r="AF34" s="233">
        <v>16</v>
      </c>
      <c r="AG34" s="108">
        <v>10.5</v>
      </c>
      <c r="AH34" s="234">
        <v>94</v>
      </c>
      <c r="AI34" s="125">
        <v>12.125</v>
      </c>
    </row>
    <row r="35" spans="1:35" ht="15.75" thickBot="1">
      <c r="A35" s="218" t="s">
        <v>186</v>
      </c>
      <c r="B35" s="132">
        <v>21813302</v>
      </c>
      <c r="C35" s="132" t="s">
        <v>819</v>
      </c>
      <c r="D35" s="305" t="s">
        <v>320</v>
      </c>
      <c r="E35" s="154">
        <v>17</v>
      </c>
      <c r="F35" s="146">
        <v>18</v>
      </c>
      <c r="G35" s="147">
        <v>17</v>
      </c>
      <c r="H35" s="148">
        <v>17</v>
      </c>
      <c r="I35" s="211">
        <v>3.29</v>
      </c>
      <c r="J35" s="147">
        <v>20</v>
      </c>
      <c r="K35" s="155">
        <v>7.1</v>
      </c>
      <c r="L35" s="147">
        <v>15</v>
      </c>
      <c r="M35" s="148">
        <v>17.5</v>
      </c>
      <c r="N35" s="156">
        <v>36</v>
      </c>
      <c r="O35" s="190">
        <v>64</v>
      </c>
      <c r="P35" s="191">
        <v>0.5625</v>
      </c>
      <c r="Q35" s="147">
        <v>4</v>
      </c>
      <c r="R35" s="157">
        <v>30.4</v>
      </c>
      <c r="S35" s="147">
        <v>5</v>
      </c>
      <c r="T35" s="148">
        <v>9</v>
      </c>
      <c r="U35" s="156">
        <v>27</v>
      </c>
      <c r="V35" s="147">
        <v>5.25</v>
      </c>
      <c r="W35" s="192">
        <v>-7</v>
      </c>
      <c r="X35" s="147">
        <v>1.25</v>
      </c>
      <c r="Y35" s="158">
        <v>2</v>
      </c>
      <c r="Z35" s="147">
        <v>4</v>
      </c>
      <c r="AA35" s="148">
        <v>10.5</v>
      </c>
      <c r="AB35" s="159">
        <v>43.1</v>
      </c>
      <c r="AC35" s="147">
        <v>12</v>
      </c>
      <c r="AD35" s="151">
        <v>12</v>
      </c>
      <c r="AE35" s="152">
        <v>13.2</v>
      </c>
      <c r="AF35" s="233">
        <v>32</v>
      </c>
      <c r="AG35" s="108">
        <v>10</v>
      </c>
      <c r="AH35" s="234">
        <v>125</v>
      </c>
      <c r="AI35" s="125">
        <v>11.6</v>
      </c>
    </row>
    <row r="36" spans="1:35" ht="15.75" thickBot="1">
      <c r="A36" s="218" t="s">
        <v>1057</v>
      </c>
      <c r="B36" s="132">
        <v>21700041</v>
      </c>
      <c r="C36" s="132" t="s">
        <v>130</v>
      </c>
      <c r="D36" s="305" t="s">
        <v>825</v>
      </c>
      <c r="E36" s="154">
        <v>11</v>
      </c>
      <c r="F36" s="146">
        <v>15</v>
      </c>
      <c r="G36" s="147">
        <v>8</v>
      </c>
      <c r="H36" s="148">
        <v>8</v>
      </c>
      <c r="I36" s="211">
        <v>3.31</v>
      </c>
      <c r="J36" s="147">
        <v>15</v>
      </c>
      <c r="K36" s="155">
        <v>7.13</v>
      </c>
      <c r="L36" s="147">
        <v>9</v>
      </c>
      <c r="M36" s="148">
        <v>12</v>
      </c>
      <c r="N36" s="156">
        <v>82</v>
      </c>
      <c r="O36" s="190">
        <v>95</v>
      </c>
      <c r="P36" s="191">
        <v>0.86315789473684212</v>
      </c>
      <c r="Q36" s="147">
        <v>4</v>
      </c>
      <c r="R36" s="157">
        <v>37.5</v>
      </c>
      <c r="S36" s="147">
        <v>2.5</v>
      </c>
      <c r="T36" s="148">
        <v>6.5</v>
      </c>
      <c r="U36" s="156">
        <v>27.5</v>
      </c>
      <c r="V36" s="147">
        <v>4</v>
      </c>
      <c r="W36" s="192">
        <v>-11</v>
      </c>
      <c r="X36" s="147">
        <v>0.75</v>
      </c>
      <c r="Y36" s="158">
        <v>8</v>
      </c>
      <c r="Z36" s="147">
        <v>1</v>
      </c>
      <c r="AA36" s="148">
        <v>5.75</v>
      </c>
      <c r="AB36" s="159">
        <v>40.47</v>
      </c>
      <c r="AC36" s="147">
        <v>10</v>
      </c>
      <c r="AD36" s="151">
        <v>10</v>
      </c>
      <c r="AE36" s="152">
        <v>8.4499999999999993</v>
      </c>
      <c r="AF36" s="233">
        <v>417</v>
      </c>
      <c r="AG36" s="108">
        <v>7.5</v>
      </c>
      <c r="AH36" s="234">
        <v>397</v>
      </c>
      <c r="AI36" s="125">
        <v>7.9749999999999996</v>
      </c>
    </row>
    <row r="37" spans="1:35" ht="15.75" thickBot="1">
      <c r="A37" s="250" t="s">
        <v>1057</v>
      </c>
      <c r="B37" s="138">
        <v>21813050</v>
      </c>
      <c r="C37" s="138" t="s">
        <v>837</v>
      </c>
      <c r="D37" s="305" t="s">
        <v>456</v>
      </c>
      <c r="E37" s="173" t="s">
        <v>1064</v>
      </c>
      <c r="F37" s="146" t="s">
        <v>1064</v>
      </c>
      <c r="G37" s="147" t="s">
        <v>1064</v>
      </c>
      <c r="H37" s="148" t="s">
        <v>1064</v>
      </c>
      <c r="I37" s="214" t="s">
        <v>1064</v>
      </c>
      <c r="J37" s="147" t="s">
        <v>1064</v>
      </c>
      <c r="K37" s="174" t="s">
        <v>1064</v>
      </c>
      <c r="L37" s="147" t="s">
        <v>1064</v>
      </c>
      <c r="M37" s="148" t="s">
        <v>1064</v>
      </c>
      <c r="N37" s="175" t="s">
        <v>1064</v>
      </c>
      <c r="O37" s="198"/>
      <c r="P37" s="191">
        <v>0</v>
      </c>
      <c r="Q37" s="147" t="s">
        <v>1064</v>
      </c>
      <c r="R37" s="182" t="s">
        <v>1064</v>
      </c>
      <c r="S37" s="147" t="s">
        <v>1064</v>
      </c>
      <c r="T37" s="148" t="s">
        <v>1064</v>
      </c>
      <c r="U37" s="175" t="s">
        <v>1064</v>
      </c>
      <c r="V37" s="147" t="s">
        <v>1064</v>
      </c>
      <c r="W37" s="199" t="s">
        <v>1064</v>
      </c>
      <c r="X37" s="147" t="s">
        <v>1064</v>
      </c>
      <c r="Y37" s="176" t="s">
        <v>1064</v>
      </c>
      <c r="Z37" s="147" t="s">
        <v>1064</v>
      </c>
      <c r="AA37" s="148" t="s">
        <v>1064</v>
      </c>
      <c r="AB37" s="174" t="s">
        <v>1064</v>
      </c>
      <c r="AC37" s="147" t="s">
        <v>1064</v>
      </c>
      <c r="AD37" s="151" t="s">
        <v>1064</v>
      </c>
      <c r="AE37" s="152" t="s">
        <v>1270</v>
      </c>
      <c r="AF37" s="233">
        <v>520</v>
      </c>
      <c r="AG37" s="108">
        <v>10</v>
      </c>
      <c r="AH37" s="234">
        <v>125</v>
      </c>
      <c r="AI37" s="125" t="e">
        <v>#VALUE!</v>
      </c>
    </row>
    <row r="38" spans="1:35" ht="15.75" thickBot="1">
      <c r="A38" s="218" t="s">
        <v>1057</v>
      </c>
      <c r="B38" s="132">
        <v>21809908</v>
      </c>
      <c r="C38" s="132" t="s">
        <v>838</v>
      </c>
      <c r="D38" s="305" t="s">
        <v>839</v>
      </c>
      <c r="E38" s="154">
        <v>19</v>
      </c>
      <c r="F38" s="146">
        <v>19</v>
      </c>
      <c r="G38" s="147">
        <v>16</v>
      </c>
      <c r="H38" s="148">
        <v>16</v>
      </c>
      <c r="I38" s="211">
        <v>3.48</v>
      </c>
      <c r="J38" s="147">
        <v>12</v>
      </c>
      <c r="K38" s="155">
        <v>6.4</v>
      </c>
      <c r="L38" s="147">
        <v>14</v>
      </c>
      <c r="M38" s="148">
        <v>13</v>
      </c>
      <c r="N38" s="156">
        <v>81</v>
      </c>
      <c r="O38" s="190">
        <v>76</v>
      </c>
      <c r="P38" s="191">
        <v>1.0657894736842106</v>
      </c>
      <c r="Q38" s="147">
        <v>5</v>
      </c>
      <c r="R38" s="157">
        <v>40.200000000000003</v>
      </c>
      <c r="S38" s="147">
        <v>3</v>
      </c>
      <c r="T38" s="148">
        <v>8</v>
      </c>
      <c r="U38" s="156">
        <v>25.4</v>
      </c>
      <c r="V38" s="147">
        <v>5.5</v>
      </c>
      <c r="W38" s="192">
        <v>-11</v>
      </c>
      <c r="X38" s="147">
        <v>0.75</v>
      </c>
      <c r="Y38" s="158">
        <v>5</v>
      </c>
      <c r="Z38" s="147">
        <v>2.5</v>
      </c>
      <c r="AA38" s="148">
        <v>8.75</v>
      </c>
      <c r="AB38" s="185" t="s">
        <v>1060</v>
      </c>
      <c r="AC38" s="147">
        <v>0</v>
      </c>
      <c r="AD38" s="151">
        <v>0</v>
      </c>
      <c r="AE38" s="152">
        <v>9.15</v>
      </c>
      <c r="AF38" s="233">
        <v>369</v>
      </c>
      <c r="AG38" s="108">
        <v>9</v>
      </c>
      <c r="AH38" s="234">
        <v>208</v>
      </c>
      <c r="AI38" s="125">
        <v>9.0749999999999993</v>
      </c>
    </row>
    <row r="39" spans="1:35" ht="15.75" thickBot="1">
      <c r="A39" s="251" t="s">
        <v>1057</v>
      </c>
      <c r="B39" s="127">
        <v>21810503</v>
      </c>
      <c r="C39" s="127" t="s">
        <v>861</v>
      </c>
      <c r="D39" s="305" t="s">
        <v>862</v>
      </c>
      <c r="E39" s="145" t="s">
        <v>1064</v>
      </c>
      <c r="F39" s="146" t="s">
        <v>1064</v>
      </c>
      <c r="G39" s="147" t="s">
        <v>1064</v>
      </c>
      <c r="H39" s="148" t="s">
        <v>1064</v>
      </c>
      <c r="I39" s="210" t="s">
        <v>1064</v>
      </c>
      <c r="J39" s="147" t="s">
        <v>1064</v>
      </c>
      <c r="K39" s="149" t="s">
        <v>1064</v>
      </c>
      <c r="L39" s="147" t="s">
        <v>1064</v>
      </c>
      <c r="M39" s="148" t="s">
        <v>1064</v>
      </c>
      <c r="N39" s="150" t="s">
        <v>1064</v>
      </c>
      <c r="O39" s="261"/>
      <c r="P39" s="191">
        <v>0</v>
      </c>
      <c r="Q39" s="147" t="s">
        <v>1064</v>
      </c>
      <c r="R39" s="150" t="s">
        <v>1064</v>
      </c>
      <c r="S39" s="147" t="s">
        <v>1064</v>
      </c>
      <c r="T39" s="148" t="s">
        <v>1064</v>
      </c>
      <c r="U39" s="150" t="s">
        <v>1064</v>
      </c>
      <c r="V39" s="147" t="s">
        <v>1064</v>
      </c>
      <c r="W39" s="189" t="s">
        <v>1064</v>
      </c>
      <c r="X39" s="147" t="s">
        <v>1064</v>
      </c>
      <c r="Y39" s="166" t="s">
        <v>1064</v>
      </c>
      <c r="Z39" s="147" t="s">
        <v>1064</v>
      </c>
      <c r="AA39" s="148" t="s">
        <v>1064</v>
      </c>
      <c r="AB39" s="149" t="s">
        <v>1064</v>
      </c>
      <c r="AC39" s="147" t="s">
        <v>1064</v>
      </c>
      <c r="AD39" s="151" t="s">
        <v>1064</v>
      </c>
      <c r="AE39" s="152" t="s">
        <v>1270</v>
      </c>
      <c r="AF39" s="233">
        <v>520</v>
      </c>
      <c r="AG39" s="108">
        <v>7.5</v>
      </c>
      <c r="AH39" s="234">
        <v>397</v>
      </c>
      <c r="AI39" s="125" t="e">
        <v>#VALUE!</v>
      </c>
    </row>
    <row r="40" spans="1:35" ht="15.75" thickBot="1">
      <c r="A40" s="218" t="s">
        <v>1057</v>
      </c>
      <c r="B40" s="225">
        <v>21815404</v>
      </c>
      <c r="C40" s="225" t="s">
        <v>870</v>
      </c>
      <c r="D40" s="305" t="s">
        <v>871</v>
      </c>
      <c r="E40" s="154">
        <v>19</v>
      </c>
      <c r="F40" s="146">
        <v>19</v>
      </c>
      <c r="G40" s="147">
        <v>16</v>
      </c>
      <c r="H40" s="148">
        <v>16</v>
      </c>
      <c r="I40" s="211">
        <v>3.53</v>
      </c>
      <c r="J40" s="147">
        <v>11</v>
      </c>
      <c r="K40" s="155">
        <v>6.71</v>
      </c>
      <c r="L40" s="147">
        <v>12</v>
      </c>
      <c r="M40" s="148">
        <v>11.5</v>
      </c>
      <c r="N40" s="156">
        <v>75.5</v>
      </c>
      <c r="O40" s="190">
        <v>68</v>
      </c>
      <c r="P40" s="191">
        <v>1.1102941176470589</v>
      </c>
      <c r="Q40" s="147">
        <v>5.5</v>
      </c>
      <c r="R40" s="157">
        <v>45.5</v>
      </c>
      <c r="S40" s="147">
        <v>4.5</v>
      </c>
      <c r="T40" s="148">
        <v>10</v>
      </c>
      <c r="U40" s="156" t="s">
        <v>1064</v>
      </c>
      <c r="V40" s="147" t="s">
        <v>1064</v>
      </c>
      <c r="W40" s="192">
        <v>0</v>
      </c>
      <c r="X40" s="147">
        <v>2.5</v>
      </c>
      <c r="Y40" s="158">
        <v>4</v>
      </c>
      <c r="Z40" s="147">
        <v>3</v>
      </c>
      <c r="AA40" s="148" t="s">
        <v>1064</v>
      </c>
      <c r="AB40" s="159">
        <v>33.78</v>
      </c>
      <c r="AC40" s="147">
        <v>14</v>
      </c>
      <c r="AD40" s="151">
        <v>14</v>
      </c>
      <c r="AE40" s="152" t="s">
        <v>1270</v>
      </c>
      <c r="AF40" s="233">
        <v>520</v>
      </c>
      <c r="AG40" s="108">
        <v>7</v>
      </c>
      <c r="AH40" s="234">
        <v>440</v>
      </c>
      <c r="AI40" s="125" t="e">
        <v>#VALUE!</v>
      </c>
    </row>
    <row r="41" spans="1:35" ht="15.75" thickBot="1">
      <c r="A41" s="218" t="s">
        <v>1057</v>
      </c>
      <c r="B41" s="225">
        <v>21800833</v>
      </c>
      <c r="C41" s="225" t="s">
        <v>876</v>
      </c>
      <c r="D41" s="305" t="s">
        <v>877</v>
      </c>
      <c r="E41" s="154">
        <v>21</v>
      </c>
      <c r="F41" s="146">
        <v>20</v>
      </c>
      <c r="G41" s="147">
        <v>18</v>
      </c>
      <c r="H41" s="148">
        <v>18</v>
      </c>
      <c r="I41" s="211">
        <v>3.23</v>
      </c>
      <c r="J41" s="147">
        <v>17</v>
      </c>
      <c r="K41" s="155">
        <v>6.27</v>
      </c>
      <c r="L41" s="147">
        <v>15</v>
      </c>
      <c r="M41" s="148">
        <v>16</v>
      </c>
      <c r="N41" s="156">
        <v>46</v>
      </c>
      <c r="O41" s="190">
        <v>59</v>
      </c>
      <c r="P41" s="191">
        <v>0.77966101694915257</v>
      </c>
      <c r="Q41" s="147">
        <v>3.5</v>
      </c>
      <c r="R41" s="157">
        <v>46.4</v>
      </c>
      <c r="S41" s="147">
        <v>4.5</v>
      </c>
      <c r="T41" s="148">
        <v>8</v>
      </c>
      <c r="U41" s="156">
        <v>27</v>
      </c>
      <c r="V41" s="147">
        <v>4.25</v>
      </c>
      <c r="W41" s="192">
        <v>4</v>
      </c>
      <c r="X41" s="147">
        <v>3.25</v>
      </c>
      <c r="Y41" s="158">
        <v>10</v>
      </c>
      <c r="Z41" s="147">
        <v>0</v>
      </c>
      <c r="AA41" s="148">
        <v>7.5</v>
      </c>
      <c r="AB41" s="159">
        <v>28.72</v>
      </c>
      <c r="AC41" s="147">
        <v>18</v>
      </c>
      <c r="AD41" s="151">
        <v>18</v>
      </c>
      <c r="AE41" s="152">
        <v>13.5</v>
      </c>
      <c r="AF41" s="233">
        <v>22</v>
      </c>
      <c r="AG41" s="108">
        <v>6.5</v>
      </c>
      <c r="AH41" s="234">
        <v>497</v>
      </c>
      <c r="AI41" s="125">
        <v>10</v>
      </c>
    </row>
    <row r="42" spans="1:35" ht="15.75" thickBot="1">
      <c r="A42" s="218" t="s">
        <v>1057</v>
      </c>
      <c r="B42" s="225">
        <v>21819335</v>
      </c>
      <c r="C42" s="225" t="s">
        <v>139</v>
      </c>
      <c r="D42" s="305" t="s">
        <v>208</v>
      </c>
      <c r="E42" s="154">
        <v>20</v>
      </c>
      <c r="F42" s="146">
        <v>19.5</v>
      </c>
      <c r="G42" s="147">
        <v>17</v>
      </c>
      <c r="H42" s="148">
        <v>17</v>
      </c>
      <c r="I42" s="211">
        <v>3.42</v>
      </c>
      <c r="J42" s="147">
        <v>13</v>
      </c>
      <c r="K42" s="155">
        <v>6.48</v>
      </c>
      <c r="L42" s="147">
        <v>13</v>
      </c>
      <c r="M42" s="148">
        <v>13</v>
      </c>
      <c r="N42" s="156">
        <v>62</v>
      </c>
      <c r="O42" s="190">
        <v>73</v>
      </c>
      <c r="P42" s="191">
        <v>0.84931506849315064</v>
      </c>
      <c r="Q42" s="147">
        <v>4</v>
      </c>
      <c r="R42" s="157">
        <v>42.4</v>
      </c>
      <c r="S42" s="147">
        <v>3.5</v>
      </c>
      <c r="T42" s="148">
        <v>7.5</v>
      </c>
      <c r="U42" s="156">
        <v>25.5</v>
      </c>
      <c r="V42" s="147">
        <v>5</v>
      </c>
      <c r="W42" s="192">
        <v>-8</v>
      </c>
      <c r="X42" s="147">
        <v>1</v>
      </c>
      <c r="Y42" s="158">
        <v>3</v>
      </c>
      <c r="Z42" s="147">
        <v>3.5</v>
      </c>
      <c r="AA42" s="148">
        <v>9.5</v>
      </c>
      <c r="AB42" s="159">
        <v>38.75</v>
      </c>
      <c r="AC42" s="147">
        <v>11</v>
      </c>
      <c r="AD42" s="151">
        <v>11</v>
      </c>
      <c r="AE42" s="152">
        <v>11.6</v>
      </c>
      <c r="AF42" s="233">
        <v>133</v>
      </c>
      <c r="AG42" s="108">
        <v>5</v>
      </c>
      <c r="AH42" s="234">
        <v>617</v>
      </c>
      <c r="AI42" s="125">
        <v>8.3000000000000007</v>
      </c>
    </row>
    <row r="43" spans="1:35" ht="15.75" thickBot="1">
      <c r="A43" s="218" t="s">
        <v>1057</v>
      </c>
      <c r="B43" s="225">
        <v>21803178</v>
      </c>
      <c r="C43" s="225" t="s">
        <v>881</v>
      </c>
      <c r="D43" s="305" t="s">
        <v>312</v>
      </c>
      <c r="E43" s="154">
        <v>20</v>
      </c>
      <c r="F43" s="146">
        <v>19.5</v>
      </c>
      <c r="G43" s="147">
        <v>17</v>
      </c>
      <c r="H43" s="148">
        <v>17</v>
      </c>
      <c r="I43" s="211">
        <v>3.21</v>
      </c>
      <c r="J43" s="147">
        <v>17</v>
      </c>
      <c r="K43" s="155">
        <v>6.82</v>
      </c>
      <c r="L43" s="147">
        <v>11</v>
      </c>
      <c r="M43" s="148">
        <v>14</v>
      </c>
      <c r="N43" s="156">
        <v>87</v>
      </c>
      <c r="O43" s="190">
        <v>64</v>
      </c>
      <c r="P43" s="191">
        <v>1.359375</v>
      </c>
      <c r="Q43" s="147">
        <v>6.5</v>
      </c>
      <c r="R43" s="157">
        <v>49.3</v>
      </c>
      <c r="S43" s="147">
        <v>5.5</v>
      </c>
      <c r="T43" s="148">
        <v>12</v>
      </c>
      <c r="U43" s="156">
        <v>31.9</v>
      </c>
      <c r="V43" s="147">
        <v>2</v>
      </c>
      <c r="W43" s="192">
        <v>0</v>
      </c>
      <c r="X43" s="147">
        <v>2.5</v>
      </c>
      <c r="Y43" s="158">
        <v>0</v>
      </c>
      <c r="Z43" s="147">
        <v>5</v>
      </c>
      <c r="AA43" s="148">
        <v>9.5</v>
      </c>
      <c r="AB43" s="159">
        <v>33.44</v>
      </c>
      <c r="AC43" s="147">
        <v>14</v>
      </c>
      <c r="AD43" s="151">
        <v>14</v>
      </c>
      <c r="AE43" s="152">
        <v>13.3</v>
      </c>
      <c r="AF43" s="233">
        <v>27</v>
      </c>
      <c r="AG43" s="108">
        <v>9.5</v>
      </c>
      <c r="AH43" s="234">
        <v>173</v>
      </c>
      <c r="AI43" s="125">
        <v>11.4</v>
      </c>
    </row>
    <row r="44" spans="1:35" ht="15.75" thickBot="1">
      <c r="A44" s="218" t="s">
        <v>1057</v>
      </c>
      <c r="B44" s="227">
        <v>21814929</v>
      </c>
      <c r="C44" s="227" t="s">
        <v>921</v>
      </c>
      <c r="D44" s="305" t="s">
        <v>34</v>
      </c>
      <c r="E44" s="154">
        <v>16</v>
      </c>
      <c r="F44" s="146">
        <v>17.5</v>
      </c>
      <c r="G44" s="147">
        <v>13</v>
      </c>
      <c r="H44" s="148">
        <v>13</v>
      </c>
      <c r="I44" s="211">
        <v>3.29</v>
      </c>
      <c r="J44" s="147">
        <v>16</v>
      </c>
      <c r="K44" s="155">
        <v>6.98</v>
      </c>
      <c r="L44" s="147">
        <v>10</v>
      </c>
      <c r="M44" s="148">
        <v>13</v>
      </c>
      <c r="N44" s="156">
        <v>65</v>
      </c>
      <c r="O44" s="190">
        <v>69</v>
      </c>
      <c r="P44" s="191">
        <v>0.94202898550724634</v>
      </c>
      <c r="Q44" s="147">
        <v>4.5</v>
      </c>
      <c r="R44" s="157">
        <v>35.6</v>
      </c>
      <c r="S44" s="147">
        <v>2</v>
      </c>
      <c r="T44" s="148">
        <v>6.5</v>
      </c>
      <c r="U44" s="156">
        <v>28.9</v>
      </c>
      <c r="V44" s="147">
        <v>3.5</v>
      </c>
      <c r="W44" s="192">
        <v>0</v>
      </c>
      <c r="X44" s="147">
        <v>2.5</v>
      </c>
      <c r="Y44" s="158">
        <v>4</v>
      </c>
      <c r="Z44" s="147">
        <v>3</v>
      </c>
      <c r="AA44" s="148">
        <v>9</v>
      </c>
      <c r="AB44" s="159">
        <v>33.82</v>
      </c>
      <c r="AC44" s="147">
        <v>14</v>
      </c>
      <c r="AD44" s="151">
        <v>14</v>
      </c>
      <c r="AE44" s="152">
        <v>11.1</v>
      </c>
      <c r="AF44" s="233">
        <v>186</v>
      </c>
      <c r="AG44" s="108">
        <v>6</v>
      </c>
      <c r="AH44" s="234">
        <v>539</v>
      </c>
      <c r="AI44" s="125">
        <v>8.5500000000000007</v>
      </c>
    </row>
    <row r="45" spans="1:35" ht="15.75" thickBot="1">
      <c r="A45" s="219" t="s">
        <v>1057</v>
      </c>
      <c r="B45" s="129">
        <v>21501060</v>
      </c>
      <c r="C45" s="129" t="s">
        <v>47</v>
      </c>
      <c r="D45" s="305" t="s">
        <v>584</v>
      </c>
      <c r="E45" s="160" t="s">
        <v>1060</v>
      </c>
      <c r="F45" s="146" t="s">
        <v>1060</v>
      </c>
      <c r="G45" s="147">
        <v>0</v>
      </c>
      <c r="H45" s="148">
        <v>0</v>
      </c>
      <c r="I45" s="212" t="s">
        <v>1060</v>
      </c>
      <c r="J45" s="147">
        <v>0</v>
      </c>
      <c r="K45" s="161" t="s">
        <v>1060</v>
      </c>
      <c r="L45" s="147">
        <v>0</v>
      </c>
      <c r="M45" s="148">
        <v>0</v>
      </c>
      <c r="N45" s="162" t="s">
        <v>1060</v>
      </c>
      <c r="O45" s="193"/>
      <c r="P45" s="191">
        <v>0</v>
      </c>
      <c r="Q45" s="147">
        <v>0</v>
      </c>
      <c r="R45" s="183" t="s">
        <v>1060</v>
      </c>
      <c r="S45" s="147">
        <v>0</v>
      </c>
      <c r="T45" s="148">
        <v>0</v>
      </c>
      <c r="U45" s="162" t="s">
        <v>1060</v>
      </c>
      <c r="V45" s="147">
        <v>0</v>
      </c>
      <c r="W45" s="245" t="s">
        <v>1060</v>
      </c>
      <c r="X45" s="147">
        <v>0</v>
      </c>
      <c r="Y45" s="246" t="s">
        <v>1060</v>
      </c>
      <c r="Z45" s="147">
        <v>0</v>
      </c>
      <c r="AA45" s="148">
        <v>0</v>
      </c>
      <c r="AB45" s="161" t="s">
        <v>1060</v>
      </c>
      <c r="AC45" s="147">
        <v>0</v>
      </c>
      <c r="AD45" s="151">
        <v>0</v>
      </c>
      <c r="AE45" s="152">
        <v>0</v>
      </c>
      <c r="AF45" s="233">
        <v>520</v>
      </c>
      <c r="AG45" s="108">
        <v>13.5</v>
      </c>
      <c r="AH45" s="234">
        <v>5</v>
      </c>
      <c r="AI45" s="125">
        <v>6.75</v>
      </c>
    </row>
    <row r="46" spans="1:35" ht="15.75" thickBot="1">
      <c r="A46" s="218" t="s">
        <v>1057</v>
      </c>
      <c r="B46" s="227">
        <v>21813867</v>
      </c>
      <c r="C46" s="227" t="s">
        <v>931</v>
      </c>
      <c r="D46" s="305" t="s">
        <v>414</v>
      </c>
      <c r="E46" s="154">
        <v>18</v>
      </c>
      <c r="F46" s="146">
        <v>18.5</v>
      </c>
      <c r="G46" s="147">
        <v>15</v>
      </c>
      <c r="H46" s="148">
        <v>15</v>
      </c>
      <c r="I46" s="211">
        <v>3.36</v>
      </c>
      <c r="J46" s="147">
        <v>14</v>
      </c>
      <c r="K46" s="155">
        <v>6.39</v>
      </c>
      <c r="L46" s="147">
        <v>14</v>
      </c>
      <c r="M46" s="148">
        <v>14</v>
      </c>
      <c r="N46" s="156">
        <v>70</v>
      </c>
      <c r="O46" s="190">
        <v>62</v>
      </c>
      <c r="P46" s="191">
        <v>1.1290322580645162</v>
      </c>
      <c r="Q46" s="147">
        <v>5.5</v>
      </c>
      <c r="R46" s="184">
        <v>44</v>
      </c>
      <c r="S46" s="147">
        <v>4</v>
      </c>
      <c r="T46" s="148">
        <v>9.5</v>
      </c>
      <c r="U46" s="156">
        <v>24.1</v>
      </c>
      <c r="V46" s="147">
        <v>5.75</v>
      </c>
      <c r="W46" s="192">
        <v>-1</v>
      </c>
      <c r="X46" s="147">
        <v>2.25</v>
      </c>
      <c r="Y46" s="158">
        <v>1</v>
      </c>
      <c r="Z46" s="147">
        <v>4.5</v>
      </c>
      <c r="AA46" s="148">
        <v>12.5</v>
      </c>
      <c r="AB46" s="159">
        <v>34.54</v>
      </c>
      <c r="AC46" s="147">
        <v>13</v>
      </c>
      <c r="AD46" s="151">
        <v>13</v>
      </c>
      <c r="AE46" s="152">
        <v>12.8</v>
      </c>
      <c r="AF46" s="233">
        <v>45</v>
      </c>
      <c r="AG46" s="108">
        <v>9.5</v>
      </c>
      <c r="AH46" s="234">
        <v>173</v>
      </c>
      <c r="AI46" s="125">
        <v>11.15</v>
      </c>
    </row>
    <row r="47" spans="1:35" ht="15.75" thickBot="1">
      <c r="A47" s="218" t="s">
        <v>1057</v>
      </c>
      <c r="B47" s="228">
        <v>21811298</v>
      </c>
      <c r="C47" s="228" t="s">
        <v>962</v>
      </c>
      <c r="D47" s="306" t="s">
        <v>963</v>
      </c>
      <c r="E47" s="207">
        <v>22</v>
      </c>
      <c r="F47" s="146">
        <v>20.5</v>
      </c>
      <c r="G47" s="147">
        <v>19</v>
      </c>
      <c r="H47" s="148">
        <v>19</v>
      </c>
      <c r="I47" s="211">
        <v>3.43</v>
      </c>
      <c r="J47" s="147">
        <v>13</v>
      </c>
      <c r="K47" s="155">
        <v>6.46</v>
      </c>
      <c r="L47" s="147">
        <v>14</v>
      </c>
      <c r="M47" s="148">
        <v>13.5</v>
      </c>
      <c r="N47" s="156">
        <v>67</v>
      </c>
      <c r="O47" s="190">
        <v>60</v>
      </c>
      <c r="P47" s="191">
        <v>1.1166666666666667</v>
      </c>
      <c r="Q47" s="147">
        <v>5.5</v>
      </c>
      <c r="R47" s="157">
        <v>41</v>
      </c>
      <c r="S47" s="147">
        <v>3.5</v>
      </c>
      <c r="T47" s="148">
        <v>9</v>
      </c>
      <c r="U47" s="156">
        <v>24.5</v>
      </c>
      <c r="V47" s="147">
        <v>5.5</v>
      </c>
      <c r="W47" s="192">
        <v>-6</v>
      </c>
      <c r="X47" s="147">
        <v>1.25</v>
      </c>
      <c r="Y47" s="158">
        <v>2</v>
      </c>
      <c r="Z47" s="147">
        <v>4</v>
      </c>
      <c r="AA47" s="148">
        <v>10.75</v>
      </c>
      <c r="AB47" s="159">
        <v>33.869999999999997</v>
      </c>
      <c r="AC47" s="147">
        <v>14</v>
      </c>
      <c r="AD47" s="151">
        <v>14</v>
      </c>
      <c r="AE47" s="152">
        <v>13.25</v>
      </c>
      <c r="AF47" s="233">
        <v>29</v>
      </c>
      <c r="AG47" s="108">
        <v>5</v>
      </c>
      <c r="AH47" s="234">
        <v>617</v>
      </c>
      <c r="AI47" s="125">
        <v>9.125</v>
      </c>
    </row>
    <row r="48" spans="1:35" ht="15.75" thickBot="1">
      <c r="A48" s="251" t="s">
        <v>186</v>
      </c>
      <c r="B48" s="127">
        <v>21715237</v>
      </c>
      <c r="C48" s="127" t="s">
        <v>154</v>
      </c>
      <c r="D48" s="306" t="s">
        <v>490</v>
      </c>
      <c r="E48" s="208" t="s">
        <v>1064</v>
      </c>
      <c r="F48" s="146" t="s">
        <v>1064</v>
      </c>
      <c r="G48" s="147" t="s">
        <v>1064</v>
      </c>
      <c r="H48" s="148" t="s">
        <v>1064</v>
      </c>
      <c r="I48" s="210" t="s">
        <v>1064</v>
      </c>
      <c r="J48" s="147" t="s">
        <v>1064</v>
      </c>
      <c r="K48" s="149" t="s">
        <v>1064</v>
      </c>
      <c r="L48" s="147" t="s">
        <v>1064</v>
      </c>
      <c r="M48" s="148" t="s">
        <v>1064</v>
      </c>
      <c r="N48" s="150" t="s">
        <v>1064</v>
      </c>
      <c r="O48" s="187"/>
      <c r="P48" s="191">
        <v>0</v>
      </c>
      <c r="Q48" s="147" t="s">
        <v>1064</v>
      </c>
      <c r="R48" s="150" t="s">
        <v>1064</v>
      </c>
      <c r="S48" s="147" t="s">
        <v>1064</v>
      </c>
      <c r="T48" s="148" t="s">
        <v>1064</v>
      </c>
      <c r="U48" s="150" t="s">
        <v>1064</v>
      </c>
      <c r="V48" s="147" t="s">
        <v>1064</v>
      </c>
      <c r="W48" s="189" t="s">
        <v>1064</v>
      </c>
      <c r="X48" s="147" t="s">
        <v>1064</v>
      </c>
      <c r="Y48" s="166" t="s">
        <v>1064</v>
      </c>
      <c r="Z48" s="147" t="s">
        <v>1064</v>
      </c>
      <c r="AA48" s="148" t="s">
        <v>1064</v>
      </c>
      <c r="AB48" s="149" t="s">
        <v>1064</v>
      </c>
      <c r="AC48" s="147" t="s">
        <v>1064</v>
      </c>
      <c r="AD48" s="151" t="s">
        <v>1064</v>
      </c>
      <c r="AE48" s="152" t="s">
        <v>1270</v>
      </c>
      <c r="AF48" s="233">
        <v>520</v>
      </c>
      <c r="AG48" s="108">
        <v>8</v>
      </c>
      <c r="AH48" s="234">
        <v>339</v>
      </c>
      <c r="AI48" s="125" t="e">
        <v>#VALUE!</v>
      </c>
    </row>
    <row r="49" spans="1:35" ht="15.75" thickBot="1">
      <c r="A49" s="218" t="s">
        <v>186</v>
      </c>
      <c r="B49" s="222">
        <v>21608683</v>
      </c>
      <c r="C49" s="222" t="s">
        <v>999</v>
      </c>
      <c r="D49" s="306" t="s">
        <v>531</v>
      </c>
      <c r="E49" s="207">
        <v>12</v>
      </c>
      <c r="F49" s="146">
        <v>15.5</v>
      </c>
      <c r="G49" s="147">
        <v>12</v>
      </c>
      <c r="H49" s="148">
        <v>12</v>
      </c>
      <c r="I49" s="211">
        <v>4.21</v>
      </c>
      <c r="J49" s="147">
        <v>6</v>
      </c>
      <c r="K49" s="155">
        <v>7.7</v>
      </c>
      <c r="L49" s="147">
        <v>11</v>
      </c>
      <c r="M49" s="148">
        <v>8.5</v>
      </c>
      <c r="N49" s="156">
        <v>45</v>
      </c>
      <c r="O49" s="190">
        <v>69</v>
      </c>
      <c r="P49" s="191">
        <v>0.65217391304347827</v>
      </c>
      <c r="Q49" s="147">
        <v>4.5</v>
      </c>
      <c r="R49" s="157">
        <v>29.7</v>
      </c>
      <c r="S49" s="147">
        <v>4.5</v>
      </c>
      <c r="T49" s="148">
        <v>9</v>
      </c>
      <c r="U49" s="156">
        <v>27.2</v>
      </c>
      <c r="V49" s="147">
        <v>5.25</v>
      </c>
      <c r="W49" s="192">
        <v>5</v>
      </c>
      <c r="X49" s="147">
        <v>3.5</v>
      </c>
      <c r="Y49" s="158">
        <v>5</v>
      </c>
      <c r="Z49" s="147">
        <v>2.5</v>
      </c>
      <c r="AA49" s="148">
        <v>11.25</v>
      </c>
      <c r="AB49" s="159">
        <v>42.3</v>
      </c>
      <c r="AC49" s="147">
        <v>12</v>
      </c>
      <c r="AD49" s="151">
        <v>12</v>
      </c>
      <c r="AE49" s="152">
        <v>10.55</v>
      </c>
      <c r="AF49" s="233">
        <v>226</v>
      </c>
      <c r="AG49" s="108">
        <v>11.5</v>
      </c>
      <c r="AH49" s="234">
        <v>54</v>
      </c>
      <c r="AI49" s="125">
        <v>11.025</v>
      </c>
    </row>
    <row r="50" spans="1:35" ht="15.75" thickBot="1">
      <c r="A50" s="218" t="s">
        <v>1057</v>
      </c>
      <c r="B50" s="222">
        <v>21815924</v>
      </c>
      <c r="C50" s="222" t="s">
        <v>1002</v>
      </c>
      <c r="D50" s="306" t="s">
        <v>226</v>
      </c>
      <c r="E50" s="207">
        <v>14</v>
      </c>
      <c r="F50" s="146">
        <v>16.5</v>
      </c>
      <c r="G50" s="147">
        <v>11</v>
      </c>
      <c r="H50" s="148">
        <v>11</v>
      </c>
      <c r="I50" s="211">
        <v>3.63</v>
      </c>
      <c r="J50" s="147">
        <v>10</v>
      </c>
      <c r="K50" s="155">
        <v>6.83</v>
      </c>
      <c r="L50" s="147">
        <v>11</v>
      </c>
      <c r="M50" s="148">
        <v>10.5</v>
      </c>
      <c r="N50" s="156">
        <v>60</v>
      </c>
      <c r="O50" s="190">
        <v>70</v>
      </c>
      <c r="P50" s="191">
        <v>0.8571428571428571</v>
      </c>
      <c r="Q50" s="147">
        <v>4</v>
      </c>
      <c r="R50" s="157">
        <v>40.700000000000003</v>
      </c>
      <c r="S50" s="147">
        <v>3</v>
      </c>
      <c r="T50" s="148">
        <v>7</v>
      </c>
      <c r="U50" s="156">
        <v>26.9</v>
      </c>
      <c r="V50" s="147">
        <v>4.5</v>
      </c>
      <c r="W50" s="192">
        <v>-3</v>
      </c>
      <c r="X50" s="147">
        <v>1.75</v>
      </c>
      <c r="Y50" s="158">
        <v>7</v>
      </c>
      <c r="Z50" s="147">
        <v>1.5</v>
      </c>
      <c r="AA50" s="148">
        <v>7.75</v>
      </c>
      <c r="AB50" s="159">
        <v>34.369999999999997</v>
      </c>
      <c r="AC50" s="147">
        <v>14</v>
      </c>
      <c r="AD50" s="151">
        <v>14</v>
      </c>
      <c r="AE50" s="152">
        <v>10.050000000000001</v>
      </c>
      <c r="AF50" s="233">
        <v>274</v>
      </c>
      <c r="AG50" s="108">
        <v>9</v>
      </c>
      <c r="AH50" s="234">
        <v>208</v>
      </c>
      <c r="AI50" s="125">
        <v>9.5250000000000004</v>
      </c>
    </row>
    <row r="51" spans="1:35" ht="15.75" thickBot="1">
      <c r="A51" s="251" t="s">
        <v>1057</v>
      </c>
      <c r="B51" s="127">
        <v>21816752</v>
      </c>
      <c r="C51" s="127" t="s">
        <v>1010</v>
      </c>
      <c r="D51" s="306" t="s">
        <v>680</v>
      </c>
      <c r="E51" s="208" t="s">
        <v>1064</v>
      </c>
      <c r="F51" s="146" t="s">
        <v>1064</v>
      </c>
      <c r="G51" s="147" t="s">
        <v>1064</v>
      </c>
      <c r="H51" s="148" t="s">
        <v>1064</v>
      </c>
      <c r="I51" s="210" t="s">
        <v>1064</v>
      </c>
      <c r="J51" s="147" t="s">
        <v>1064</v>
      </c>
      <c r="K51" s="149" t="s">
        <v>1064</v>
      </c>
      <c r="L51" s="147" t="s">
        <v>1064</v>
      </c>
      <c r="M51" s="148" t="s">
        <v>1064</v>
      </c>
      <c r="N51" s="150" t="s">
        <v>1064</v>
      </c>
      <c r="O51" s="187"/>
      <c r="P51" s="191">
        <v>0</v>
      </c>
      <c r="Q51" s="147" t="s">
        <v>1064</v>
      </c>
      <c r="R51" s="150" t="s">
        <v>1064</v>
      </c>
      <c r="S51" s="147" t="s">
        <v>1064</v>
      </c>
      <c r="T51" s="148" t="s">
        <v>1064</v>
      </c>
      <c r="U51" s="150" t="s">
        <v>1064</v>
      </c>
      <c r="V51" s="147" t="s">
        <v>1064</v>
      </c>
      <c r="W51" s="189" t="s">
        <v>1064</v>
      </c>
      <c r="X51" s="147" t="s">
        <v>1064</v>
      </c>
      <c r="Y51" s="166" t="s">
        <v>1064</v>
      </c>
      <c r="Z51" s="147" t="s">
        <v>1064</v>
      </c>
      <c r="AA51" s="148" t="s">
        <v>1064</v>
      </c>
      <c r="AB51" s="149" t="s">
        <v>1064</v>
      </c>
      <c r="AC51" s="147" t="s">
        <v>1064</v>
      </c>
      <c r="AD51" s="151" t="s">
        <v>1064</v>
      </c>
      <c r="AE51" s="152" t="s">
        <v>1270</v>
      </c>
      <c r="AF51" s="233">
        <v>520</v>
      </c>
      <c r="AG51" s="108">
        <v>6.5</v>
      </c>
      <c r="AH51" s="234">
        <v>497</v>
      </c>
      <c r="AI51" s="125" t="e">
        <v>#VALUE!</v>
      </c>
    </row>
    <row r="52" spans="1:35" ht="15.75" thickBot="1">
      <c r="A52" s="218" t="s">
        <v>186</v>
      </c>
      <c r="B52" s="222">
        <v>21800720</v>
      </c>
      <c r="C52" s="222" t="s">
        <v>1015</v>
      </c>
      <c r="D52" s="306" t="s">
        <v>257</v>
      </c>
      <c r="E52" s="207"/>
      <c r="F52" s="146">
        <v>17</v>
      </c>
      <c r="G52" s="147">
        <v>15</v>
      </c>
      <c r="H52" s="148">
        <v>15</v>
      </c>
      <c r="I52" s="211">
        <v>3.81</v>
      </c>
      <c r="J52" s="147">
        <v>12</v>
      </c>
      <c r="K52" s="155">
        <v>8.0399999999999991</v>
      </c>
      <c r="L52" s="147">
        <v>9</v>
      </c>
      <c r="M52" s="148">
        <v>10.5</v>
      </c>
      <c r="N52" s="156">
        <v>52</v>
      </c>
      <c r="O52" s="190">
        <v>66</v>
      </c>
      <c r="P52" s="191">
        <v>0.78787878787878785</v>
      </c>
      <c r="Q52" s="147">
        <v>5</v>
      </c>
      <c r="R52" s="157">
        <v>32.4</v>
      </c>
      <c r="S52" s="147">
        <v>5.5</v>
      </c>
      <c r="T52" s="148">
        <v>10.5</v>
      </c>
      <c r="U52" s="156">
        <v>26.1</v>
      </c>
      <c r="V52" s="147">
        <v>5.75</v>
      </c>
      <c r="W52" s="202">
        <v>3</v>
      </c>
      <c r="X52" s="147">
        <v>3.25</v>
      </c>
      <c r="Y52" s="158">
        <v>5</v>
      </c>
      <c r="Z52" s="147">
        <v>2.5</v>
      </c>
      <c r="AA52" s="148">
        <v>11.5</v>
      </c>
      <c r="AB52" s="159">
        <v>35.25</v>
      </c>
      <c r="AC52" s="147">
        <v>16</v>
      </c>
      <c r="AD52" s="151">
        <v>16</v>
      </c>
      <c r="AE52" s="152">
        <v>12.7</v>
      </c>
      <c r="AF52" s="233">
        <v>47</v>
      </c>
      <c r="AG52" s="108">
        <v>11.5</v>
      </c>
      <c r="AH52" s="234">
        <v>54</v>
      </c>
      <c r="AI52" s="125">
        <v>12.1</v>
      </c>
    </row>
    <row r="53" spans="1:35" ht="15.75" thickBot="1">
      <c r="A53" s="218" t="s">
        <v>1057</v>
      </c>
      <c r="B53" s="222">
        <v>21803782</v>
      </c>
      <c r="C53" s="222" t="s">
        <v>1037</v>
      </c>
      <c r="D53" s="306" t="s">
        <v>1038</v>
      </c>
      <c r="E53" s="207">
        <v>17</v>
      </c>
      <c r="F53" s="146">
        <v>18</v>
      </c>
      <c r="G53" s="147">
        <v>14</v>
      </c>
      <c r="H53" s="148">
        <v>14</v>
      </c>
      <c r="I53" s="211">
        <v>2.95</v>
      </c>
      <c r="J53" s="147">
        <v>20</v>
      </c>
      <c r="K53" s="155">
        <v>6.32</v>
      </c>
      <c r="L53" s="147">
        <v>15</v>
      </c>
      <c r="M53" s="148">
        <v>17.5</v>
      </c>
      <c r="N53" s="156">
        <v>73</v>
      </c>
      <c r="O53" s="190">
        <v>71</v>
      </c>
      <c r="P53" s="191">
        <v>1.028169014084507</v>
      </c>
      <c r="Q53" s="147">
        <v>5</v>
      </c>
      <c r="R53" s="157">
        <v>47.4</v>
      </c>
      <c r="S53" s="147">
        <v>5</v>
      </c>
      <c r="T53" s="148">
        <v>10</v>
      </c>
      <c r="U53" s="156">
        <v>24.4</v>
      </c>
      <c r="V53" s="147">
        <v>5.75</v>
      </c>
      <c r="W53" s="192">
        <v>-6</v>
      </c>
      <c r="X53" s="147">
        <v>1.25</v>
      </c>
      <c r="Y53" s="158">
        <v>2</v>
      </c>
      <c r="Z53" s="147">
        <v>4</v>
      </c>
      <c r="AA53" s="148">
        <v>11</v>
      </c>
      <c r="AB53" s="159">
        <v>37.69</v>
      </c>
      <c r="AC53" s="147">
        <v>12</v>
      </c>
      <c r="AD53" s="151">
        <v>12</v>
      </c>
      <c r="AE53" s="152">
        <v>12.9</v>
      </c>
      <c r="AF53" s="233">
        <v>39</v>
      </c>
      <c r="AG53" s="108">
        <v>9</v>
      </c>
      <c r="AH53" s="234">
        <v>208</v>
      </c>
      <c r="AI53" s="125">
        <v>10.95</v>
      </c>
    </row>
    <row r="54" spans="1:35" ht="15">
      <c r="C54" s="307" t="s">
        <v>194</v>
      </c>
      <c r="D54" s="307"/>
      <c r="E54" s="102">
        <f>AVERAGE(E3:E53)</f>
        <v>16.5</v>
      </c>
      <c r="F54" s="102">
        <f t="shared" ref="F54:AI54" si="0">AVERAGE(F3:F53)</f>
        <v>17.442857142857143</v>
      </c>
      <c r="G54" s="102">
        <f t="shared" si="0"/>
        <v>13.567567567567568</v>
      </c>
      <c r="H54" s="102">
        <f t="shared" si="0"/>
        <v>13.567567567567568</v>
      </c>
      <c r="I54" s="102">
        <f t="shared" si="0"/>
        <v>3.3742857142857146</v>
      </c>
      <c r="J54" s="102">
        <f t="shared" si="0"/>
        <v>12.864864864864865</v>
      </c>
      <c r="K54" s="102">
        <f t="shared" si="0"/>
        <v>6.6605714285714273</v>
      </c>
      <c r="L54" s="102">
        <f t="shared" si="0"/>
        <v>11.675675675675675</v>
      </c>
      <c r="M54" s="102">
        <f t="shared" si="0"/>
        <v>12.27027027027027</v>
      </c>
      <c r="N54" s="102">
        <f t="shared" si="0"/>
        <v>63.985294117647058</v>
      </c>
      <c r="O54" s="102">
        <f t="shared" si="0"/>
        <v>68.428571428571431</v>
      </c>
      <c r="P54" s="102">
        <f t="shared" si="0"/>
        <v>0.62101606996566527</v>
      </c>
      <c r="Q54" s="102">
        <f t="shared" si="0"/>
        <v>4.4189189189189193</v>
      </c>
      <c r="R54" s="102">
        <f t="shared" si="0"/>
        <v>41.162857142857156</v>
      </c>
      <c r="S54" s="102">
        <f t="shared" si="0"/>
        <v>4.3108108108108105</v>
      </c>
      <c r="T54" s="102">
        <f t="shared" si="0"/>
        <v>8.7297297297297298</v>
      </c>
      <c r="U54" s="102">
        <f t="shared" si="0"/>
        <v>26.788235294117644</v>
      </c>
      <c r="V54" s="102">
        <f t="shared" si="0"/>
        <v>4.5</v>
      </c>
      <c r="W54" s="102">
        <f t="shared" si="0"/>
        <v>-2.2571428571428571</v>
      </c>
      <c r="X54" s="102">
        <f t="shared" si="0"/>
        <v>2.0337837837837838</v>
      </c>
      <c r="Y54" s="102">
        <f t="shared" si="0"/>
        <v>3.8857142857142857</v>
      </c>
      <c r="Z54" s="102">
        <f t="shared" si="0"/>
        <v>2.8918918918918921</v>
      </c>
      <c r="AA54" s="102">
        <f t="shared" si="0"/>
        <v>9.4097222222222214</v>
      </c>
      <c r="AB54" s="102">
        <f t="shared" si="0"/>
        <v>39.629999999999988</v>
      </c>
      <c r="AC54" s="102">
        <f t="shared" si="0"/>
        <v>10.918918918918919</v>
      </c>
      <c r="AD54" s="102">
        <f t="shared" si="0"/>
        <v>10.918918918918919</v>
      </c>
      <c r="AE54" s="102">
        <f t="shared" si="0"/>
        <v>10.945833333333335</v>
      </c>
      <c r="AF54" s="102"/>
      <c r="AG54" s="102">
        <f t="shared" si="0"/>
        <v>8.1274509803921564</v>
      </c>
      <c r="AH54" s="102"/>
      <c r="AI54" s="102" t="e">
        <f t="shared" si="0"/>
        <v>#VALUE!</v>
      </c>
    </row>
    <row r="55" spans="1:35" ht="15">
      <c r="C55" s="307" t="s">
        <v>192</v>
      </c>
      <c r="D55" s="307"/>
      <c r="E55" s="103">
        <f ca="1" xml:space="preserve"> AVERAGEIF($A$3:$A$680, "F",E3:E53)</f>
        <v>12.555555555555555</v>
      </c>
      <c r="F55" s="103">
        <f t="shared" ref="F55:AI55" ca="1" si="1" xml:space="preserve"> AVERAGEIF($A$3:$A$680, "F",F3:F53)</f>
        <v>15.9</v>
      </c>
      <c r="G55" s="103">
        <f t="shared" ca="1" si="1"/>
        <v>12.8</v>
      </c>
      <c r="H55" s="103">
        <f t="shared" ca="1" si="1"/>
        <v>12.8</v>
      </c>
      <c r="I55" s="103">
        <f t="shared" ca="1" si="1"/>
        <v>3.8809999999999993</v>
      </c>
      <c r="J55" s="103">
        <f t="shared" ca="1" si="1"/>
        <v>11</v>
      </c>
      <c r="K55" s="103">
        <f t="shared" ca="1" si="1"/>
        <v>7.4700000000000015</v>
      </c>
      <c r="L55" s="103">
        <f t="shared" ca="1" si="1"/>
        <v>12.8</v>
      </c>
      <c r="M55" s="103">
        <f t="shared" ca="1" si="1"/>
        <v>11.9</v>
      </c>
      <c r="N55" s="103">
        <f t="shared" ca="1" si="1"/>
        <v>47.555555555555557</v>
      </c>
      <c r="O55" s="103">
        <f t="shared" ca="1" si="1"/>
        <v>63.9</v>
      </c>
      <c r="P55" s="103">
        <f t="shared" ca="1" si="1"/>
        <v>0.46860852785278018</v>
      </c>
      <c r="Q55" s="103">
        <f t="shared" ca="1" si="1"/>
        <v>4.45</v>
      </c>
      <c r="R55" s="103">
        <f t="shared" ca="1" si="1"/>
        <v>34.659999999999997</v>
      </c>
      <c r="S55" s="103">
        <f t="shared" ca="1" si="1"/>
        <v>5.95</v>
      </c>
      <c r="T55" s="103">
        <f t="shared" ca="1" si="1"/>
        <v>10.4</v>
      </c>
      <c r="U55" s="103">
        <f t="shared" ca="1" si="1"/>
        <v>27.130000000000003</v>
      </c>
      <c r="V55" s="103">
        <f t="shared" ca="1" si="1"/>
        <v>5.3</v>
      </c>
      <c r="W55" s="103">
        <f t="shared" ca="1" si="1"/>
        <v>0.5</v>
      </c>
      <c r="X55" s="103">
        <f t="shared" ca="1" si="1"/>
        <v>2.6749999999999998</v>
      </c>
      <c r="Y55" s="103">
        <f t="shared" ca="1" si="1"/>
        <v>4.4000000000000004</v>
      </c>
      <c r="Z55" s="103">
        <f t="shared" ca="1" si="1"/>
        <v>2.8</v>
      </c>
      <c r="AA55" s="103">
        <f t="shared" ca="1" si="1"/>
        <v>10.775</v>
      </c>
      <c r="AB55" s="103">
        <f t="shared" ca="1" si="1"/>
        <v>45.95900000000001</v>
      </c>
      <c r="AC55" s="103">
        <f t="shared" ca="1" si="1"/>
        <v>11.1</v>
      </c>
      <c r="AD55" s="103">
        <f t="shared" ca="1" si="1"/>
        <v>11.1</v>
      </c>
      <c r="AE55" s="103">
        <f t="shared" ca="1" si="1"/>
        <v>11.395</v>
      </c>
      <c r="AF55" s="103"/>
      <c r="AG55" s="103">
        <f t="shared" ca="1" si="1"/>
        <v>8.0714285714285712</v>
      </c>
      <c r="AH55" s="103"/>
      <c r="AI55" s="103" t="e">
        <f t="shared" ca="1" si="1"/>
        <v>#VALUE!</v>
      </c>
    </row>
    <row r="56" spans="1:35" ht="15">
      <c r="C56" s="307" t="s">
        <v>193</v>
      </c>
      <c r="D56" s="307"/>
      <c r="E56" s="103">
        <f ca="1" xml:space="preserve"> AVERAGEIF($A$3:$A$680, "G",E3:E53)</f>
        <v>17.920000000000002</v>
      </c>
      <c r="F56" s="103">
        <f t="shared" ref="F56:AI56" ca="1" si="2" xml:space="preserve"> AVERAGEIF($A$3:$A$680, "G",F3:F53)</f>
        <v>18.059999999999999</v>
      </c>
      <c r="G56" s="103">
        <f t="shared" ca="1" si="2"/>
        <v>13.851851851851851</v>
      </c>
      <c r="H56" s="103">
        <f t="shared" ca="1" si="2"/>
        <v>13.851851851851851</v>
      </c>
      <c r="I56" s="103">
        <f t="shared" ca="1" si="2"/>
        <v>3.1716000000000002</v>
      </c>
      <c r="J56" s="103">
        <f t="shared" ca="1" si="2"/>
        <v>13.555555555555555</v>
      </c>
      <c r="K56" s="103">
        <f t="shared" ca="1" si="2"/>
        <v>6.3367999999999993</v>
      </c>
      <c r="L56" s="103">
        <f t="shared" ca="1" si="2"/>
        <v>11.25925925925926</v>
      </c>
      <c r="M56" s="103">
        <f t="shared" ca="1" si="2"/>
        <v>12.407407407407407</v>
      </c>
      <c r="N56" s="103">
        <f t="shared" ca="1" si="2"/>
        <v>69.900000000000006</v>
      </c>
      <c r="O56" s="103">
        <f t="shared" ca="1" si="2"/>
        <v>70.239999999999995</v>
      </c>
      <c r="P56" s="103">
        <f t="shared" ca="1" si="2"/>
        <v>0.67868378860297329</v>
      </c>
      <c r="Q56" s="103">
        <f t="shared" ca="1" si="2"/>
        <v>4.4074074074074074</v>
      </c>
      <c r="R56" s="103">
        <f t="shared" ca="1" si="2"/>
        <v>43.764000000000003</v>
      </c>
      <c r="S56" s="103">
        <f t="shared" ca="1" si="2"/>
        <v>3.7037037037037037</v>
      </c>
      <c r="T56" s="103">
        <f t="shared" ca="1" si="2"/>
        <v>8.1111111111111107</v>
      </c>
      <c r="U56" s="103">
        <f t="shared" ca="1" si="2"/>
        <v>26.645833333333332</v>
      </c>
      <c r="V56" s="103">
        <f t="shared" ca="1" si="2"/>
        <v>4.1923076923076925</v>
      </c>
      <c r="W56" s="103">
        <f t="shared" ca="1" si="2"/>
        <v>-3.36</v>
      </c>
      <c r="X56" s="103">
        <f t="shared" ca="1" si="2"/>
        <v>1.7962962962962963</v>
      </c>
      <c r="Y56" s="103">
        <f t="shared" ca="1" si="2"/>
        <v>3.68</v>
      </c>
      <c r="Z56" s="103">
        <f t="shared" ca="1" si="2"/>
        <v>2.925925925925926</v>
      </c>
      <c r="AA56" s="103">
        <f t="shared" ca="1" si="2"/>
        <v>8.884615384615385</v>
      </c>
      <c r="AB56" s="103">
        <f t="shared" ca="1" si="2"/>
        <v>36.992916666666666</v>
      </c>
      <c r="AC56" s="103">
        <f t="shared" ca="1" si="2"/>
        <v>10.851851851851851</v>
      </c>
      <c r="AD56" s="103">
        <f t="shared" ca="1" si="2"/>
        <v>10.851851851851851</v>
      </c>
      <c r="AE56" s="103">
        <f t="shared" ca="1" si="2"/>
        <v>10.773076923076921</v>
      </c>
      <c r="AF56" s="103"/>
      <c r="AG56" s="103">
        <f t="shared" ca="1" si="2"/>
        <v>8.1486486486486491</v>
      </c>
      <c r="AH56" s="103"/>
      <c r="AI56" s="103" t="e">
        <f t="shared" ca="1" si="2"/>
        <v>#VALUE!</v>
      </c>
    </row>
  </sheetData>
  <mergeCells count="16">
    <mergeCell ref="C54:D54"/>
    <mergeCell ref="C55:D55"/>
    <mergeCell ref="C56:D56"/>
    <mergeCell ref="AF1:AF2"/>
    <mergeCell ref="AH1:AH2"/>
    <mergeCell ref="S1:S2"/>
    <mergeCell ref="V1:V2"/>
    <mergeCell ref="X1:X2"/>
    <mergeCell ref="Z1:Z2"/>
    <mergeCell ref="AC1:AC2"/>
    <mergeCell ref="Q1:Q2"/>
    <mergeCell ref="A1:A2"/>
    <mergeCell ref="G1:G2"/>
    <mergeCell ref="J1:J2"/>
    <mergeCell ref="L1:L2"/>
    <mergeCell ref="P1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5"/>
  <sheetViews>
    <sheetView topLeftCell="A93" workbookViewId="0">
      <selection activeCell="B179" sqref="B179"/>
    </sheetView>
  </sheetViews>
  <sheetFormatPr baseColWidth="10" defaultRowHeight="12.75"/>
  <sheetData>
    <row r="2" spans="1:2" ht="15">
      <c r="A2" s="302">
        <v>1</v>
      </c>
      <c r="B2">
        <v>5</v>
      </c>
    </row>
    <row r="3" spans="1:2" ht="15">
      <c r="A3" s="302">
        <v>21311169</v>
      </c>
      <c r="B3">
        <v>8.5</v>
      </c>
    </row>
    <row r="4" spans="1:2" ht="15">
      <c r="A4" s="302">
        <v>21311809</v>
      </c>
      <c r="B4">
        <v>13</v>
      </c>
    </row>
    <row r="5" spans="1:2" ht="15">
      <c r="A5" s="302">
        <v>21380019</v>
      </c>
      <c r="B5">
        <v>7</v>
      </c>
    </row>
    <row r="6" spans="1:2" ht="15">
      <c r="A6" s="302">
        <v>21501060</v>
      </c>
      <c r="B6">
        <v>13.5</v>
      </c>
    </row>
    <row r="7" spans="1:2" ht="15">
      <c r="A7" s="302">
        <v>21503962</v>
      </c>
      <c r="B7">
        <v>7</v>
      </c>
    </row>
    <row r="8" spans="1:2" ht="15">
      <c r="A8" s="302">
        <v>21504493</v>
      </c>
      <c r="B8">
        <v>9.5</v>
      </c>
    </row>
    <row r="9" spans="1:2" ht="15">
      <c r="A9" s="302">
        <v>21504847</v>
      </c>
      <c r="B9">
        <v>7.5</v>
      </c>
    </row>
    <row r="10" spans="1:2" ht="15">
      <c r="A10" s="302">
        <v>21505636</v>
      </c>
      <c r="B10">
        <v>4.5</v>
      </c>
    </row>
    <row r="11" spans="1:2" ht="15">
      <c r="A11" s="302">
        <v>21506396</v>
      </c>
      <c r="B11">
        <v>13.5</v>
      </c>
    </row>
    <row r="12" spans="1:2" ht="15">
      <c r="A12" s="302">
        <v>21514073</v>
      </c>
      <c r="B12">
        <v>12</v>
      </c>
    </row>
    <row r="13" spans="1:2" ht="15">
      <c r="A13" s="302">
        <v>21601090</v>
      </c>
      <c r="B13">
        <v>7</v>
      </c>
    </row>
    <row r="14" spans="1:2" ht="15">
      <c r="A14" s="302">
        <v>21602352</v>
      </c>
      <c r="B14">
        <v>9</v>
      </c>
    </row>
    <row r="15" spans="1:2" ht="15">
      <c r="A15" s="302">
        <v>21603534</v>
      </c>
      <c r="B15">
        <v>9</v>
      </c>
    </row>
    <row r="16" spans="1:2" ht="15">
      <c r="A16" s="302">
        <v>21604558</v>
      </c>
      <c r="B16">
        <v>8</v>
      </c>
    </row>
    <row r="17" spans="1:2" ht="15">
      <c r="A17" s="302">
        <v>21605925</v>
      </c>
      <c r="B17">
        <v>9</v>
      </c>
    </row>
    <row r="18" spans="1:2" ht="15">
      <c r="A18" s="302">
        <v>21606718</v>
      </c>
      <c r="B18">
        <v>5</v>
      </c>
    </row>
    <row r="19" spans="1:2" ht="15">
      <c r="A19" s="302">
        <v>21606959</v>
      </c>
      <c r="B19">
        <v>4.5</v>
      </c>
    </row>
    <row r="20" spans="1:2" ht="15">
      <c r="A20" s="302">
        <v>21608683</v>
      </c>
      <c r="B20">
        <v>11.5</v>
      </c>
    </row>
    <row r="21" spans="1:2" ht="15">
      <c r="A21" s="302">
        <v>21610261</v>
      </c>
      <c r="B21">
        <v>8.5</v>
      </c>
    </row>
    <row r="22" spans="1:2" ht="15">
      <c r="A22" s="302">
        <v>21612548</v>
      </c>
      <c r="B22">
        <v>9</v>
      </c>
    </row>
    <row r="23" spans="1:2" ht="15">
      <c r="A23" s="302">
        <v>21612792</v>
      </c>
      <c r="B23">
        <v>9</v>
      </c>
    </row>
    <row r="24" spans="1:2" ht="15">
      <c r="A24" s="302">
        <v>21613074</v>
      </c>
      <c r="B24">
        <v>8.5</v>
      </c>
    </row>
    <row r="25" spans="1:2" ht="15">
      <c r="A25" s="302">
        <v>21613890</v>
      </c>
      <c r="B25">
        <v>5</v>
      </c>
    </row>
    <row r="26" spans="1:2" ht="15">
      <c r="A26" s="302">
        <v>21614825</v>
      </c>
      <c r="B26">
        <v>6</v>
      </c>
    </row>
    <row r="27" spans="1:2" ht="15">
      <c r="A27" s="302">
        <v>21614905</v>
      </c>
      <c r="B27">
        <v>6</v>
      </c>
    </row>
    <row r="28" spans="1:2" ht="15">
      <c r="A28" s="302">
        <v>21616234</v>
      </c>
      <c r="B28">
        <v>5.5</v>
      </c>
    </row>
    <row r="29" spans="1:2" ht="15">
      <c r="A29" s="302">
        <v>21616412</v>
      </c>
      <c r="B29">
        <v>5</v>
      </c>
    </row>
    <row r="30" spans="1:2" ht="15">
      <c r="A30" s="302">
        <v>21616934</v>
      </c>
      <c r="B30">
        <v>5.5</v>
      </c>
    </row>
    <row r="31" spans="1:2" ht="15">
      <c r="A31" s="302">
        <v>21621848</v>
      </c>
      <c r="B31">
        <v>4.5</v>
      </c>
    </row>
    <row r="32" spans="1:2" ht="15">
      <c r="A32" s="302">
        <v>21677175</v>
      </c>
      <c r="B32">
        <v>2</v>
      </c>
    </row>
    <row r="33" spans="1:2" ht="15">
      <c r="A33" s="302">
        <v>21700041</v>
      </c>
      <c r="B33">
        <v>7.5</v>
      </c>
    </row>
    <row r="34" spans="1:2" ht="15">
      <c r="A34" s="302">
        <v>21700366</v>
      </c>
      <c r="B34">
        <v>6</v>
      </c>
    </row>
    <row r="35" spans="1:2" ht="15">
      <c r="A35" s="302">
        <v>21700533</v>
      </c>
      <c r="B35">
        <v>10</v>
      </c>
    </row>
    <row r="36" spans="1:2" ht="15">
      <c r="A36" s="302">
        <v>21700552</v>
      </c>
      <c r="B36">
        <v>7.5</v>
      </c>
    </row>
    <row r="37" spans="1:2" ht="15">
      <c r="A37" s="302">
        <v>21700937</v>
      </c>
      <c r="B37">
        <v>13.5</v>
      </c>
    </row>
    <row r="38" spans="1:2" ht="15">
      <c r="A38" s="302">
        <v>21701215</v>
      </c>
      <c r="B38">
        <v>6.5</v>
      </c>
    </row>
    <row r="39" spans="1:2" ht="15">
      <c r="A39" s="302">
        <v>21701242</v>
      </c>
      <c r="B39">
        <v>7.5</v>
      </c>
    </row>
    <row r="40" spans="1:2" ht="15">
      <c r="A40" s="302">
        <v>21701375</v>
      </c>
      <c r="B40">
        <v>11</v>
      </c>
    </row>
    <row r="41" spans="1:2" ht="15">
      <c r="A41" s="302">
        <v>21701421</v>
      </c>
      <c r="B41">
        <v>7.5</v>
      </c>
    </row>
    <row r="42" spans="1:2" ht="15">
      <c r="A42" s="302">
        <v>21701454</v>
      </c>
      <c r="B42">
        <v>10</v>
      </c>
    </row>
    <row r="43" spans="1:2" ht="15">
      <c r="A43" s="302">
        <v>21701807</v>
      </c>
      <c r="B43">
        <v>7.5</v>
      </c>
    </row>
    <row r="44" spans="1:2" ht="15">
      <c r="A44" s="302">
        <v>21702262</v>
      </c>
      <c r="B44">
        <v>4.5</v>
      </c>
    </row>
    <row r="45" spans="1:2" ht="15">
      <c r="A45" s="302">
        <v>21702420</v>
      </c>
      <c r="B45">
        <v>8.5</v>
      </c>
    </row>
    <row r="46" spans="1:2" ht="15">
      <c r="A46" s="302">
        <v>21702431</v>
      </c>
      <c r="B46">
        <v>7</v>
      </c>
    </row>
    <row r="47" spans="1:2" ht="15">
      <c r="A47" s="302">
        <v>21702734</v>
      </c>
      <c r="B47">
        <v>7</v>
      </c>
    </row>
    <row r="48" spans="1:2" ht="15">
      <c r="A48" s="302">
        <v>21703232</v>
      </c>
      <c r="B48">
        <v>7</v>
      </c>
    </row>
    <row r="49" spans="1:2" ht="15">
      <c r="A49" s="302">
        <v>21703369</v>
      </c>
      <c r="B49">
        <v>7.5</v>
      </c>
    </row>
    <row r="50" spans="1:2" ht="15">
      <c r="A50" s="302">
        <v>21703372</v>
      </c>
      <c r="B50">
        <v>7</v>
      </c>
    </row>
    <row r="51" spans="1:2" ht="15">
      <c r="A51" s="302">
        <v>21704039</v>
      </c>
      <c r="B51">
        <v>8.5</v>
      </c>
    </row>
    <row r="52" spans="1:2" ht="15">
      <c r="A52" s="302">
        <v>21704043</v>
      </c>
      <c r="B52">
        <v>9</v>
      </c>
    </row>
    <row r="53" spans="1:2" ht="15">
      <c r="A53" s="302">
        <v>21704152</v>
      </c>
      <c r="B53">
        <v>8</v>
      </c>
    </row>
    <row r="54" spans="1:2" ht="15">
      <c r="A54" s="302">
        <v>21704185</v>
      </c>
      <c r="B54">
        <v>9</v>
      </c>
    </row>
    <row r="55" spans="1:2" ht="15">
      <c r="A55" s="302">
        <v>21704280</v>
      </c>
      <c r="B55">
        <v>9</v>
      </c>
    </row>
    <row r="56" spans="1:2" ht="15">
      <c r="A56" s="302">
        <v>21705117</v>
      </c>
      <c r="B56">
        <v>10</v>
      </c>
    </row>
    <row r="57" spans="1:2" ht="15">
      <c r="A57" s="302">
        <v>21705235</v>
      </c>
      <c r="B57">
        <v>5</v>
      </c>
    </row>
    <row r="58" spans="1:2" ht="15">
      <c r="A58" s="302">
        <v>21705758</v>
      </c>
      <c r="B58">
        <v>4</v>
      </c>
    </row>
    <row r="59" spans="1:2" ht="15">
      <c r="A59" s="302">
        <v>21705880</v>
      </c>
      <c r="B59">
        <v>6</v>
      </c>
    </row>
    <row r="60" spans="1:2" ht="15">
      <c r="A60" s="302">
        <v>21706042</v>
      </c>
      <c r="B60">
        <v>7</v>
      </c>
    </row>
    <row r="61" spans="1:2" ht="15">
      <c r="A61" s="302">
        <v>21706091</v>
      </c>
      <c r="B61">
        <v>8.5</v>
      </c>
    </row>
    <row r="62" spans="1:2" ht="15">
      <c r="A62" s="302">
        <v>21706494</v>
      </c>
      <c r="B62">
        <v>9</v>
      </c>
    </row>
    <row r="63" spans="1:2" ht="15">
      <c r="A63" s="302">
        <v>21706699</v>
      </c>
      <c r="B63">
        <v>9.5</v>
      </c>
    </row>
    <row r="64" spans="1:2" ht="15">
      <c r="A64" s="302">
        <v>21706781</v>
      </c>
      <c r="B64">
        <v>10</v>
      </c>
    </row>
    <row r="65" spans="1:2" ht="15">
      <c r="A65" s="302">
        <v>21707021</v>
      </c>
      <c r="B65">
        <v>9</v>
      </c>
    </row>
    <row r="66" spans="1:2" ht="15">
      <c r="A66" s="302">
        <v>21707077</v>
      </c>
      <c r="B66">
        <v>8</v>
      </c>
    </row>
    <row r="67" spans="1:2" ht="15">
      <c r="A67" s="302">
        <v>21707199</v>
      </c>
      <c r="B67">
        <v>8</v>
      </c>
    </row>
    <row r="68" spans="1:2" ht="15">
      <c r="A68" s="302">
        <v>21707243</v>
      </c>
      <c r="B68">
        <v>6</v>
      </c>
    </row>
    <row r="69" spans="1:2" ht="15">
      <c r="A69" s="302">
        <v>21707252</v>
      </c>
      <c r="B69">
        <v>12</v>
      </c>
    </row>
    <row r="70" spans="1:2" ht="15">
      <c r="A70" s="302">
        <v>21707259</v>
      </c>
      <c r="B70">
        <v>8.5</v>
      </c>
    </row>
    <row r="71" spans="1:2" ht="15">
      <c r="A71" s="302">
        <v>21707306</v>
      </c>
      <c r="B71">
        <v>6.5</v>
      </c>
    </row>
    <row r="72" spans="1:2" ht="15">
      <c r="A72" s="302">
        <v>21707881</v>
      </c>
      <c r="B72">
        <v>7</v>
      </c>
    </row>
    <row r="73" spans="1:2" ht="15">
      <c r="A73" s="302">
        <v>21708314</v>
      </c>
      <c r="B73">
        <v>10</v>
      </c>
    </row>
    <row r="74" spans="1:2" ht="15">
      <c r="A74" s="302">
        <v>21708655</v>
      </c>
      <c r="B74">
        <v>6.5</v>
      </c>
    </row>
    <row r="75" spans="1:2" ht="15">
      <c r="A75" s="302">
        <v>21708896</v>
      </c>
      <c r="B75">
        <v>5.5</v>
      </c>
    </row>
    <row r="76" spans="1:2" ht="15">
      <c r="A76" s="302">
        <v>21709257</v>
      </c>
      <c r="B76">
        <v>7.5</v>
      </c>
    </row>
    <row r="77" spans="1:2" ht="15">
      <c r="A77" s="302">
        <v>21709351</v>
      </c>
      <c r="B77">
        <v>9.5</v>
      </c>
    </row>
    <row r="78" spans="1:2" ht="15">
      <c r="A78" s="302">
        <v>21709397</v>
      </c>
      <c r="B78">
        <v>7</v>
      </c>
    </row>
    <row r="79" spans="1:2" ht="15">
      <c r="A79" s="302">
        <v>21709450</v>
      </c>
      <c r="B79">
        <v>11</v>
      </c>
    </row>
    <row r="80" spans="1:2" ht="15">
      <c r="A80" s="302">
        <v>21709628</v>
      </c>
      <c r="B80">
        <v>9</v>
      </c>
    </row>
    <row r="81" spans="1:2" ht="15">
      <c r="A81" s="302">
        <v>21709649</v>
      </c>
      <c r="B81">
        <v>5</v>
      </c>
    </row>
    <row r="82" spans="1:2" ht="15">
      <c r="A82" s="302">
        <v>21710005</v>
      </c>
      <c r="B82">
        <v>9</v>
      </c>
    </row>
    <row r="83" spans="1:2" ht="15">
      <c r="A83" s="302">
        <v>21710069</v>
      </c>
      <c r="B83">
        <v>10.5</v>
      </c>
    </row>
    <row r="84" spans="1:2" ht="15">
      <c r="A84" s="302">
        <v>21710130</v>
      </c>
      <c r="B84">
        <v>9.5</v>
      </c>
    </row>
    <row r="85" spans="1:2" ht="15">
      <c r="A85" s="302">
        <v>21710142</v>
      </c>
      <c r="B85">
        <v>12.5</v>
      </c>
    </row>
    <row r="86" spans="1:2" ht="15">
      <c r="A86" s="302">
        <v>21710529</v>
      </c>
      <c r="B86">
        <v>8</v>
      </c>
    </row>
    <row r="87" spans="1:2" ht="15">
      <c r="A87" s="302">
        <v>21710545</v>
      </c>
      <c r="B87">
        <v>7.5</v>
      </c>
    </row>
    <row r="88" spans="1:2" ht="15">
      <c r="A88" s="302">
        <v>21710682</v>
      </c>
      <c r="B88">
        <v>3</v>
      </c>
    </row>
    <row r="89" spans="1:2" ht="15">
      <c r="A89" s="302">
        <v>21710898</v>
      </c>
      <c r="B89">
        <v>9</v>
      </c>
    </row>
    <row r="90" spans="1:2" ht="15">
      <c r="A90" s="302">
        <v>21710921</v>
      </c>
      <c r="B90">
        <v>9.5</v>
      </c>
    </row>
    <row r="91" spans="1:2" ht="15">
      <c r="A91" s="302">
        <v>21711171</v>
      </c>
      <c r="B91">
        <v>9</v>
      </c>
    </row>
    <row r="92" spans="1:2" ht="15">
      <c r="A92" s="302">
        <v>21711178</v>
      </c>
      <c r="B92">
        <v>6.5</v>
      </c>
    </row>
    <row r="93" spans="1:2" ht="15">
      <c r="A93" s="302">
        <v>21711309</v>
      </c>
      <c r="B93">
        <v>8.5</v>
      </c>
    </row>
    <row r="94" spans="1:2" ht="15">
      <c r="A94" s="302">
        <v>21711320</v>
      </c>
      <c r="B94">
        <v>6</v>
      </c>
    </row>
    <row r="95" spans="1:2" ht="15">
      <c r="A95" s="302">
        <v>21711449</v>
      </c>
      <c r="B95">
        <v>9.5</v>
      </c>
    </row>
    <row r="96" spans="1:2" ht="15">
      <c r="A96" s="302">
        <v>21711729</v>
      </c>
      <c r="B96">
        <v>9.5</v>
      </c>
    </row>
    <row r="97" spans="1:2" ht="15">
      <c r="A97" s="302">
        <v>21711861</v>
      </c>
      <c r="B97">
        <v>7.5</v>
      </c>
    </row>
    <row r="98" spans="1:2" ht="15">
      <c r="A98" s="302">
        <v>21711912</v>
      </c>
      <c r="B98">
        <v>9</v>
      </c>
    </row>
    <row r="99" spans="1:2" ht="15">
      <c r="A99" s="302">
        <v>21711937</v>
      </c>
      <c r="B99">
        <v>3.5</v>
      </c>
    </row>
    <row r="100" spans="1:2" ht="15">
      <c r="A100" s="302">
        <v>21712130</v>
      </c>
      <c r="B100">
        <v>7.5</v>
      </c>
    </row>
    <row r="101" spans="1:2" ht="15">
      <c r="A101" s="302">
        <v>21712222</v>
      </c>
      <c r="B101">
        <v>8</v>
      </c>
    </row>
    <row r="102" spans="1:2" ht="15">
      <c r="A102" s="302">
        <v>21712279</v>
      </c>
      <c r="B102">
        <v>9</v>
      </c>
    </row>
    <row r="103" spans="1:2" ht="15">
      <c r="A103" s="302">
        <v>21712453</v>
      </c>
      <c r="B103">
        <v>6</v>
      </c>
    </row>
    <row r="104" spans="1:2" ht="15">
      <c r="A104" s="302">
        <v>21712480</v>
      </c>
      <c r="B104">
        <v>6.5</v>
      </c>
    </row>
    <row r="105" spans="1:2" ht="15">
      <c r="A105" s="302">
        <v>21712794</v>
      </c>
      <c r="B105">
        <v>4</v>
      </c>
    </row>
    <row r="106" spans="1:2" ht="15">
      <c r="A106" s="302">
        <v>21712921</v>
      </c>
      <c r="B106">
        <v>5.5</v>
      </c>
    </row>
    <row r="107" spans="1:2" ht="15">
      <c r="A107" s="302">
        <v>21712977</v>
      </c>
      <c r="B107">
        <v>10</v>
      </c>
    </row>
    <row r="108" spans="1:2" ht="15">
      <c r="A108" s="302">
        <v>21713014</v>
      </c>
      <c r="B108">
        <v>9</v>
      </c>
    </row>
    <row r="109" spans="1:2" ht="15">
      <c r="A109" s="302">
        <v>21713170</v>
      </c>
      <c r="B109">
        <v>7</v>
      </c>
    </row>
    <row r="110" spans="1:2" ht="15">
      <c r="A110" s="302">
        <v>21713239</v>
      </c>
      <c r="B110">
        <v>7</v>
      </c>
    </row>
    <row r="111" spans="1:2" ht="15">
      <c r="A111" s="302">
        <v>21713289</v>
      </c>
      <c r="B111">
        <v>7.5</v>
      </c>
    </row>
    <row r="112" spans="1:2" ht="15">
      <c r="A112" s="302">
        <v>21713396</v>
      </c>
      <c r="B112">
        <v>6.5</v>
      </c>
    </row>
    <row r="113" spans="1:2" ht="15">
      <c r="A113" s="302">
        <v>21713435</v>
      </c>
      <c r="B113">
        <v>13.5</v>
      </c>
    </row>
    <row r="114" spans="1:2" ht="15">
      <c r="A114" s="302">
        <v>21713535</v>
      </c>
      <c r="B114">
        <v>10</v>
      </c>
    </row>
    <row r="115" spans="1:2" ht="15">
      <c r="A115" s="302">
        <v>21713671</v>
      </c>
      <c r="B115">
        <v>12</v>
      </c>
    </row>
    <row r="116" spans="1:2" ht="15">
      <c r="A116" s="302">
        <v>21713683</v>
      </c>
      <c r="B116">
        <v>10</v>
      </c>
    </row>
    <row r="117" spans="1:2" ht="15">
      <c r="A117" s="302">
        <v>21713749</v>
      </c>
      <c r="B117">
        <v>9</v>
      </c>
    </row>
    <row r="118" spans="1:2" ht="15">
      <c r="A118" s="302">
        <v>21713882</v>
      </c>
      <c r="B118">
        <v>6.5</v>
      </c>
    </row>
    <row r="119" spans="1:2" ht="15">
      <c r="A119" s="302">
        <v>21713888</v>
      </c>
      <c r="B119">
        <v>7</v>
      </c>
    </row>
    <row r="120" spans="1:2" ht="15">
      <c r="A120" s="302">
        <v>21714053</v>
      </c>
      <c r="B120">
        <v>8</v>
      </c>
    </row>
    <row r="121" spans="1:2" ht="15">
      <c r="A121" s="302">
        <v>21714315</v>
      </c>
      <c r="B121">
        <v>8.5</v>
      </c>
    </row>
    <row r="122" spans="1:2" ht="15">
      <c r="A122" s="302">
        <v>21714465</v>
      </c>
      <c r="B122">
        <v>6</v>
      </c>
    </row>
    <row r="123" spans="1:2" ht="15">
      <c r="A123" s="302">
        <v>21714609</v>
      </c>
      <c r="B123">
        <v>9</v>
      </c>
    </row>
    <row r="124" spans="1:2" ht="15">
      <c r="A124" s="302">
        <v>21714729</v>
      </c>
      <c r="B124">
        <v>8</v>
      </c>
    </row>
    <row r="125" spans="1:2" ht="15">
      <c r="A125" s="302">
        <v>21714768</v>
      </c>
      <c r="B125">
        <v>10.5</v>
      </c>
    </row>
    <row r="126" spans="1:2" ht="15">
      <c r="A126" s="302">
        <v>21715015</v>
      </c>
      <c r="B126">
        <v>8</v>
      </c>
    </row>
    <row r="127" spans="1:2" ht="15">
      <c r="A127" s="302">
        <v>21715573</v>
      </c>
      <c r="B127">
        <v>10</v>
      </c>
    </row>
    <row r="128" spans="1:2" ht="15">
      <c r="A128" s="302">
        <v>21715641</v>
      </c>
      <c r="B128">
        <v>7</v>
      </c>
    </row>
    <row r="129" spans="1:2" ht="15">
      <c r="A129" s="302">
        <v>21715661</v>
      </c>
      <c r="B129">
        <v>7</v>
      </c>
    </row>
    <row r="130" spans="1:2" ht="15">
      <c r="A130" s="302">
        <v>21715696</v>
      </c>
      <c r="B130">
        <v>6.5</v>
      </c>
    </row>
    <row r="131" spans="1:2" ht="15">
      <c r="A131" s="302">
        <v>21716834</v>
      </c>
      <c r="B131">
        <v>8.5</v>
      </c>
    </row>
    <row r="132" spans="1:2" ht="15">
      <c r="A132" s="302">
        <v>21716860</v>
      </c>
      <c r="B132">
        <v>7</v>
      </c>
    </row>
    <row r="133" spans="1:2" ht="15">
      <c r="A133" s="302">
        <v>21716873</v>
      </c>
      <c r="B133">
        <v>7</v>
      </c>
    </row>
    <row r="134" spans="1:2" ht="15">
      <c r="A134" s="302">
        <v>21716914</v>
      </c>
      <c r="B134">
        <v>6.5</v>
      </c>
    </row>
    <row r="135" spans="1:2" ht="15">
      <c r="A135" s="302">
        <v>21716971</v>
      </c>
      <c r="B135">
        <v>7</v>
      </c>
    </row>
    <row r="136" spans="1:2" ht="15">
      <c r="A136" s="302">
        <v>21717031</v>
      </c>
      <c r="B136">
        <v>4</v>
      </c>
    </row>
    <row r="137" spans="1:2" ht="15">
      <c r="A137" s="302">
        <v>21717185</v>
      </c>
      <c r="B137">
        <v>9</v>
      </c>
    </row>
    <row r="138" spans="1:2" ht="15">
      <c r="A138" s="302">
        <v>21717523</v>
      </c>
      <c r="B138">
        <v>6</v>
      </c>
    </row>
    <row r="139" spans="1:2" ht="15">
      <c r="A139" s="302">
        <v>21717633</v>
      </c>
      <c r="B139">
        <v>5</v>
      </c>
    </row>
    <row r="140" spans="1:2" ht="15">
      <c r="A140" s="302">
        <v>21717757</v>
      </c>
      <c r="B140">
        <v>5</v>
      </c>
    </row>
    <row r="141" spans="1:2" ht="15">
      <c r="A141" s="302">
        <v>21717807</v>
      </c>
      <c r="B141">
        <v>7.5</v>
      </c>
    </row>
    <row r="142" spans="1:2" ht="15">
      <c r="A142" s="302">
        <v>21718423</v>
      </c>
      <c r="B142">
        <v>8.5</v>
      </c>
    </row>
    <row r="143" spans="1:2" ht="15">
      <c r="A143" s="302">
        <v>21718678</v>
      </c>
      <c r="B143">
        <v>5.5</v>
      </c>
    </row>
    <row r="144" spans="1:2" ht="15">
      <c r="A144" s="302">
        <v>21800009</v>
      </c>
      <c r="B144">
        <v>13</v>
      </c>
    </row>
    <row r="145" spans="1:2" ht="15">
      <c r="A145" s="302">
        <v>21800062</v>
      </c>
      <c r="B145">
        <v>12.5</v>
      </c>
    </row>
    <row r="146" spans="1:2" ht="15">
      <c r="A146" s="302">
        <v>21800196</v>
      </c>
      <c r="B146">
        <v>6.5</v>
      </c>
    </row>
    <row r="147" spans="1:2" ht="15">
      <c r="A147" s="302">
        <v>21800228</v>
      </c>
      <c r="B147">
        <v>11</v>
      </c>
    </row>
    <row r="148" spans="1:2" ht="15">
      <c r="A148" s="302">
        <v>21800238</v>
      </c>
      <c r="B148">
        <v>6</v>
      </c>
    </row>
    <row r="149" spans="1:2" ht="15">
      <c r="A149" s="302">
        <v>21800301</v>
      </c>
      <c r="B149">
        <v>10</v>
      </c>
    </row>
    <row r="150" spans="1:2" ht="15">
      <c r="A150" s="302">
        <v>21800381</v>
      </c>
      <c r="B150">
        <v>10</v>
      </c>
    </row>
    <row r="151" spans="1:2" ht="15">
      <c r="A151" s="302">
        <v>21800405</v>
      </c>
      <c r="B151">
        <v>6</v>
      </c>
    </row>
    <row r="152" spans="1:2" ht="15">
      <c r="A152" s="302">
        <v>21800412</v>
      </c>
      <c r="B152">
        <v>5.5</v>
      </c>
    </row>
    <row r="153" spans="1:2" ht="15">
      <c r="A153" s="302">
        <v>21800472</v>
      </c>
      <c r="B153">
        <v>10.5</v>
      </c>
    </row>
    <row r="154" spans="1:2" ht="15">
      <c r="A154" s="302">
        <v>21800501</v>
      </c>
      <c r="B154">
        <v>8.5</v>
      </c>
    </row>
    <row r="155" spans="1:2" ht="15">
      <c r="A155" s="302">
        <v>21800538</v>
      </c>
      <c r="B155">
        <v>10</v>
      </c>
    </row>
    <row r="156" spans="1:2" ht="15">
      <c r="A156" s="302">
        <v>21800649</v>
      </c>
      <c r="B156">
        <v>11</v>
      </c>
    </row>
    <row r="157" spans="1:2" ht="15">
      <c r="A157" s="302">
        <v>21800708</v>
      </c>
      <c r="B157">
        <v>4.5</v>
      </c>
    </row>
    <row r="158" spans="1:2" ht="15">
      <c r="A158" s="302">
        <v>21800720</v>
      </c>
      <c r="B158">
        <v>11.5</v>
      </c>
    </row>
    <row r="159" spans="1:2" ht="15">
      <c r="A159" s="302">
        <v>21800748</v>
      </c>
      <c r="B159">
        <v>14</v>
      </c>
    </row>
    <row r="160" spans="1:2" ht="15">
      <c r="A160" s="302">
        <v>21800833</v>
      </c>
      <c r="B160">
        <v>6.5</v>
      </c>
    </row>
    <row r="161" spans="1:2" ht="15">
      <c r="A161" s="302">
        <v>21800872</v>
      </c>
      <c r="B161">
        <v>6</v>
      </c>
    </row>
    <row r="162" spans="1:2" ht="15">
      <c r="A162" s="302">
        <v>21801055</v>
      </c>
      <c r="B162">
        <v>5.5</v>
      </c>
    </row>
    <row r="163" spans="1:2" ht="15">
      <c r="A163" s="302">
        <v>21801056</v>
      </c>
      <c r="B163">
        <v>6</v>
      </c>
    </row>
    <row r="164" spans="1:2" ht="15">
      <c r="A164" s="302">
        <v>21801075</v>
      </c>
      <c r="B164">
        <v>14.5</v>
      </c>
    </row>
    <row r="165" spans="1:2" ht="15">
      <c r="A165" s="302">
        <v>21801076</v>
      </c>
      <c r="B165">
        <v>7</v>
      </c>
    </row>
    <row r="166" spans="1:2" ht="15">
      <c r="A166" s="302">
        <v>21801081</v>
      </c>
      <c r="B166">
        <v>7</v>
      </c>
    </row>
    <row r="167" spans="1:2" ht="15">
      <c r="A167" s="302">
        <v>21801113</v>
      </c>
      <c r="B167">
        <v>10.5</v>
      </c>
    </row>
    <row r="168" spans="1:2" ht="15">
      <c r="A168" s="302">
        <v>21801154</v>
      </c>
      <c r="B168">
        <v>9.5</v>
      </c>
    </row>
    <row r="169" spans="1:2" ht="15">
      <c r="A169" s="302">
        <v>21801172</v>
      </c>
      <c r="B169">
        <v>13</v>
      </c>
    </row>
    <row r="170" spans="1:2" ht="15">
      <c r="A170" s="302">
        <v>21801187</v>
      </c>
      <c r="B170">
        <v>7</v>
      </c>
    </row>
    <row r="171" spans="1:2" ht="15">
      <c r="A171" s="302">
        <v>21801287</v>
      </c>
      <c r="B171">
        <v>13.5</v>
      </c>
    </row>
    <row r="172" spans="1:2" ht="15">
      <c r="A172" s="302">
        <v>21801326</v>
      </c>
      <c r="B172">
        <v>13</v>
      </c>
    </row>
    <row r="173" spans="1:2" ht="15">
      <c r="A173" s="302">
        <v>21801329</v>
      </c>
      <c r="B173">
        <v>9</v>
      </c>
    </row>
    <row r="174" spans="1:2" ht="15">
      <c r="A174" s="302">
        <v>21801348</v>
      </c>
      <c r="B174">
        <v>12</v>
      </c>
    </row>
    <row r="175" spans="1:2" ht="15">
      <c r="A175" s="302">
        <v>21801437</v>
      </c>
      <c r="B175">
        <v>9.5</v>
      </c>
    </row>
    <row r="176" spans="1:2" ht="15">
      <c r="A176" s="302">
        <v>21801496</v>
      </c>
      <c r="B176">
        <v>9.5</v>
      </c>
    </row>
    <row r="177" spans="1:2" ht="15">
      <c r="A177" s="302">
        <v>21801674</v>
      </c>
      <c r="B177">
        <v>6</v>
      </c>
    </row>
    <row r="178" spans="1:2" ht="15">
      <c r="A178" s="302">
        <v>21801677</v>
      </c>
      <c r="B178">
        <v>11.5</v>
      </c>
    </row>
    <row r="179" spans="1:2" ht="15">
      <c r="A179" s="302">
        <v>21801793</v>
      </c>
      <c r="B179">
        <v>6.5</v>
      </c>
    </row>
    <row r="180" spans="1:2" ht="15">
      <c r="A180" s="302">
        <v>21801806</v>
      </c>
      <c r="B180">
        <v>8</v>
      </c>
    </row>
    <row r="181" spans="1:2" ht="15">
      <c r="A181" s="302">
        <v>21801809</v>
      </c>
      <c r="B181">
        <v>9.5</v>
      </c>
    </row>
    <row r="182" spans="1:2" ht="15">
      <c r="A182" s="302">
        <v>21801861</v>
      </c>
      <c r="B182">
        <v>9</v>
      </c>
    </row>
    <row r="183" spans="1:2" ht="15">
      <c r="A183" s="302">
        <v>21801987</v>
      </c>
      <c r="B183">
        <v>8.5</v>
      </c>
    </row>
    <row r="184" spans="1:2" ht="15">
      <c r="A184" s="302">
        <v>21802000</v>
      </c>
      <c r="B184">
        <v>7</v>
      </c>
    </row>
    <row r="185" spans="1:2" ht="15">
      <c r="A185" s="302">
        <v>21802089</v>
      </c>
      <c r="B185">
        <v>5</v>
      </c>
    </row>
    <row r="186" spans="1:2" ht="15">
      <c r="A186" s="302">
        <v>21802097</v>
      </c>
      <c r="B186">
        <v>5</v>
      </c>
    </row>
    <row r="187" spans="1:2" ht="15">
      <c r="A187" s="302">
        <v>21802140</v>
      </c>
      <c r="B187">
        <v>6.5</v>
      </c>
    </row>
    <row r="188" spans="1:2" ht="15">
      <c r="A188" s="302">
        <v>21802194</v>
      </c>
      <c r="B188">
        <v>9</v>
      </c>
    </row>
    <row r="189" spans="1:2" ht="15">
      <c r="A189" s="302">
        <v>21802336</v>
      </c>
      <c r="B189">
        <v>7.5</v>
      </c>
    </row>
    <row r="190" spans="1:2" ht="15">
      <c r="A190" s="302">
        <v>21802389</v>
      </c>
      <c r="B190">
        <v>8.5</v>
      </c>
    </row>
    <row r="191" spans="1:2" ht="15">
      <c r="A191" s="302">
        <v>21802422</v>
      </c>
      <c r="B191">
        <v>8.5</v>
      </c>
    </row>
    <row r="192" spans="1:2" ht="15">
      <c r="A192" s="302">
        <v>21802436</v>
      </c>
      <c r="B192">
        <v>12.5</v>
      </c>
    </row>
    <row r="193" spans="1:2" ht="15">
      <c r="A193" s="302">
        <v>21802440</v>
      </c>
      <c r="B193">
        <v>8.5</v>
      </c>
    </row>
    <row r="194" spans="1:2" ht="15">
      <c r="A194" s="302">
        <v>21802464</v>
      </c>
      <c r="B194">
        <v>7</v>
      </c>
    </row>
    <row r="195" spans="1:2" ht="15">
      <c r="A195" s="302">
        <v>21802486</v>
      </c>
      <c r="B195">
        <v>5.5</v>
      </c>
    </row>
    <row r="196" spans="1:2" ht="15">
      <c r="A196" s="302">
        <v>21802642</v>
      </c>
      <c r="B196">
        <v>9.5</v>
      </c>
    </row>
    <row r="197" spans="1:2" ht="15">
      <c r="A197" s="302">
        <v>21802668</v>
      </c>
      <c r="B197">
        <v>11.5</v>
      </c>
    </row>
    <row r="198" spans="1:2" ht="15">
      <c r="A198" s="302">
        <v>21802718</v>
      </c>
      <c r="B198">
        <v>6</v>
      </c>
    </row>
    <row r="199" spans="1:2" ht="15">
      <c r="A199" s="302">
        <v>21802808</v>
      </c>
      <c r="B199">
        <v>8</v>
      </c>
    </row>
    <row r="200" spans="1:2" ht="15">
      <c r="A200" s="302">
        <v>21802880</v>
      </c>
      <c r="B200">
        <v>9</v>
      </c>
    </row>
    <row r="201" spans="1:2" ht="15">
      <c r="A201" s="302">
        <v>21802906</v>
      </c>
      <c r="B201">
        <v>8</v>
      </c>
    </row>
    <row r="202" spans="1:2" ht="15">
      <c r="A202" s="302">
        <v>21802909</v>
      </c>
      <c r="B202">
        <v>10</v>
      </c>
    </row>
    <row r="203" spans="1:2" ht="15">
      <c r="A203" s="302">
        <v>21802923</v>
      </c>
      <c r="B203">
        <v>4</v>
      </c>
    </row>
    <row r="204" spans="1:2" ht="15">
      <c r="A204" s="302">
        <v>21802928</v>
      </c>
      <c r="B204">
        <v>9.5</v>
      </c>
    </row>
    <row r="205" spans="1:2" ht="15">
      <c r="A205" s="302">
        <v>21802932</v>
      </c>
      <c r="B205">
        <v>6</v>
      </c>
    </row>
    <row r="206" spans="1:2" ht="15">
      <c r="A206" s="302">
        <v>21802953</v>
      </c>
      <c r="B206">
        <v>8</v>
      </c>
    </row>
    <row r="207" spans="1:2" ht="15">
      <c r="A207" s="302">
        <v>21802955</v>
      </c>
      <c r="B207">
        <v>7.5</v>
      </c>
    </row>
    <row r="208" spans="1:2" ht="15">
      <c r="A208" s="302">
        <v>21802962</v>
      </c>
      <c r="B208">
        <v>7</v>
      </c>
    </row>
    <row r="209" spans="1:2" ht="15">
      <c r="A209" s="302">
        <v>21802972</v>
      </c>
      <c r="B209">
        <v>6.5</v>
      </c>
    </row>
    <row r="210" spans="1:2" ht="15">
      <c r="A210" s="302">
        <v>21802977</v>
      </c>
      <c r="B210">
        <v>11.5</v>
      </c>
    </row>
    <row r="211" spans="1:2" ht="15">
      <c r="A211" s="302">
        <v>21802979</v>
      </c>
      <c r="B211">
        <v>12</v>
      </c>
    </row>
    <row r="212" spans="1:2" ht="15">
      <c r="A212" s="302">
        <v>21802982</v>
      </c>
      <c r="B212">
        <v>5.5</v>
      </c>
    </row>
    <row r="213" spans="1:2" ht="15">
      <c r="A213" s="302">
        <v>21802994</v>
      </c>
      <c r="B213">
        <v>12.5</v>
      </c>
    </row>
    <row r="214" spans="1:2" ht="15">
      <c r="A214" s="302">
        <v>21803005</v>
      </c>
      <c r="B214">
        <v>6</v>
      </c>
    </row>
    <row r="215" spans="1:2" ht="15">
      <c r="A215" s="302">
        <v>21803067</v>
      </c>
      <c r="B215">
        <v>8.5</v>
      </c>
    </row>
    <row r="216" spans="1:2" ht="15">
      <c r="A216" s="302">
        <v>21803149</v>
      </c>
      <c r="B216">
        <v>10</v>
      </c>
    </row>
    <row r="217" spans="1:2" ht="15">
      <c r="A217" s="302">
        <v>21803177</v>
      </c>
      <c r="B217">
        <v>3.5</v>
      </c>
    </row>
    <row r="218" spans="1:2" ht="15">
      <c r="A218" s="302">
        <v>21803178</v>
      </c>
      <c r="B218">
        <v>9.5</v>
      </c>
    </row>
    <row r="219" spans="1:2" ht="15">
      <c r="A219" s="302">
        <v>21803204</v>
      </c>
      <c r="B219">
        <v>6</v>
      </c>
    </row>
    <row r="220" spans="1:2" ht="15">
      <c r="A220" s="302">
        <v>21803214</v>
      </c>
      <c r="B220">
        <v>8</v>
      </c>
    </row>
    <row r="221" spans="1:2" ht="15">
      <c r="A221" s="302">
        <v>21803218</v>
      </c>
      <c r="B221">
        <v>4.5</v>
      </c>
    </row>
    <row r="222" spans="1:2" ht="15">
      <c r="A222" s="302">
        <v>21803330</v>
      </c>
      <c r="B222">
        <v>5.5</v>
      </c>
    </row>
    <row r="223" spans="1:2" ht="15">
      <c r="A223" s="302">
        <v>21803390</v>
      </c>
      <c r="B223">
        <v>7</v>
      </c>
    </row>
    <row r="224" spans="1:2" ht="15">
      <c r="A224" s="302">
        <v>21803419</v>
      </c>
      <c r="B224">
        <v>6.5</v>
      </c>
    </row>
    <row r="225" spans="1:2" ht="15">
      <c r="A225" s="302">
        <v>21803466</v>
      </c>
      <c r="B225">
        <v>7</v>
      </c>
    </row>
    <row r="226" spans="1:2" ht="15">
      <c r="A226" s="302">
        <v>21803492</v>
      </c>
      <c r="B226">
        <v>4.5</v>
      </c>
    </row>
    <row r="227" spans="1:2" ht="15">
      <c r="A227" s="302">
        <v>21803522</v>
      </c>
      <c r="B227">
        <v>7</v>
      </c>
    </row>
    <row r="228" spans="1:2" ht="15">
      <c r="A228" s="302">
        <v>21803540</v>
      </c>
      <c r="B228">
        <v>13</v>
      </c>
    </row>
    <row r="229" spans="1:2" ht="15">
      <c r="A229" s="302">
        <v>21803548</v>
      </c>
      <c r="B229">
        <v>5.5</v>
      </c>
    </row>
    <row r="230" spans="1:2" ht="15">
      <c r="A230" s="302">
        <v>21803600</v>
      </c>
      <c r="B230">
        <v>6</v>
      </c>
    </row>
    <row r="231" spans="1:2" ht="15">
      <c r="A231" s="302">
        <v>21803627</v>
      </c>
      <c r="B231">
        <v>9</v>
      </c>
    </row>
    <row r="232" spans="1:2" ht="15">
      <c r="A232" s="302">
        <v>21803674</v>
      </c>
      <c r="B232">
        <v>8</v>
      </c>
    </row>
    <row r="233" spans="1:2" ht="15">
      <c r="A233" s="302">
        <v>21803777</v>
      </c>
      <c r="B233">
        <v>5.5</v>
      </c>
    </row>
    <row r="234" spans="1:2" ht="15">
      <c r="A234" s="302">
        <v>21803782</v>
      </c>
      <c r="B234">
        <v>9</v>
      </c>
    </row>
    <row r="235" spans="1:2" ht="15">
      <c r="A235" s="302">
        <v>21803816</v>
      </c>
      <c r="B235">
        <v>11</v>
      </c>
    </row>
    <row r="236" spans="1:2" ht="15">
      <c r="A236" s="302">
        <v>21803827</v>
      </c>
      <c r="B236">
        <v>7.5</v>
      </c>
    </row>
    <row r="237" spans="1:2" ht="15">
      <c r="A237" s="302">
        <v>21803879</v>
      </c>
      <c r="B237">
        <v>6</v>
      </c>
    </row>
    <row r="238" spans="1:2" ht="15">
      <c r="A238" s="302">
        <v>21803923</v>
      </c>
      <c r="B238">
        <v>8</v>
      </c>
    </row>
    <row r="239" spans="1:2" ht="15">
      <c r="A239" s="302">
        <v>21803930</v>
      </c>
      <c r="B239">
        <v>12</v>
      </c>
    </row>
    <row r="240" spans="1:2" ht="15">
      <c r="A240" s="302">
        <v>21803932</v>
      </c>
      <c r="B240">
        <v>4.5</v>
      </c>
    </row>
    <row r="241" spans="1:2" ht="15">
      <c r="A241" s="302">
        <v>21803989</v>
      </c>
      <c r="B241">
        <v>7</v>
      </c>
    </row>
    <row r="242" spans="1:2" ht="15">
      <c r="A242" s="302">
        <v>21804000</v>
      </c>
      <c r="B242">
        <v>7</v>
      </c>
    </row>
    <row r="243" spans="1:2" ht="15">
      <c r="A243" s="302">
        <v>21804052</v>
      </c>
      <c r="B243">
        <v>6</v>
      </c>
    </row>
    <row r="244" spans="1:2" ht="15">
      <c r="A244" s="302">
        <v>21804068</v>
      </c>
      <c r="B244">
        <v>8.5</v>
      </c>
    </row>
    <row r="245" spans="1:2" ht="15">
      <c r="A245" s="302">
        <v>21804080</v>
      </c>
      <c r="B245">
        <v>6</v>
      </c>
    </row>
    <row r="246" spans="1:2" ht="15">
      <c r="A246" s="302">
        <v>21804084</v>
      </c>
      <c r="B246">
        <v>8</v>
      </c>
    </row>
    <row r="247" spans="1:2" ht="15">
      <c r="A247" s="302">
        <v>21804155</v>
      </c>
      <c r="B247">
        <v>11.5</v>
      </c>
    </row>
    <row r="248" spans="1:2" ht="15">
      <c r="A248" s="302">
        <v>21804156</v>
      </c>
      <c r="B248">
        <v>6</v>
      </c>
    </row>
    <row r="249" spans="1:2" ht="15">
      <c r="A249" s="302">
        <v>21804225</v>
      </c>
      <c r="B249">
        <v>12</v>
      </c>
    </row>
    <row r="250" spans="1:2" ht="15">
      <c r="A250" s="302">
        <v>21804254</v>
      </c>
      <c r="B250">
        <v>11</v>
      </c>
    </row>
    <row r="251" spans="1:2" ht="15">
      <c r="A251" s="302">
        <v>21804283</v>
      </c>
      <c r="B251">
        <v>12</v>
      </c>
    </row>
    <row r="252" spans="1:2" ht="15">
      <c r="A252" s="302">
        <v>21804291</v>
      </c>
      <c r="B252">
        <v>8</v>
      </c>
    </row>
    <row r="253" spans="1:2" ht="15">
      <c r="A253" s="302">
        <v>21804302</v>
      </c>
      <c r="B253">
        <v>7</v>
      </c>
    </row>
    <row r="254" spans="1:2" ht="15">
      <c r="A254" s="302">
        <v>21804355</v>
      </c>
      <c r="B254">
        <v>9.5</v>
      </c>
    </row>
    <row r="255" spans="1:2" ht="15">
      <c r="A255" s="302">
        <v>21804356</v>
      </c>
      <c r="B255">
        <v>9</v>
      </c>
    </row>
    <row r="256" spans="1:2" ht="15">
      <c r="A256" s="302">
        <v>21804406</v>
      </c>
      <c r="B256">
        <v>11</v>
      </c>
    </row>
    <row r="257" spans="1:2" ht="15">
      <c r="A257" s="302">
        <v>21804422</v>
      </c>
      <c r="B257">
        <v>8</v>
      </c>
    </row>
    <row r="258" spans="1:2" ht="15">
      <c r="A258" s="302">
        <v>21804450</v>
      </c>
      <c r="B258">
        <v>12</v>
      </c>
    </row>
    <row r="259" spans="1:2" ht="15">
      <c r="A259" s="302">
        <v>21804462</v>
      </c>
      <c r="B259">
        <v>10.5</v>
      </c>
    </row>
    <row r="260" spans="1:2" ht="15">
      <c r="A260" s="302">
        <v>21804464</v>
      </c>
      <c r="B260">
        <v>9</v>
      </c>
    </row>
    <row r="261" spans="1:2" ht="15">
      <c r="A261" s="302">
        <v>21804529</v>
      </c>
      <c r="B261">
        <v>7.5</v>
      </c>
    </row>
    <row r="262" spans="1:2" ht="15">
      <c r="A262" s="302">
        <v>21804536</v>
      </c>
      <c r="B262">
        <v>9.5</v>
      </c>
    </row>
    <row r="263" spans="1:2" ht="15">
      <c r="A263" s="302">
        <v>21804550</v>
      </c>
      <c r="B263">
        <v>4.5</v>
      </c>
    </row>
    <row r="264" spans="1:2" ht="15">
      <c r="A264" s="302">
        <v>21804558</v>
      </c>
      <c r="B264">
        <v>10</v>
      </c>
    </row>
    <row r="265" spans="1:2" ht="15">
      <c r="A265" s="302">
        <v>21804569</v>
      </c>
      <c r="B265">
        <v>10</v>
      </c>
    </row>
    <row r="266" spans="1:2" ht="15">
      <c r="A266" s="302">
        <v>21804600</v>
      </c>
      <c r="B266">
        <v>8</v>
      </c>
    </row>
    <row r="267" spans="1:2" ht="15">
      <c r="A267" s="302">
        <v>21804637</v>
      </c>
      <c r="B267">
        <v>5.5</v>
      </c>
    </row>
    <row r="268" spans="1:2" ht="15">
      <c r="A268" s="302">
        <v>21804645</v>
      </c>
      <c r="B268">
        <v>6.5</v>
      </c>
    </row>
    <row r="269" spans="1:2" ht="15">
      <c r="A269" s="302">
        <v>21804798</v>
      </c>
      <c r="B269">
        <v>10</v>
      </c>
    </row>
    <row r="270" spans="1:2" ht="15">
      <c r="A270" s="302">
        <v>21804799</v>
      </c>
      <c r="B270">
        <v>11.5</v>
      </c>
    </row>
    <row r="271" spans="1:2" ht="15">
      <c r="A271" s="302">
        <v>21804880</v>
      </c>
      <c r="B271">
        <v>11.5</v>
      </c>
    </row>
    <row r="272" spans="1:2" ht="15">
      <c r="A272" s="302">
        <v>21804915</v>
      </c>
      <c r="B272">
        <v>10</v>
      </c>
    </row>
    <row r="273" spans="1:2" ht="15">
      <c r="A273" s="302">
        <v>21804957</v>
      </c>
      <c r="B273">
        <v>12</v>
      </c>
    </row>
    <row r="274" spans="1:2" ht="15">
      <c r="A274" s="302">
        <v>21804966</v>
      </c>
      <c r="B274">
        <v>10</v>
      </c>
    </row>
    <row r="275" spans="1:2" ht="15">
      <c r="A275" s="302">
        <v>21805122</v>
      </c>
      <c r="B275">
        <v>5</v>
      </c>
    </row>
    <row r="276" spans="1:2" ht="15">
      <c r="A276" s="302">
        <v>21805134</v>
      </c>
      <c r="B276">
        <v>9</v>
      </c>
    </row>
    <row r="277" spans="1:2" ht="15">
      <c r="A277" s="302">
        <v>21805179</v>
      </c>
      <c r="B277">
        <v>7</v>
      </c>
    </row>
    <row r="278" spans="1:2" ht="15">
      <c r="A278" s="302">
        <v>21805180</v>
      </c>
      <c r="B278">
        <v>10.5</v>
      </c>
    </row>
    <row r="279" spans="1:2" ht="15">
      <c r="A279" s="302">
        <v>21805206</v>
      </c>
      <c r="B279">
        <v>6.5</v>
      </c>
    </row>
    <row r="280" spans="1:2" ht="15">
      <c r="A280" s="302">
        <v>21805237</v>
      </c>
      <c r="B280">
        <v>7</v>
      </c>
    </row>
    <row r="281" spans="1:2" ht="15">
      <c r="A281" s="302">
        <v>21805261</v>
      </c>
      <c r="B281">
        <v>4</v>
      </c>
    </row>
    <row r="282" spans="1:2" ht="15">
      <c r="A282" s="302">
        <v>21805267</v>
      </c>
      <c r="B282">
        <v>9.5</v>
      </c>
    </row>
    <row r="283" spans="1:2" ht="15">
      <c r="A283" s="302">
        <v>21805289</v>
      </c>
      <c r="B283">
        <v>5</v>
      </c>
    </row>
    <row r="284" spans="1:2" ht="15">
      <c r="A284" s="302">
        <v>21805301</v>
      </c>
      <c r="B284">
        <v>8</v>
      </c>
    </row>
    <row r="285" spans="1:2" ht="15">
      <c r="A285" s="302">
        <v>21805307</v>
      </c>
      <c r="B285">
        <v>14.5</v>
      </c>
    </row>
    <row r="286" spans="1:2" ht="15">
      <c r="A286" s="302">
        <v>21805442</v>
      </c>
      <c r="B286">
        <v>7.5</v>
      </c>
    </row>
    <row r="287" spans="1:2" ht="15">
      <c r="A287" s="302">
        <v>21805458</v>
      </c>
      <c r="B287">
        <v>11</v>
      </c>
    </row>
    <row r="288" spans="1:2" ht="15">
      <c r="A288" s="302">
        <v>21805460</v>
      </c>
      <c r="B288">
        <v>6</v>
      </c>
    </row>
    <row r="289" spans="1:2" ht="15">
      <c r="A289" s="302">
        <v>21805462</v>
      </c>
      <c r="B289">
        <v>4</v>
      </c>
    </row>
    <row r="290" spans="1:2" ht="15">
      <c r="A290" s="302">
        <v>21805474</v>
      </c>
      <c r="B290">
        <v>8</v>
      </c>
    </row>
    <row r="291" spans="1:2" ht="15">
      <c r="A291" s="302">
        <v>21805481</v>
      </c>
      <c r="B291">
        <v>3</v>
      </c>
    </row>
    <row r="292" spans="1:2" ht="15">
      <c r="A292" s="302">
        <v>21805482</v>
      </c>
      <c r="B292">
        <v>11</v>
      </c>
    </row>
    <row r="293" spans="1:2" ht="15">
      <c r="A293" s="302">
        <v>21805506</v>
      </c>
      <c r="B293">
        <v>6</v>
      </c>
    </row>
    <row r="294" spans="1:2" ht="15">
      <c r="A294" s="302">
        <v>21805517</v>
      </c>
      <c r="B294">
        <v>12.5</v>
      </c>
    </row>
    <row r="295" spans="1:2" ht="15">
      <c r="A295" s="302">
        <v>21805623</v>
      </c>
      <c r="B295">
        <v>7.5</v>
      </c>
    </row>
    <row r="296" spans="1:2" ht="15">
      <c r="A296" s="302">
        <v>21805639</v>
      </c>
      <c r="B296">
        <v>13</v>
      </c>
    </row>
    <row r="297" spans="1:2" ht="15">
      <c r="A297" s="302">
        <v>21805660</v>
      </c>
      <c r="B297">
        <v>10.5</v>
      </c>
    </row>
    <row r="298" spans="1:2" ht="15">
      <c r="A298" s="302">
        <v>21805695</v>
      </c>
      <c r="B298">
        <v>7</v>
      </c>
    </row>
    <row r="299" spans="1:2" ht="15">
      <c r="A299" s="302">
        <v>21805698</v>
      </c>
      <c r="B299">
        <v>10</v>
      </c>
    </row>
    <row r="300" spans="1:2" ht="15">
      <c r="A300" s="302">
        <v>21805710</v>
      </c>
      <c r="B300">
        <v>10.5</v>
      </c>
    </row>
    <row r="301" spans="1:2" ht="15">
      <c r="A301" s="302">
        <v>21805716</v>
      </c>
      <c r="B301">
        <v>10</v>
      </c>
    </row>
    <row r="302" spans="1:2" ht="15">
      <c r="A302" s="302">
        <v>21805819</v>
      </c>
      <c r="B302">
        <v>7</v>
      </c>
    </row>
    <row r="303" spans="1:2" ht="15">
      <c r="A303" s="302">
        <v>21805835</v>
      </c>
      <c r="B303">
        <v>7</v>
      </c>
    </row>
    <row r="304" spans="1:2" ht="15">
      <c r="A304" s="302">
        <v>21805838</v>
      </c>
      <c r="B304">
        <v>5.5</v>
      </c>
    </row>
    <row r="305" spans="1:2" ht="15">
      <c r="A305" s="302">
        <v>21805848</v>
      </c>
      <c r="B305">
        <v>9</v>
      </c>
    </row>
    <row r="306" spans="1:2" ht="15">
      <c r="A306" s="302">
        <v>21805852</v>
      </c>
      <c r="B306">
        <v>13.5</v>
      </c>
    </row>
    <row r="307" spans="1:2" ht="15">
      <c r="A307" s="302">
        <v>21805873</v>
      </c>
      <c r="B307">
        <v>11.5</v>
      </c>
    </row>
    <row r="308" spans="1:2" ht="15">
      <c r="A308" s="302">
        <v>21805885</v>
      </c>
      <c r="B308">
        <v>12.5</v>
      </c>
    </row>
    <row r="309" spans="1:2" ht="15">
      <c r="A309" s="302">
        <v>21805891</v>
      </c>
      <c r="B309">
        <v>6.5</v>
      </c>
    </row>
    <row r="310" spans="1:2" ht="15">
      <c r="A310" s="302">
        <v>21805980</v>
      </c>
      <c r="B310">
        <v>9.5</v>
      </c>
    </row>
    <row r="311" spans="1:2" ht="15">
      <c r="A311" s="302">
        <v>21806023</v>
      </c>
      <c r="B311">
        <v>10</v>
      </c>
    </row>
    <row r="312" spans="1:2" ht="15">
      <c r="A312" s="302">
        <v>21806142</v>
      </c>
      <c r="B312">
        <v>10.5</v>
      </c>
    </row>
    <row r="313" spans="1:2" ht="15">
      <c r="A313" s="302">
        <v>21806267</v>
      </c>
      <c r="B313">
        <v>10.5</v>
      </c>
    </row>
    <row r="314" spans="1:2" ht="15">
      <c r="A314" s="302">
        <v>21806376</v>
      </c>
      <c r="B314">
        <v>8.5</v>
      </c>
    </row>
    <row r="315" spans="1:2" ht="15">
      <c r="A315" s="302">
        <v>21806408</v>
      </c>
      <c r="B315">
        <v>6.5</v>
      </c>
    </row>
    <row r="316" spans="1:2" ht="15">
      <c r="A316" s="302">
        <v>21806451</v>
      </c>
      <c r="B316">
        <v>10</v>
      </c>
    </row>
    <row r="317" spans="1:2" ht="15">
      <c r="A317" s="302">
        <v>21806493</v>
      </c>
      <c r="B317">
        <v>12.5</v>
      </c>
    </row>
    <row r="318" spans="1:2" ht="15">
      <c r="A318" s="302">
        <v>21806523</v>
      </c>
      <c r="B318">
        <v>5</v>
      </c>
    </row>
    <row r="319" spans="1:2" ht="15">
      <c r="A319" s="302">
        <v>21806524</v>
      </c>
      <c r="B319">
        <v>9</v>
      </c>
    </row>
    <row r="320" spans="1:2" ht="15">
      <c r="A320" s="302">
        <v>21806552</v>
      </c>
      <c r="B320">
        <v>15.5</v>
      </c>
    </row>
    <row r="321" spans="1:2" ht="15">
      <c r="A321" s="302">
        <v>21806591</v>
      </c>
      <c r="B321">
        <v>10</v>
      </c>
    </row>
    <row r="322" spans="1:2" ht="15">
      <c r="A322" s="302">
        <v>21806596</v>
      </c>
      <c r="B322">
        <v>12</v>
      </c>
    </row>
    <row r="323" spans="1:2" ht="15">
      <c r="A323" s="302">
        <v>21806614</v>
      </c>
      <c r="B323">
        <v>10.5</v>
      </c>
    </row>
    <row r="324" spans="1:2" ht="15">
      <c r="A324" s="302">
        <v>21806627</v>
      </c>
      <c r="B324">
        <v>8</v>
      </c>
    </row>
    <row r="325" spans="1:2" ht="15">
      <c r="A325" s="302">
        <v>21806656</v>
      </c>
      <c r="B325">
        <v>8.5</v>
      </c>
    </row>
    <row r="326" spans="1:2" ht="15">
      <c r="A326" s="302">
        <v>21806690</v>
      </c>
      <c r="B326">
        <v>8</v>
      </c>
    </row>
    <row r="327" spans="1:2" ht="15">
      <c r="A327" s="302">
        <v>21806694</v>
      </c>
      <c r="B327">
        <v>9.5</v>
      </c>
    </row>
    <row r="328" spans="1:2" ht="15">
      <c r="A328" s="302">
        <v>21806722</v>
      </c>
      <c r="B328">
        <v>9</v>
      </c>
    </row>
    <row r="329" spans="1:2" ht="15">
      <c r="A329" s="302">
        <v>21806770</v>
      </c>
      <c r="B329">
        <v>8.5</v>
      </c>
    </row>
    <row r="330" spans="1:2" ht="15">
      <c r="A330" s="302">
        <v>21806775</v>
      </c>
      <c r="B330">
        <v>8.5</v>
      </c>
    </row>
    <row r="331" spans="1:2" ht="15">
      <c r="A331" s="302">
        <v>21806778</v>
      </c>
      <c r="B331">
        <v>10.5</v>
      </c>
    </row>
    <row r="332" spans="1:2" ht="15">
      <c r="A332" s="302">
        <v>21806791</v>
      </c>
      <c r="B332">
        <v>9.5</v>
      </c>
    </row>
    <row r="333" spans="1:2" ht="15">
      <c r="A333" s="302">
        <v>21806863</v>
      </c>
      <c r="B333">
        <v>3.5</v>
      </c>
    </row>
    <row r="334" spans="1:2" ht="15">
      <c r="A334" s="302">
        <v>21806863</v>
      </c>
      <c r="B334">
        <v>2.5</v>
      </c>
    </row>
    <row r="335" spans="1:2" ht="15">
      <c r="A335" s="302">
        <v>21806946</v>
      </c>
      <c r="B335">
        <v>7</v>
      </c>
    </row>
    <row r="336" spans="1:2" ht="15">
      <c r="A336" s="302">
        <v>21807047</v>
      </c>
      <c r="B336">
        <v>8</v>
      </c>
    </row>
    <row r="337" spans="1:2" ht="15">
      <c r="A337" s="302">
        <v>21807076</v>
      </c>
      <c r="B337">
        <v>6</v>
      </c>
    </row>
    <row r="338" spans="1:2" ht="15">
      <c r="A338" s="302">
        <v>21807088</v>
      </c>
      <c r="B338">
        <v>10</v>
      </c>
    </row>
    <row r="339" spans="1:2" ht="15">
      <c r="A339" s="302">
        <v>21807232</v>
      </c>
      <c r="B339">
        <v>10.5</v>
      </c>
    </row>
    <row r="340" spans="1:2" ht="15">
      <c r="A340" s="302">
        <v>21807263</v>
      </c>
      <c r="B340">
        <v>5.5</v>
      </c>
    </row>
    <row r="341" spans="1:2" ht="15">
      <c r="A341" s="302">
        <v>21807271</v>
      </c>
      <c r="B341">
        <v>7</v>
      </c>
    </row>
    <row r="342" spans="1:2" ht="15">
      <c r="A342" s="302">
        <v>21807279</v>
      </c>
      <c r="B342">
        <v>9</v>
      </c>
    </row>
    <row r="343" spans="1:2" ht="15">
      <c r="A343" s="302">
        <v>21807303</v>
      </c>
      <c r="B343">
        <v>12</v>
      </c>
    </row>
    <row r="344" spans="1:2" ht="15">
      <c r="A344" s="302">
        <v>21807351</v>
      </c>
      <c r="B344">
        <v>13</v>
      </c>
    </row>
    <row r="345" spans="1:2" ht="15">
      <c r="A345" s="302">
        <v>21807399</v>
      </c>
      <c r="B345">
        <v>8</v>
      </c>
    </row>
    <row r="346" spans="1:2" ht="15">
      <c r="A346" s="302">
        <v>21807417</v>
      </c>
      <c r="B346">
        <v>10.5</v>
      </c>
    </row>
    <row r="347" spans="1:2" ht="15">
      <c r="A347" s="302">
        <v>21807537</v>
      </c>
      <c r="B347">
        <v>8.5</v>
      </c>
    </row>
    <row r="348" spans="1:2" ht="15">
      <c r="A348" s="302">
        <v>21807575</v>
      </c>
      <c r="B348">
        <v>11</v>
      </c>
    </row>
    <row r="349" spans="1:2" ht="15">
      <c r="A349" s="302">
        <v>21807618</v>
      </c>
      <c r="B349">
        <v>4</v>
      </c>
    </row>
    <row r="350" spans="1:2" ht="15">
      <c r="A350" s="302">
        <v>21807725</v>
      </c>
      <c r="B350">
        <v>12.5</v>
      </c>
    </row>
    <row r="351" spans="1:2" ht="15">
      <c r="A351" s="302">
        <v>21807742</v>
      </c>
      <c r="B351">
        <v>7.5</v>
      </c>
    </row>
    <row r="352" spans="1:2" ht="15">
      <c r="A352" s="302">
        <v>21807872</v>
      </c>
      <c r="B352">
        <v>10.5</v>
      </c>
    </row>
    <row r="353" spans="1:2" ht="15">
      <c r="A353" s="302">
        <v>21807955</v>
      </c>
      <c r="B353">
        <v>9</v>
      </c>
    </row>
    <row r="354" spans="1:2" ht="15">
      <c r="A354" s="302">
        <v>21808041</v>
      </c>
      <c r="B354">
        <v>9.5</v>
      </c>
    </row>
    <row r="355" spans="1:2" ht="15">
      <c r="A355" s="302">
        <v>21808085</v>
      </c>
      <c r="B355">
        <v>5.5</v>
      </c>
    </row>
    <row r="356" spans="1:2" ht="15">
      <c r="A356" s="302">
        <v>21808156</v>
      </c>
      <c r="B356">
        <v>10</v>
      </c>
    </row>
    <row r="357" spans="1:2" ht="15">
      <c r="A357" s="302">
        <v>21808192</v>
      </c>
      <c r="B357">
        <v>12.5</v>
      </c>
    </row>
    <row r="358" spans="1:2" ht="15">
      <c r="A358" s="302">
        <v>21808250</v>
      </c>
      <c r="B358">
        <v>8.5</v>
      </c>
    </row>
    <row r="359" spans="1:2" ht="15">
      <c r="A359" s="302">
        <v>21808443</v>
      </c>
      <c r="B359">
        <v>10.5</v>
      </c>
    </row>
    <row r="360" spans="1:2" ht="15">
      <c r="A360" s="302">
        <v>21808536</v>
      </c>
      <c r="B360">
        <v>8</v>
      </c>
    </row>
    <row r="361" spans="1:2" ht="15">
      <c r="A361" s="302">
        <v>21808545</v>
      </c>
      <c r="B361">
        <v>6.5</v>
      </c>
    </row>
    <row r="362" spans="1:2" ht="15">
      <c r="A362" s="302">
        <v>21808557</v>
      </c>
      <c r="B362">
        <v>6.5</v>
      </c>
    </row>
    <row r="363" spans="1:2" ht="15">
      <c r="A363" s="302">
        <v>21808570</v>
      </c>
      <c r="B363">
        <v>7.5</v>
      </c>
    </row>
    <row r="364" spans="1:2" ht="15">
      <c r="A364" s="302">
        <v>21808608</v>
      </c>
      <c r="B364">
        <v>8.5</v>
      </c>
    </row>
    <row r="365" spans="1:2" ht="15">
      <c r="A365" s="302">
        <v>21808640</v>
      </c>
      <c r="B365">
        <v>7.5</v>
      </c>
    </row>
    <row r="366" spans="1:2" ht="15">
      <c r="A366" s="302">
        <v>21808653</v>
      </c>
      <c r="B366">
        <v>7.5</v>
      </c>
    </row>
    <row r="367" spans="1:2" ht="15">
      <c r="A367" s="302">
        <v>21808707</v>
      </c>
      <c r="B367">
        <v>8.5</v>
      </c>
    </row>
    <row r="368" spans="1:2" ht="15">
      <c r="A368" s="302">
        <v>21808720</v>
      </c>
      <c r="B368">
        <v>11</v>
      </c>
    </row>
    <row r="369" spans="1:2" ht="15">
      <c r="A369" s="302">
        <v>21808731</v>
      </c>
      <c r="B369">
        <v>8.5</v>
      </c>
    </row>
    <row r="370" spans="1:2" ht="15">
      <c r="A370" s="302">
        <v>21808742</v>
      </c>
      <c r="B370">
        <v>11.5</v>
      </c>
    </row>
    <row r="371" spans="1:2" ht="15">
      <c r="A371" s="302">
        <v>21808795</v>
      </c>
      <c r="B371">
        <v>10.5</v>
      </c>
    </row>
    <row r="372" spans="1:2" ht="15">
      <c r="A372" s="302">
        <v>21808846</v>
      </c>
      <c r="B372">
        <v>9</v>
      </c>
    </row>
    <row r="373" spans="1:2" ht="15">
      <c r="A373" s="302">
        <v>21808891</v>
      </c>
      <c r="B373">
        <v>8.5</v>
      </c>
    </row>
    <row r="374" spans="1:2" ht="15">
      <c r="A374" s="302">
        <v>21808907</v>
      </c>
      <c r="B374">
        <v>7</v>
      </c>
    </row>
    <row r="375" spans="1:2" ht="15">
      <c r="A375" s="302">
        <v>21808910</v>
      </c>
      <c r="B375">
        <v>8.5</v>
      </c>
    </row>
    <row r="376" spans="1:2" ht="15">
      <c r="A376" s="302">
        <v>21808941</v>
      </c>
      <c r="B376">
        <v>8</v>
      </c>
    </row>
    <row r="377" spans="1:2" ht="15">
      <c r="A377" s="302">
        <v>21809004</v>
      </c>
      <c r="B377">
        <v>3</v>
      </c>
    </row>
    <row r="378" spans="1:2" ht="15">
      <c r="A378" s="302">
        <v>21809016</v>
      </c>
      <c r="B378">
        <v>12.5</v>
      </c>
    </row>
    <row r="379" spans="1:2" ht="15">
      <c r="A379" s="302">
        <v>21809019</v>
      </c>
      <c r="B379">
        <v>5</v>
      </c>
    </row>
    <row r="380" spans="1:2" ht="15">
      <c r="A380" s="302">
        <v>21809023</v>
      </c>
      <c r="B380">
        <v>6.5</v>
      </c>
    </row>
    <row r="381" spans="1:2" ht="15">
      <c r="A381" s="302">
        <v>21809072</v>
      </c>
      <c r="B381">
        <v>8</v>
      </c>
    </row>
    <row r="382" spans="1:2" ht="15">
      <c r="A382" s="302">
        <v>21809079</v>
      </c>
      <c r="B382">
        <v>8.5</v>
      </c>
    </row>
    <row r="383" spans="1:2" ht="15">
      <c r="A383" s="302">
        <v>21809143</v>
      </c>
      <c r="B383">
        <v>8.5</v>
      </c>
    </row>
    <row r="384" spans="1:2" ht="15">
      <c r="A384" s="302">
        <v>21809175</v>
      </c>
      <c r="B384">
        <v>8</v>
      </c>
    </row>
    <row r="385" spans="1:2" ht="15">
      <c r="A385" s="302">
        <v>21809183</v>
      </c>
      <c r="B385">
        <v>7.5</v>
      </c>
    </row>
    <row r="386" spans="1:2" ht="15">
      <c r="A386" s="302">
        <v>21809210</v>
      </c>
      <c r="B386">
        <v>6.5</v>
      </c>
    </row>
    <row r="387" spans="1:2" ht="15">
      <c r="A387" s="302">
        <v>21809281</v>
      </c>
      <c r="B387">
        <v>7.5</v>
      </c>
    </row>
    <row r="388" spans="1:2" ht="15">
      <c r="A388" s="302">
        <v>21809349</v>
      </c>
      <c r="B388">
        <v>8.5</v>
      </c>
    </row>
    <row r="389" spans="1:2" ht="15">
      <c r="A389" s="302">
        <v>21809426</v>
      </c>
      <c r="B389">
        <v>7.5</v>
      </c>
    </row>
    <row r="390" spans="1:2" ht="15">
      <c r="A390" s="302">
        <v>21809459</v>
      </c>
      <c r="B390">
        <v>8.5</v>
      </c>
    </row>
    <row r="391" spans="1:2" ht="15">
      <c r="A391" s="302">
        <v>21809471</v>
      </c>
      <c r="B391">
        <v>8.5</v>
      </c>
    </row>
    <row r="392" spans="1:2" ht="15">
      <c r="A392" s="302">
        <v>21809476</v>
      </c>
      <c r="B392">
        <v>10</v>
      </c>
    </row>
    <row r="393" spans="1:2" ht="15">
      <c r="A393" s="302">
        <v>21809505</v>
      </c>
      <c r="B393">
        <v>10.5</v>
      </c>
    </row>
    <row r="394" spans="1:2" ht="15">
      <c r="A394" s="302">
        <v>21809515</v>
      </c>
      <c r="B394">
        <v>10</v>
      </c>
    </row>
    <row r="395" spans="1:2" ht="15">
      <c r="A395" s="302">
        <v>21809593</v>
      </c>
      <c r="B395">
        <v>7</v>
      </c>
    </row>
    <row r="396" spans="1:2" ht="15">
      <c r="A396" s="302">
        <v>21809652</v>
      </c>
      <c r="B396">
        <v>11</v>
      </c>
    </row>
    <row r="397" spans="1:2" ht="15">
      <c r="A397" s="302">
        <v>21809658</v>
      </c>
      <c r="B397">
        <v>11.5</v>
      </c>
    </row>
    <row r="398" spans="1:2" ht="15">
      <c r="A398" s="302">
        <v>21809702</v>
      </c>
      <c r="B398">
        <v>8.5</v>
      </c>
    </row>
    <row r="399" spans="1:2" ht="15">
      <c r="A399" s="302">
        <v>21809776</v>
      </c>
      <c r="B399">
        <v>9</v>
      </c>
    </row>
    <row r="400" spans="1:2" ht="15">
      <c r="A400" s="302">
        <v>21809915</v>
      </c>
      <c r="B400">
        <v>7.5</v>
      </c>
    </row>
    <row r="401" spans="1:2" ht="15">
      <c r="A401" s="302">
        <v>21810004</v>
      </c>
      <c r="B401">
        <v>6</v>
      </c>
    </row>
    <row r="402" spans="1:2" ht="15">
      <c r="A402" s="302">
        <v>21810050</v>
      </c>
      <c r="B402">
        <v>9</v>
      </c>
    </row>
    <row r="403" spans="1:2" ht="15">
      <c r="A403" s="302">
        <v>21810333</v>
      </c>
      <c r="B403">
        <v>7</v>
      </c>
    </row>
    <row r="404" spans="1:2" ht="15">
      <c r="A404" s="302">
        <v>21810399</v>
      </c>
      <c r="B404">
        <v>8</v>
      </c>
    </row>
    <row r="405" spans="1:2" ht="15">
      <c r="A405" s="302">
        <v>21810482</v>
      </c>
      <c r="B405">
        <v>11</v>
      </c>
    </row>
    <row r="406" spans="1:2" ht="15">
      <c r="A406" s="302">
        <v>21810496</v>
      </c>
      <c r="B406">
        <v>7.5</v>
      </c>
    </row>
    <row r="407" spans="1:2" ht="15">
      <c r="A407" s="302">
        <v>21810572</v>
      </c>
      <c r="B407">
        <v>10</v>
      </c>
    </row>
    <row r="408" spans="1:2" ht="15">
      <c r="A408" s="302">
        <v>21810591</v>
      </c>
      <c r="B408">
        <v>9</v>
      </c>
    </row>
    <row r="409" spans="1:2" ht="15">
      <c r="A409" s="302">
        <v>21810721</v>
      </c>
      <c r="B409">
        <v>8</v>
      </c>
    </row>
    <row r="410" spans="1:2" ht="15">
      <c r="A410" s="302">
        <v>21810745</v>
      </c>
      <c r="B410">
        <v>8</v>
      </c>
    </row>
    <row r="411" spans="1:2" ht="15">
      <c r="A411" s="302">
        <v>21810895</v>
      </c>
      <c r="B411">
        <v>9</v>
      </c>
    </row>
    <row r="412" spans="1:2" ht="15">
      <c r="A412" s="302">
        <v>21810965</v>
      </c>
      <c r="B412">
        <v>11</v>
      </c>
    </row>
    <row r="413" spans="1:2" ht="15">
      <c r="A413" s="302">
        <v>21810970</v>
      </c>
      <c r="B413">
        <v>6</v>
      </c>
    </row>
    <row r="414" spans="1:2" ht="15">
      <c r="A414" s="302">
        <v>21811038</v>
      </c>
      <c r="B414">
        <v>10</v>
      </c>
    </row>
    <row r="415" spans="1:2" ht="15">
      <c r="A415" s="302">
        <v>21811046</v>
      </c>
      <c r="B415">
        <v>9.5</v>
      </c>
    </row>
    <row r="416" spans="1:2" ht="15">
      <c r="A416" s="302">
        <v>21811094</v>
      </c>
      <c r="B416">
        <v>10</v>
      </c>
    </row>
    <row r="417" spans="1:2" ht="15">
      <c r="A417" s="302">
        <v>21811098</v>
      </c>
      <c r="B417">
        <v>10.5</v>
      </c>
    </row>
    <row r="418" spans="1:2" ht="15">
      <c r="A418" s="302">
        <v>21811178</v>
      </c>
      <c r="B418">
        <v>5</v>
      </c>
    </row>
    <row r="419" spans="1:2" ht="15">
      <c r="A419" s="302">
        <v>21811305</v>
      </c>
      <c r="B419">
        <v>7.5</v>
      </c>
    </row>
    <row r="420" spans="1:2" ht="15">
      <c r="A420" s="302">
        <v>21811354</v>
      </c>
      <c r="B420">
        <v>8.5</v>
      </c>
    </row>
    <row r="421" spans="1:2" ht="15">
      <c r="A421" s="302">
        <v>21811401</v>
      </c>
      <c r="B421">
        <v>7</v>
      </c>
    </row>
    <row r="422" spans="1:2" ht="15">
      <c r="A422" s="302">
        <v>21811405</v>
      </c>
      <c r="B422">
        <v>6</v>
      </c>
    </row>
    <row r="423" spans="1:2" ht="15">
      <c r="A423" s="302">
        <v>21811416</v>
      </c>
      <c r="B423">
        <v>13.5</v>
      </c>
    </row>
    <row r="424" spans="1:2" ht="15">
      <c r="A424" s="302">
        <v>21811434</v>
      </c>
      <c r="B424">
        <v>9.5</v>
      </c>
    </row>
    <row r="425" spans="1:2" ht="15">
      <c r="A425" s="302">
        <v>21811443</v>
      </c>
      <c r="B425">
        <v>7</v>
      </c>
    </row>
    <row r="426" spans="1:2" ht="15">
      <c r="A426" s="302">
        <v>21811508</v>
      </c>
      <c r="B426">
        <v>11</v>
      </c>
    </row>
    <row r="427" spans="1:2" ht="15">
      <c r="A427" s="302">
        <v>21811587</v>
      </c>
      <c r="B427">
        <v>2.5</v>
      </c>
    </row>
    <row r="428" spans="1:2" ht="15">
      <c r="A428" s="302">
        <v>21811614</v>
      </c>
      <c r="B428">
        <v>10.5</v>
      </c>
    </row>
    <row r="429" spans="1:2" ht="15">
      <c r="A429" s="302">
        <v>21811646</v>
      </c>
      <c r="B429">
        <v>9.5</v>
      </c>
    </row>
    <row r="430" spans="1:2" ht="15">
      <c r="A430" s="302">
        <v>21811659</v>
      </c>
      <c r="B430">
        <v>2</v>
      </c>
    </row>
    <row r="431" spans="1:2" ht="15">
      <c r="A431" s="302">
        <v>21811664</v>
      </c>
      <c r="B431">
        <v>7</v>
      </c>
    </row>
    <row r="432" spans="1:2" ht="15">
      <c r="A432" s="302">
        <v>21811794</v>
      </c>
      <c r="B432">
        <v>8</v>
      </c>
    </row>
    <row r="433" spans="1:2" ht="15">
      <c r="A433" s="302">
        <v>21811830</v>
      </c>
      <c r="B433">
        <v>6.5</v>
      </c>
    </row>
    <row r="434" spans="1:2" ht="15">
      <c r="A434" s="302">
        <v>21811836</v>
      </c>
      <c r="B434">
        <v>8.5</v>
      </c>
    </row>
    <row r="435" spans="1:2" ht="15">
      <c r="A435" s="302">
        <v>21811863</v>
      </c>
      <c r="B435">
        <v>9</v>
      </c>
    </row>
    <row r="436" spans="1:2" ht="15">
      <c r="A436" s="302">
        <v>21811870</v>
      </c>
      <c r="B436">
        <v>6</v>
      </c>
    </row>
    <row r="437" spans="1:2" ht="15">
      <c r="A437" s="302">
        <v>21812029</v>
      </c>
      <c r="B437">
        <v>5</v>
      </c>
    </row>
    <row r="438" spans="1:2" ht="15">
      <c r="A438" s="302">
        <v>21812066</v>
      </c>
      <c r="B438">
        <v>10</v>
      </c>
    </row>
    <row r="439" spans="1:2" ht="15">
      <c r="A439" s="302">
        <v>21812110</v>
      </c>
      <c r="B439">
        <v>13.5</v>
      </c>
    </row>
    <row r="440" spans="1:2" ht="15">
      <c r="A440" s="302">
        <v>21812158</v>
      </c>
      <c r="B440">
        <v>13.5</v>
      </c>
    </row>
    <row r="441" spans="1:2" ht="15">
      <c r="A441" s="302">
        <v>21812160</v>
      </c>
      <c r="B441">
        <v>11.5</v>
      </c>
    </row>
    <row r="442" spans="1:2" ht="15">
      <c r="A442" s="302">
        <v>21812197</v>
      </c>
      <c r="B442">
        <v>11</v>
      </c>
    </row>
    <row r="443" spans="1:2" ht="15">
      <c r="A443" s="302">
        <v>21812257</v>
      </c>
      <c r="B443">
        <v>7</v>
      </c>
    </row>
    <row r="444" spans="1:2" ht="15">
      <c r="A444" s="302">
        <v>21812289</v>
      </c>
      <c r="B444">
        <v>7.5</v>
      </c>
    </row>
    <row r="445" spans="1:2" ht="15">
      <c r="A445" s="302">
        <v>21812346</v>
      </c>
      <c r="B445">
        <v>4.5</v>
      </c>
    </row>
    <row r="446" spans="1:2" ht="15">
      <c r="A446" s="302">
        <v>21812424</v>
      </c>
      <c r="B446">
        <v>5.5</v>
      </c>
    </row>
    <row r="447" spans="1:2" ht="15">
      <c r="A447" s="302">
        <v>21812479</v>
      </c>
      <c r="B447">
        <v>12</v>
      </c>
    </row>
    <row r="448" spans="1:2" ht="15">
      <c r="A448" s="302">
        <v>21812597</v>
      </c>
      <c r="B448">
        <v>6</v>
      </c>
    </row>
    <row r="449" spans="1:2" ht="15">
      <c r="A449" s="302">
        <v>21812659</v>
      </c>
      <c r="B449">
        <v>5.5</v>
      </c>
    </row>
    <row r="450" spans="1:2" ht="15">
      <c r="A450" s="302">
        <v>21812698</v>
      </c>
      <c r="B450">
        <v>7.5</v>
      </c>
    </row>
    <row r="451" spans="1:2" ht="15">
      <c r="A451" s="302">
        <v>21812807</v>
      </c>
      <c r="B451">
        <v>8.5</v>
      </c>
    </row>
    <row r="452" spans="1:2" ht="15">
      <c r="A452" s="302">
        <v>21812832</v>
      </c>
      <c r="B452">
        <v>6</v>
      </c>
    </row>
    <row r="453" spans="1:2" ht="15">
      <c r="A453" s="302">
        <v>21812857</v>
      </c>
      <c r="B453">
        <v>6.5</v>
      </c>
    </row>
    <row r="454" spans="1:2" ht="15">
      <c r="A454" s="302">
        <v>21812939</v>
      </c>
      <c r="B454">
        <v>5.5</v>
      </c>
    </row>
    <row r="455" spans="1:2" ht="15">
      <c r="A455" s="302">
        <v>21813011</v>
      </c>
      <c r="B455">
        <v>10</v>
      </c>
    </row>
    <row r="456" spans="1:2" ht="15">
      <c r="A456" s="302">
        <v>21813090</v>
      </c>
      <c r="B456">
        <v>6</v>
      </c>
    </row>
    <row r="457" spans="1:2" ht="15">
      <c r="A457" s="302">
        <v>21813114</v>
      </c>
      <c r="B457">
        <v>6</v>
      </c>
    </row>
    <row r="458" spans="1:2" ht="15">
      <c r="A458" s="302">
        <v>21813115</v>
      </c>
      <c r="B458">
        <v>9.5</v>
      </c>
    </row>
    <row r="459" spans="1:2" ht="15">
      <c r="A459" s="302">
        <v>21813145</v>
      </c>
      <c r="B459">
        <v>11</v>
      </c>
    </row>
    <row r="460" spans="1:2" ht="15">
      <c r="A460" s="302">
        <v>21813202</v>
      </c>
      <c r="B460">
        <v>7</v>
      </c>
    </row>
    <row r="461" spans="1:2" ht="15">
      <c r="A461" s="302">
        <v>21813210</v>
      </c>
      <c r="B461">
        <v>10.5</v>
      </c>
    </row>
    <row r="462" spans="1:2" ht="15">
      <c r="A462" s="302">
        <v>21813234</v>
      </c>
      <c r="B462">
        <v>8</v>
      </c>
    </row>
    <row r="463" spans="1:2" ht="15">
      <c r="A463" s="302">
        <v>21813258</v>
      </c>
      <c r="B463">
        <v>9</v>
      </c>
    </row>
    <row r="464" spans="1:2" ht="15">
      <c r="A464" s="302">
        <v>21813286</v>
      </c>
      <c r="B464">
        <v>7</v>
      </c>
    </row>
    <row r="465" spans="1:2" ht="15">
      <c r="A465" s="302">
        <v>21813287</v>
      </c>
      <c r="B465">
        <v>10.5</v>
      </c>
    </row>
    <row r="466" spans="1:2" ht="15">
      <c r="A466" s="302">
        <v>21813293</v>
      </c>
      <c r="B466">
        <v>8.5</v>
      </c>
    </row>
    <row r="467" spans="1:2" ht="15">
      <c r="A467" s="302">
        <v>21813302</v>
      </c>
      <c r="B467">
        <v>10</v>
      </c>
    </row>
    <row r="468" spans="1:2" ht="15">
      <c r="A468" s="302">
        <v>21813490</v>
      </c>
      <c r="B468">
        <v>7.5</v>
      </c>
    </row>
    <row r="469" spans="1:2" ht="15">
      <c r="A469" s="302">
        <v>21813516</v>
      </c>
      <c r="B469">
        <v>8</v>
      </c>
    </row>
    <row r="470" spans="1:2" ht="15">
      <c r="A470" s="302">
        <v>21813528</v>
      </c>
      <c r="B470">
        <v>9</v>
      </c>
    </row>
    <row r="471" spans="1:2" ht="15">
      <c r="A471" s="302">
        <v>21813625</v>
      </c>
      <c r="B471">
        <v>11</v>
      </c>
    </row>
    <row r="472" spans="1:2" ht="15">
      <c r="A472" s="302">
        <v>21813679</v>
      </c>
      <c r="B472">
        <v>10</v>
      </c>
    </row>
    <row r="473" spans="1:2" ht="15">
      <c r="A473" s="302">
        <v>21813693</v>
      </c>
      <c r="B473">
        <v>10.5</v>
      </c>
    </row>
    <row r="474" spans="1:2" ht="15">
      <c r="A474" s="302">
        <v>21813709</v>
      </c>
      <c r="B474">
        <v>8.5</v>
      </c>
    </row>
    <row r="475" spans="1:2" ht="15">
      <c r="A475" s="302">
        <v>21813742</v>
      </c>
      <c r="B475">
        <v>11</v>
      </c>
    </row>
    <row r="476" spans="1:2" ht="15">
      <c r="A476" s="302">
        <v>21813854</v>
      </c>
      <c r="B476">
        <v>8.5</v>
      </c>
    </row>
    <row r="477" spans="1:2" ht="15">
      <c r="A477" s="302">
        <v>21813867</v>
      </c>
      <c r="B477">
        <v>9.5</v>
      </c>
    </row>
    <row r="478" spans="1:2" ht="15">
      <c r="A478" s="302">
        <v>21813887</v>
      </c>
      <c r="B478">
        <v>6.5</v>
      </c>
    </row>
    <row r="479" spans="1:2" ht="15">
      <c r="A479" s="302">
        <v>21813914</v>
      </c>
      <c r="B479">
        <v>6.5</v>
      </c>
    </row>
    <row r="480" spans="1:2" ht="15">
      <c r="A480" s="302">
        <v>21813914</v>
      </c>
      <c r="B480">
        <v>3.5</v>
      </c>
    </row>
    <row r="481" spans="1:2" ht="15">
      <c r="A481" s="302">
        <v>21813977</v>
      </c>
      <c r="B481">
        <v>12.5</v>
      </c>
    </row>
    <row r="482" spans="1:2" ht="15">
      <c r="A482" s="302">
        <v>21813980</v>
      </c>
      <c r="B482">
        <v>10</v>
      </c>
    </row>
    <row r="483" spans="1:2" ht="15">
      <c r="A483" s="302">
        <v>21814076</v>
      </c>
      <c r="B483">
        <v>6</v>
      </c>
    </row>
    <row r="484" spans="1:2" ht="15">
      <c r="A484" s="302">
        <v>21814108</v>
      </c>
      <c r="B484">
        <v>10.5</v>
      </c>
    </row>
    <row r="485" spans="1:2" ht="15">
      <c r="A485" s="302">
        <v>21814143</v>
      </c>
      <c r="B485">
        <v>3.5</v>
      </c>
    </row>
    <row r="486" spans="1:2" ht="15">
      <c r="A486" s="302">
        <v>21814161</v>
      </c>
      <c r="B486">
        <v>5</v>
      </c>
    </row>
    <row r="487" spans="1:2" ht="15">
      <c r="A487" s="302">
        <v>21814286</v>
      </c>
      <c r="B487">
        <v>6</v>
      </c>
    </row>
    <row r="488" spans="1:2" ht="15">
      <c r="A488" s="302">
        <v>21814308</v>
      </c>
      <c r="B488">
        <v>8</v>
      </c>
    </row>
    <row r="489" spans="1:2" ht="15">
      <c r="A489" s="302">
        <v>21814329</v>
      </c>
      <c r="B489">
        <v>8</v>
      </c>
    </row>
    <row r="490" spans="1:2" ht="15">
      <c r="A490" s="302">
        <v>21814365</v>
      </c>
      <c r="B490">
        <v>5.5</v>
      </c>
    </row>
    <row r="491" spans="1:2" ht="15">
      <c r="A491" s="302">
        <v>21814380</v>
      </c>
      <c r="B491">
        <v>5.5</v>
      </c>
    </row>
    <row r="492" spans="1:2" ht="15">
      <c r="A492" s="302">
        <v>21814380</v>
      </c>
      <c r="B492">
        <v>0.5</v>
      </c>
    </row>
    <row r="493" spans="1:2" ht="15">
      <c r="A493" s="302">
        <v>21814396</v>
      </c>
      <c r="B493">
        <v>12</v>
      </c>
    </row>
    <row r="494" spans="1:2" ht="15">
      <c r="A494" s="302">
        <v>21814491</v>
      </c>
      <c r="B494">
        <v>6.5</v>
      </c>
    </row>
    <row r="495" spans="1:2" ht="15">
      <c r="A495" s="302">
        <v>21814520</v>
      </c>
      <c r="B495">
        <v>6.5</v>
      </c>
    </row>
    <row r="496" spans="1:2" ht="15">
      <c r="A496" s="302">
        <v>21814523</v>
      </c>
      <c r="B496">
        <v>11</v>
      </c>
    </row>
    <row r="497" spans="1:2" ht="15">
      <c r="A497" s="302">
        <v>21814558</v>
      </c>
      <c r="B497">
        <v>6</v>
      </c>
    </row>
    <row r="498" spans="1:2" ht="15">
      <c r="A498" s="302">
        <v>21814661</v>
      </c>
      <c r="B498">
        <v>8.5</v>
      </c>
    </row>
    <row r="499" spans="1:2" ht="15">
      <c r="A499" s="302">
        <v>21814677</v>
      </c>
      <c r="B499">
        <v>5.5</v>
      </c>
    </row>
    <row r="500" spans="1:2" ht="15">
      <c r="A500" s="302">
        <v>21814737</v>
      </c>
      <c r="B500">
        <v>8</v>
      </c>
    </row>
    <row r="501" spans="1:2" ht="15">
      <c r="A501" s="302">
        <v>21814764</v>
      </c>
      <c r="B501">
        <v>8.5</v>
      </c>
    </row>
    <row r="502" spans="1:2" ht="15">
      <c r="A502" s="302">
        <v>21814851</v>
      </c>
      <c r="B502">
        <v>7</v>
      </c>
    </row>
    <row r="503" spans="1:2" ht="15">
      <c r="A503" s="302">
        <v>21814929</v>
      </c>
      <c r="B503">
        <v>6</v>
      </c>
    </row>
    <row r="504" spans="1:2" ht="15">
      <c r="A504" s="302">
        <v>21815004</v>
      </c>
      <c r="B504">
        <v>6</v>
      </c>
    </row>
    <row r="505" spans="1:2" ht="15">
      <c r="A505" s="302">
        <v>21815006</v>
      </c>
      <c r="B505">
        <v>3.5</v>
      </c>
    </row>
    <row r="506" spans="1:2" ht="15">
      <c r="A506" s="302">
        <v>21815014</v>
      </c>
      <c r="B506">
        <v>6</v>
      </c>
    </row>
    <row r="507" spans="1:2" ht="15">
      <c r="A507" s="302">
        <v>21815029</v>
      </c>
      <c r="B507">
        <v>6.5</v>
      </c>
    </row>
    <row r="508" spans="1:2" ht="15">
      <c r="A508" s="302">
        <v>21815083</v>
      </c>
      <c r="B508">
        <v>5.5</v>
      </c>
    </row>
    <row r="509" spans="1:2" ht="15">
      <c r="A509" s="302">
        <v>21815125</v>
      </c>
      <c r="B509">
        <v>6.5</v>
      </c>
    </row>
    <row r="510" spans="1:2" ht="15">
      <c r="A510" s="302">
        <v>21815241</v>
      </c>
      <c r="B510">
        <v>12</v>
      </c>
    </row>
    <row r="511" spans="1:2" ht="15">
      <c r="A511" s="302">
        <v>21815258</v>
      </c>
      <c r="B511">
        <v>10.5</v>
      </c>
    </row>
    <row r="512" spans="1:2" ht="15">
      <c r="A512" s="302">
        <v>21815265</v>
      </c>
      <c r="B512">
        <v>8</v>
      </c>
    </row>
    <row r="513" spans="1:2" ht="15">
      <c r="A513" s="302">
        <v>21815336</v>
      </c>
      <c r="B513">
        <v>11</v>
      </c>
    </row>
    <row r="514" spans="1:2" ht="15">
      <c r="A514" s="302">
        <v>21815337</v>
      </c>
      <c r="B514">
        <v>8.5</v>
      </c>
    </row>
    <row r="515" spans="1:2" ht="15">
      <c r="A515" s="302">
        <v>21815404</v>
      </c>
      <c r="B515">
        <v>7</v>
      </c>
    </row>
    <row r="516" spans="1:2" ht="15">
      <c r="A516" s="302">
        <v>21815434</v>
      </c>
      <c r="B516">
        <v>5.5</v>
      </c>
    </row>
    <row r="517" spans="1:2" ht="15">
      <c r="A517" s="302">
        <v>21815464</v>
      </c>
      <c r="B517">
        <v>4.5</v>
      </c>
    </row>
    <row r="518" spans="1:2" ht="15">
      <c r="A518" s="302">
        <v>21815511</v>
      </c>
      <c r="B518">
        <v>5</v>
      </c>
    </row>
    <row r="519" spans="1:2" ht="15">
      <c r="A519" s="302">
        <v>21815522</v>
      </c>
      <c r="B519">
        <v>8</v>
      </c>
    </row>
    <row r="520" spans="1:2" ht="15">
      <c r="A520" s="302">
        <v>21815795</v>
      </c>
      <c r="B520">
        <v>7.5</v>
      </c>
    </row>
    <row r="521" spans="1:2" ht="15">
      <c r="A521" s="302">
        <v>21815896</v>
      </c>
      <c r="B521">
        <v>11</v>
      </c>
    </row>
    <row r="522" spans="1:2" ht="15">
      <c r="A522" s="302">
        <v>21815924</v>
      </c>
      <c r="B522">
        <v>9</v>
      </c>
    </row>
    <row r="523" spans="1:2" ht="15">
      <c r="A523" s="302">
        <v>21816083</v>
      </c>
      <c r="B523">
        <v>9</v>
      </c>
    </row>
    <row r="524" spans="1:2" ht="15">
      <c r="A524" s="302">
        <v>21816108</v>
      </c>
      <c r="B524">
        <v>9</v>
      </c>
    </row>
    <row r="525" spans="1:2" ht="15">
      <c r="A525" s="302">
        <v>21816173</v>
      </c>
      <c r="B525">
        <v>8.5</v>
      </c>
    </row>
    <row r="526" spans="1:2" ht="15">
      <c r="A526" s="302">
        <v>21816180</v>
      </c>
      <c r="B526">
        <v>5.5</v>
      </c>
    </row>
    <row r="527" spans="1:2" ht="15">
      <c r="A527" s="302">
        <v>21816241</v>
      </c>
      <c r="B527">
        <v>7</v>
      </c>
    </row>
    <row r="528" spans="1:2" ht="15">
      <c r="A528" s="302">
        <v>21816326</v>
      </c>
      <c r="B528">
        <v>8.5</v>
      </c>
    </row>
    <row r="529" spans="1:2" ht="15">
      <c r="A529" s="302">
        <v>21816340</v>
      </c>
      <c r="B529">
        <v>7.5</v>
      </c>
    </row>
    <row r="530" spans="1:2" ht="15">
      <c r="A530" s="302">
        <v>21816375</v>
      </c>
      <c r="B530">
        <v>6</v>
      </c>
    </row>
    <row r="531" spans="1:2" ht="15">
      <c r="A531" s="302">
        <v>21816459</v>
      </c>
      <c r="B531">
        <v>6.5</v>
      </c>
    </row>
    <row r="532" spans="1:2" ht="15">
      <c r="A532" s="302">
        <v>21816506</v>
      </c>
      <c r="B532">
        <v>4.5</v>
      </c>
    </row>
    <row r="533" spans="1:2" ht="15">
      <c r="A533" s="302">
        <v>21816623</v>
      </c>
      <c r="B533">
        <v>9.5</v>
      </c>
    </row>
    <row r="534" spans="1:2" ht="15">
      <c r="A534" s="302">
        <v>21816632</v>
      </c>
      <c r="B534">
        <v>10</v>
      </c>
    </row>
    <row r="535" spans="1:2" ht="15">
      <c r="A535" s="302">
        <v>21816642</v>
      </c>
      <c r="B535">
        <v>8</v>
      </c>
    </row>
    <row r="536" spans="1:2" ht="15">
      <c r="A536" s="302">
        <v>21816666</v>
      </c>
      <c r="B536">
        <v>6</v>
      </c>
    </row>
    <row r="537" spans="1:2" ht="15">
      <c r="A537" s="302">
        <v>21816749</v>
      </c>
      <c r="B537">
        <v>6.5</v>
      </c>
    </row>
    <row r="538" spans="1:2" ht="15">
      <c r="A538" s="302">
        <v>21816803</v>
      </c>
      <c r="B538">
        <v>13.5</v>
      </c>
    </row>
    <row r="539" spans="1:2" ht="15">
      <c r="A539" s="302">
        <v>21816821</v>
      </c>
      <c r="B539">
        <v>3</v>
      </c>
    </row>
    <row r="540" spans="1:2" ht="15">
      <c r="A540" s="302">
        <v>21816902</v>
      </c>
      <c r="B540">
        <v>9</v>
      </c>
    </row>
    <row r="541" spans="1:2" ht="15">
      <c r="A541" s="302">
        <v>21817253</v>
      </c>
      <c r="B541">
        <v>9</v>
      </c>
    </row>
    <row r="542" spans="1:2" ht="15">
      <c r="A542" s="302">
        <v>21817540</v>
      </c>
      <c r="B542">
        <v>6.5</v>
      </c>
    </row>
    <row r="543" spans="1:2" ht="15">
      <c r="A543" s="302">
        <v>21817717</v>
      </c>
      <c r="B543">
        <v>4</v>
      </c>
    </row>
    <row r="544" spans="1:2" ht="15">
      <c r="A544" s="302">
        <v>21817899</v>
      </c>
      <c r="B544">
        <v>8</v>
      </c>
    </row>
    <row r="545" spans="1:2" ht="15">
      <c r="A545" s="302">
        <v>21817921</v>
      </c>
      <c r="B545">
        <v>11.5</v>
      </c>
    </row>
    <row r="546" spans="1:2" ht="15">
      <c r="A546" s="302">
        <v>21818037</v>
      </c>
      <c r="B546">
        <v>10</v>
      </c>
    </row>
    <row r="547" spans="1:2" ht="15">
      <c r="A547" s="302">
        <v>21818057</v>
      </c>
      <c r="B547">
        <v>9</v>
      </c>
    </row>
    <row r="548" spans="1:2" ht="15">
      <c r="A548" s="302">
        <v>21818654</v>
      </c>
      <c r="B548">
        <v>6.5</v>
      </c>
    </row>
    <row r="549" spans="1:2" ht="15">
      <c r="A549" s="302">
        <v>21818705</v>
      </c>
      <c r="B549">
        <v>5</v>
      </c>
    </row>
    <row r="550" spans="1:2" ht="15">
      <c r="A550" s="302">
        <v>21819408</v>
      </c>
      <c r="B550">
        <v>10</v>
      </c>
    </row>
    <row r="551" spans="1:2" ht="15">
      <c r="A551" s="302">
        <v>21819530</v>
      </c>
      <c r="B551">
        <v>8</v>
      </c>
    </row>
    <row r="552" spans="1:2" ht="15">
      <c r="A552" s="302">
        <v>21820009</v>
      </c>
      <c r="B552">
        <v>10.5</v>
      </c>
    </row>
    <row r="553" spans="1:2" ht="15">
      <c r="A553" s="302">
        <v>21820297</v>
      </c>
      <c r="B553">
        <v>8.5</v>
      </c>
    </row>
    <row r="554" spans="1:2" ht="15">
      <c r="A554" s="302">
        <v>21820380</v>
      </c>
      <c r="B554">
        <v>5.5</v>
      </c>
    </row>
    <row r="555" spans="1:2" ht="15">
      <c r="A555" s="302">
        <v>21820389</v>
      </c>
      <c r="B555">
        <v>7.5</v>
      </c>
    </row>
    <row r="556" spans="1:2" ht="15">
      <c r="A556" s="302">
        <v>21821360</v>
      </c>
      <c r="B556">
        <v>6.5</v>
      </c>
    </row>
    <row r="557" spans="1:2" ht="15">
      <c r="A557" s="302">
        <v>60800149</v>
      </c>
      <c r="B557">
        <v>10</v>
      </c>
    </row>
    <row r="558" spans="1:2" ht="15">
      <c r="A558" s="302">
        <v>70556316</v>
      </c>
      <c r="B558">
        <v>11</v>
      </c>
    </row>
    <row r="559" spans="1:2" ht="15">
      <c r="A559" s="302">
        <v>71061808</v>
      </c>
      <c r="B559">
        <v>5</v>
      </c>
    </row>
    <row r="560" spans="1:2" ht="15">
      <c r="A560" s="302">
        <v>2160838385</v>
      </c>
      <c r="B560">
        <v>6</v>
      </c>
    </row>
    <row r="561" spans="1:2" ht="15">
      <c r="A561" s="303" t="s">
        <v>1265</v>
      </c>
      <c r="B561">
        <v>8.5</v>
      </c>
    </row>
    <row r="562" spans="1:2" ht="15">
      <c r="A562" s="303" t="s">
        <v>1264</v>
      </c>
      <c r="B562">
        <v>6</v>
      </c>
    </row>
    <row r="563" spans="1:2" ht="15">
      <c r="A563" s="303" t="s">
        <v>1261</v>
      </c>
      <c r="B563">
        <v>11.5</v>
      </c>
    </row>
    <row r="564" spans="1:2" ht="15">
      <c r="A564" s="303" t="s">
        <v>1266</v>
      </c>
      <c r="B564">
        <v>7.5</v>
      </c>
    </row>
    <row r="565" spans="1:2" ht="15">
      <c r="A565" s="303" t="s">
        <v>1259</v>
      </c>
      <c r="B565">
        <v>11.5</v>
      </c>
    </row>
    <row r="566" spans="1:2" ht="15">
      <c r="A566" s="303" t="s">
        <v>1262</v>
      </c>
      <c r="B566">
        <v>11</v>
      </c>
    </row>
    <row r="567" spans="1:2" ht="15">
      <c r="A567" s="303" t="s">
        <v>1268</v>
      </c>
      <c r="B567">
        <v>8.5</v>
      </c>
    </row>
    <row r="568" spans="1:2" ht="15">
      <c r="A568" s="303" t="s">
        <v>1263</v>
      </c>
      <c r="B568">
        <v>9.5</v>
      </c>
    </row>
    <row r="569" spans="1:2" ht="15">
      <c r="A569" s="303" t="s">
        <v>1258</v>
      </c>
      <c r="B569">
        <v>9</v>
      </c>
    </row>
    <row r="570" spans="1:2" ht="15">
      <c r="A570" s="303" t="s">
        <v>1267</v>
      </c>
      <c r="B570">
        <v>7</v>
      </c>
    </row>
    <row r="571" spans="1:2" ht="15">
      <c r="A571" s="303" t="s">
        <v>1269</v>
      </c>
      <c r="B571">
        <v>9.5</v>
      </c>
    </row>
    <row r="572" spans="1:2" ht="15">
      <c r="A572" s="303" t="s">
        <v>1260</v>
      </c>
      <c r="B572">
        <v>7.5</v>
      </c>
    </row>
    <row r="573" spans="1:2" ht="15">
      <c r="A573" s="303"/>
      <c r="B573">
        <v>12</v>
      </c>
    </row>
    <row r="574" spans="1:2" ht="15">
      <c r="A574" s="303"/>
      <c r="B574">
        <v>11</v>
      </c>
    </row>
    <row r="575" spans="1:2" ht="15">
      <c r="A575" s="303"/>
      <c r="B575">
        <v>11</v>
      </c>
    </row>
    <row r="576" spans="1:2" ht="15">
      <c r="A576" s="303"/>
      <c r="B576">
        <v>9</v>
      </c>
    </row>
    <row r="577" spans="1:2" ht="15">
      <c r="A577" s="303"/>
      <c r="B577">
        <v>9</v>
      </c>
    </row>
    <row r="578" spans="1:2" ht="15">
      <c r="A578" s="303"/>
      <c r="B578">
        <v>6.5</v>
      </c>
    </row>
    <row r="579" spans="1:2" ht="15">
      <c r="A579" s="303"/>
      <c r="B579">
        <v>6.5</v>
      </c>
    </row>
    <row r="580" spans="1:2" ht="15">
      <c r="A580" s="303"/>
      <c r="B580">
        <v>6.5</v>
      </c>
    </row>
    <row r="581" spans="1:2" ht="15">
      <c r="A581" s="303"/>
      <c r="B581">
        <v>6.5</v>
      </c>
    </row>
    <row r="582" spans="1:2" ht="15">
      <c r="A582" s="303"/>
      <c r="B582">
        <v>6</v>
      </c>
    </row>
    <row r="583" spans="1:2" ht="15">
      <c r="A583" s="303"/>
      <c r="B583">
        <v>3</v>
      </c>
    </row>
    <row r="584" spans="1:2" ht="15">
      <c r="A584" s="303"/>
      <c r="B584">
        <v>3</v>
      </c>
    </row>
    <row r="585" spans="1:2" ht="15">
      <c r="A585" s="302"/>
    </row>
  </sheetData>
  <sortState ref="A2:B584">
    <sortCondition ref="A2:A5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A3" sqref="A3:E3"/>
    </sheetView>
  </sheetViews>
  <sheetFormatPr baseColWidth="10" defaultColWidth="10.85546875" defaultRowHeight="12.75"/>
  <cols>
    <col min="1" max="1" width="27.28515625" style="287" customWidth="1"/>
    <col min="2" max="2" width="10.85546875" style="287"/>
    <col min="3" max="3" width="4.5703125" style="287" customWidth="1"/>
    <col min="4" max="4" width="27.28515625" style="287" customWidth="1"/>
    <col min="5" max="5" width="10.85546875" style="287"/>
    <col min="6" max="6" width="4.5703125" style="287" customWidth="1"/>
    <col min="7" max="7" width="27.28515625" style="287" customWidth="1"/>
    <col min="8" max="8" width="10.85546875" style="287"/>
    <col min="9" max="9" width="4.5703125" style="287" customWidth="1"/>
    <col min="10" max="10" width="27.28515625" style="287" customWidth="1"/>
    <col min="11" max="16384" width="10.85546875" style="287"/>
  </cols>
  <sheetData>
    <row r="1" spans="1:11" ht="13.5" thickBot="1"/>
    <row r="2" spans="1:11" ht="13.5" thickBot="1">
      <c r="A2" s="317" t="s">
        <v>1084</v>
      </c>
      <c r="B2" s="318"/>
      <c r="C2" s="318"/>
      <c r="D2" s="318"/>
      <c r="E2" s="319"/>
      <c r="F2"/>
      <c r="G2"/>
      <c r="H2"/>
      <c r="I2"/>
      <c r="J2"/>
      <c r="K2"/>
    </row>
    <row r="3" spans="1:11" ht="13.5" thickBot="1">
      <c r="A3" s="272" t="s">
        <v>1257</v>
      </c>
      <c r="B3" s="273" t="s">
        <v>1066</v>
      </c>
      <c r="C3" s="249"/>
      <c r="D3" s="274" t="s">
        <v>14</v>
      </c>
      <c r="E3" s="274" t="s">
        <v>1066</v>
      </c>
      <c r="F3"/>
      <c r="G3"/>
      <c r="H3"/>
      <c r="I3"/>
      <c r="J3"/>
      <c r="K3"/>
    </row>
    <row r="4" spans="1:11">
      <c r="A4" s="276" t="s">
        <v>1090</v>
      </c>
      <c r="B4" s="277">
        <v>15.06</v>
      </c>
      <c r="C4" s="249"/>
      <c r="D4" s="276" t="s">
        <v>1089</v>
      </c>
      <c r="E4" s="277">
        <v>15.05</v>
      </c>
      <c r="F4"/>
      <c r="G4"/>
      <c r="H4"/>
      <c r="I4"/>
      <c r="J4"/>
      <c r="K4"/>
    </row>
    <row r="5" spans="1:11">
      <c r="A5" s="275" t="s">
        <v>1088</v>
      </c>
      <c r="B5" s="279">
        <v>15</v>
      </c>
      <c r="C5" s="249"/>
      <c r="D5" s="275" t="s">
        <v>1087</v>
      </c>
      <c r="E5" s="279">
        <v>14.85</v>
      </c>
      <c r="F5"/>
      <c r="G5"/>
      <c r="H5"/>
      <c r="I5"/>
      <c r="J5"/>
      <c r="K5"/>
    </row>
    <row r="6" spans="1:11" ht="13.5" thickBot="1">
      <c r="A6" s="278" t="s">
        <v>1086</v>
      </c>
      <c r="B6" s="280">
        <v>14.7</v>
      </c>
      <c r="C6" s="249"/>
      <c r="D6" s="278" t="s">
        <v>1085</v>
      </c>
      <c r="E6" s="280">
        <v>14.75</v>
      </c>
      <c r="F6"/>
      <c r="G6"/>
      <c r="H6"/>
      <c r="I6"/>
      <c r="J6"/>
      <c r="K6"/>
    </row>
    <row r="7" spans="1:11">
      <c r="A7"/>
      <c r="B7"/>
      <c r="C7"/>
      <c r="D7"/>
      <c r="E7"/>
      <c r="F7"/>
      <c r="G7"/>
      <c r="H7"/>
      <c r="I7"/>
      <c r="J7"/>
      <c r="K7"/>
    </row>
    <row r="8" spans="1:11" ht="13.5" thickBot="1">
      <c r="A8"/>
      <c r="B8"/>
      <c r="C8"/>
      <c r="D8"/>
      <c r="E8"/>
      <c r="F8"/>
      <c r="G8"/>
      <c r="H8"/>
      <c r="I8"/>
      <c r="J8"/>
      <c r="K8"/>
    </row>
    <row r="9" spans="1:11" ht="13.5" thickBot="1">
      <c r="A9" s="317" t="s">
        <v>16</v>
      </c>
      <c r="B9" s="318"/>
      <c r="C9" s="318"/>
      <c r="D9" s="318"/>
      <c r="E9" s="319"/>
      <c r="F9"/>
      <c r="G9" s="317" t="s">
        <v>1253</v>
      </c>
      <c r="H9" s="318"/>
      <c r="I9" s="318"/>
      <c r="J9" s="318"/>
      <c r="K9" s="319"/>
    </row>
    <row r="10" spans="1:11" ht="13.5" thickBot="1">
      <c r="A10" s="272" t="s">
        <v>1257</v>
      </c>
      <c r="B10" s="273" t="s">
        <v>1066</v>
      </c>
      <c r="C10" s="249"/>
      <c r="D10" s="274" t="s">
        <v>14</v>
      </c>
      <c r="E10" s="274" t="s">
        <v>1066</v>
      </c>
      <c r="F10"/>
      <c r="G10" s="272" t="s">
        <v>1257</v>
      </c>
      <c r="H10" s="273" t="s">
        <v>1066</v>
      </c>
      <c r="I10" s="249"/>
      <c r="J10" s="274" t="s">
        <v>14</v>
      </c>
      <c r="K10" s="274" t="s">
        <v>1066</v>
      </c>
    </row>
    <row r="11" spans="1:11">
      <c r="A11" s="276" t="s">
        <v>1069</v>
      </c>
      <c r="B11" s="277" t="s">
        <v>1072</v>
      </c>
      <c r="C11" s="249"/>
      <c r="D11" s="268" t="s">
        <v>1073</v>
      </c>
      <c r="E11" s="269" t="s">
        <v>1075</v>
      </c>
      <c r="F11"/>
      <c r="G11" s="276" t="s">
        <v>1185</v>
      </c>
      <c r="H11" s="277" t="s">
        <v>1184</v>
      </c>
      <c r="I11" s="249"/>
      <c r="J11" s="276" t="s">
        <v>1074</v>
      </c>
      <c r="K11" s="277" t="s">
        <v>1183</v>
      </c>
    </row>
    <row r="12" spans="1:11">
      <c r="A12" s="268" t="s">
        <v>1070</v>
      </c>
      <c r="B12" s="269" t="s">
        <v>1072</v>
      </c>
      <c r="C12" s="249"/>
      <c r="D12" s="268" t="s">
        <v>1074</v>
      </c>
      <c r="E12" s="269" t="s">
        <v>1075</v>
      </c>
      <c r="F12"/>
      <c r="G12" s="275" t="s">
        <v>1178</v>
      </c>
      <c r="H12" s="279" t="s">
        <v>1177</v>
      </c>
      <c r="I12" s="249"/>
      <c r="J12" s="275" t="s">
        <v>1174</v>
      </c>
      <c r="K12" s="279" t="s">
        <v>1176</v>
      </c>
    </row>
    <row r="13" spans="1:11" ht="13.5" thickBot="1">
      <c r="A13" s="284" t="s">
        <v>1071</v>
      </c>
      <c r="B13" s="285" t="s">
        <v>1072</v>
      </c>
      <c r="C13" s="249"/>
      <c r="D13" s="270" t="s">
        <v>1076</v>
      </c>
      <c r="E13" s="271" t="s">
        <v>1077</v>
      </c>
      <c r="F13"/>
      <c r="G13" s="278" t="s">
        <v>1171</v>
      </c>
      <c r="H13" s="280" t="s">
        <v>1170</v>
      </c>
      <c r="I13" s="249"/>
      <c r="J13" s="278" t="s">
        <v>1169</v>
      </c>
      <c r="K13" s="280" t="s">
        <v>1168</v>
      </c>
    </row>
    <row r="14" spans="1:11" ht="13.5" thickBot="1">
      <c r="A14"/>
      <c r="B14"/>
      <c r="C14"/>
      <c r="D14"/>
      <c r="E14"/>
      <c r="F14"/>
      <c r="G14"/>
      <c r="H14"/>
      <c r="I14"/>
      <c r="J14"/>
      <c r="K14"/>
    </row>
    <row r="15" spans="1:11" ht="13.5" thickBot="1">
      <c r="A15" s="317" t="s">
        <v>1252</v>
      </c>
      <c r="B15" s="318"/>
      <c r="C15" s="318"/>
      <c r="D15" s="318"/>
      <c r="E15" s="319"/>
      <c r="F15"/>
      <c r="G15" s="317" t="s">
        <v>1254</v>
      </c>
      <c r="H15" s="318"/>
      <c r="I15" s="318"/>
      <c r="J15" s="318"/>
      <c r="K15" s="319"/>
    </row>
    <row r="16" spans="1:11" ht="13.5" thickBot="1">
      <c r="A16" s="272" t="s">
        <v>1257</v>
      </c>
      <c r="B16" s="273" t="s">
        <v>1066</v>
      </c>
      <c r="C16" s="249"/>
      <c r="D16" s="274" t="s">
        <v>14</v>
      </c>
      <c r="E16" s="274" t="s">
        <v>1066</v>
      </c>
      <c r="F16"/>
      <c r="G16" s="272" t="s">
        <v>1257</v>
      </c>
      <c r="H16" s="273" t="s">
        <v>1066</v>
      </c>
      <c r="I16" s="249"/>
      <c r="J16" s="274" t="s">
        <v>14</v>
      </c>
      <c r="K16" s="274" t="s">
        <v>1066</v>
      </c>
    </row>
    <row r="17" spans="1:11">
      <c r="A17" s="276" t="s">
        <v>1196</v>
      </c>
      <c r="B17" s="277" t="s">
        <v>1249</v>
      </c>
      <c r="C17" s="249"/>
      <c r="D17" s="276" t="s">
        <v>1074</v>
      </c>
      <c r="E17" s="277" t="s">
        <v>1248</v>
      </c>
      <c r="F17"/>
      <c r="G17" s="276" t="s">
        <v>1182</v>
      </c>
      <c r="H17" s="277">
        <v>1.52</v>
      </c>
      <c r="I17" s="249"/>
      <c r="J17" s="276" t="s">
        <v>1074</v>
      </c>
      <c r="K17" s="277">
        <v>1.02</v>
      </c>
    </row>
    <row r="18" spans="1:11">
      <c r="A18" s="275" t="s">
        <v>1242</v>
      </c>
      <c r="B18" s="279" t="s">
        <v>1241</v>
      </c>
      <c r="C18" s="249"/>
      <c r="D18" s="275" t="s">
        <v>1240</v>
      </c>
      <c r="E18" s="279" t="s">
        <v>1239</v>
      </c>
      <c r="F18"/>
      <c r="G18" s="275" t="s">
        <v>1175</v>
      </c>
      <c r="H18" s="279">
        <v>1.45</v>
      </c>
      <c r="I18" s="249"/>
      <c r="J18" s="275" t="s">
        <v>1174</v>
      </c>
      <c r="K18" s="279">
        <v>0.94</v>
      </c>
    </row>
    <row r="19" spans="1:11" ht="13.5" thickBot="1">
      <c r="A19" s="278" t="s">
        <v>1231</v>
      </c>
      <c r="B19" s="280" t="s">
        <v>1230</v>
      </c>
      <c r="C19" s="249"/>
      <c r="D19" s="278" t="s">
        <v>1119</v>
      </c>
      <c r="E19" s="280" t="s">
        <v>1229</v>
      </c>
      <c r="F19"/>
      <c r="G19" s="278" t="s">
        <v>1167</v>
      </c>
      <c r="H19" s="280">
        <v>1.43</v>
      </c>
      <c r="I19" s="249"/>
      <c r="J19" s="278" t="s">
        <v>1166</v>
      </c>
      <c r="K19" s="280">
        <v>0.9</v>
      </c>
    </row>
    <row r="20" spans="1:11" ht="13.5" thickBot="1">
      <c r="A20" s="267"/>
      <c r="B20" s="267"/>
      <c r="C20" s="267"/>
      <c r="D20" s="267"/>
      <c r="E20" s="267"/>
      <c r="F20"/>
      <c r="G20"/>
      <c r="H20"/>
      <c r="I20"/>
      <c r="J20"/>
      <c r="K20"/>
    </row>
    <row r="21" spans="1:11" ht="13.5" thickBot="1">
      <c r="A21" s="317" t="s">
        <v>1226</v>
      </c>
      <c r="B21" s="318"/>
      <c r="C21" s="318"/>
      <c r="D21" s="318"/>
      <c r="E21" s="319"/>
      <c r="F21"/>
      <c r="G21" s="317" t="s">
        <v>1068</v>
      </c>
      <c r="H21" s="318"/>
      <c r="I21" s="318"/>
      <c r="J21" s="318"/>
      <c r="K21" s="319"/>
    </row>
    <row r="22" spans="1:11" ht="13.5" thickBot="1">
      <c r="A22" s="272" t="s">
        <v>1257</v>
      </c>
      <c r="B22" s="273" t="s">
        <v>1066</v>
      </c>
      <c r="C22" s="249"/>
      <c r="D22" s="274" t="s">
        <v>14</v>
      </c>
      <c r="E22" s="274" t="s">
        <v>1066</v>
      </c>
      <c r="F22"/>
      <c r="G22" s="272" t="s">
        <v>1257</v>
      </c>
      <c r="H22" s="273" t="s">
        <v>1066</v>
      </c>
      <c r="I22" s="249"/>
      <c r="J22" s="274" t="s">
        <v>14</v>
      </c>
      <c r="K22" s="274" t="s">
        <v>1066</v>
      </c>
    </row>
    <row r="23" spans="1:11">
      <c r="A23" s="276" t="s">
        <v>1090</v>
      </c>
      <c r="B23" s="277" t="s">
        <v>1221</v>
      </c>
      <c r="C23" s="249"/>
      <c r="D23" s="276" t="s">
        <v>1074</v>
      </c>
      <c r="E23" s="277" t="s">
        <v>1220</v>
      </c>
      <c r="F23"/>
      <c r="G23" s="268" t="s">
        <v>1181</v>
      </c>
      <c r="H23" s="269" t="s">
        <v>1180</v>
      </c>
      <c r="I23" s="249"/>
      <c r="J23" s="276" t="s">
        <v>1096</v>
      </c>
      <c r="K23" s="277" t="s">
        <v>1179</v>
      </c>
    </row>
    <row r="24" spans="1:11">
      <c r="A24" s="275" t="s">
        <v>1209</v>
      </c>
      <c r="B24" s="279" t="s">
        <v>1208</v>
      </c>
      <c r="C24" s="249"/>
      <c r="D24" s="275" t="s">
        <v>1207</v>
      </c>
      <c r="E24" s="279" t="s">
        <v>1206</v>
      </c>
      <c r="F24"/>
      <c r="G24" s="283" t="s">
        <v>1090</v>
      </c>
      <c r="H24" s="279" t="s">
        <v>1173</v>
      </c>
      <c r="I24" s="249"/>
      <c r="J24" s="283" t="s">
        <v>1172</v>
      </c>
      <c r="K24" s="279" t="s">
        <v>1163</v>
      </c>
    </row>
    <row r="25" spans="1:11" ht="13.5" thickBot="1">
      <c r="A25" s="278" t="s">
        <v>1196</v>
      </c>
      <c r="B25" s="280" t="s">
        <v>1195</v>
      </c>
      <c r="C25" s="249"/>
      <c r="D25" s="278" t="s">
        <v>1194</v>
      </c>
      <c r="E25" s="280" t="s">
        <v>1193</v>
      </c>
      <c r="F25"/>
      <c r="G25" s="286" t="s">
        <v>1165</v>
      </c>
      <c r="H25" s="280" t="s">
        <v>1164</v>
      </c>
      <c r="I25" s="249"/>
      <c r="J25" s="281" t="s">
        <v>1102</v>
      </c>
      <c r="K25" s="282" t="s">
        <v>1163</v>
      </c>
    </row>
    <row r="26" spans="1:11">
      <c r="A26"/>
      <c r="B26"/>
      <c r="C26"/>
      <c r="D26"/>
      <c r="E26"/>
      <c r="F26"/>
      <c r="G26"/>
      <c r="H26"/>
      <c r="I26"/>
      <c r="J26"/>
      <c r="K26"/>
    </row>
    <row r="27" spans="1:11" ht="13.5" thickBot="1">
      <c r="A27"/>
      <c r="B27"/>
      <c r="C27"/>
      <c r="D27"/>
      <c r="E27"/>
      <c r="F27"/>
      <c r="G27"/>
      <c r="H27"/>
      <c r="I27"/>
      <c r="J27"/>
      <c r="K27"/>
    </row>
    <row r="28" spans="1:11" ht="13.5" thickBot="1">
      <c r="A28" s="317" t="s">
        <v>19</v>
      </c>
      <c r="B28" s="318"/>
      <c r="C28" s="318"/>
      <c r="D28" s="318"/>
      <c r="E28" s="319"/>
      <c r="F28"/>
      <c r="G28" s="317" t="s">
        <v>25</v>
      </c>
      <c r="H28" s="318"/>
      <c r="I28" s="318"/>
      <c r="J28" s="318"/>
      <c r="K28" s="319"/>
    </row>
    <row r="29" spans="1:11" ht="13.5" thickBot="1">
      <c r="A29" s="272" t="s">
        <v>1257</v>
      </c>
      <c r="B29" s="273" t="s">
        <v>1066</v>
      </c>
      <c r="C29" s="249"/>
      <c r="D29" s="274" t="s">
        <v>14</v>
      </c>
      <c r="E29" s="274" t="s">
        <v>1066</v>
      </c>
      <c r="F29"/>
      <c r="G29" s="272" t="s">
        <v>1257</v>
      </c>
      <c r="H29" s="273" t="s">
        <v>1066</v>
      </c>
      <c r="I29" s="249"/>
      <c r="J29" s="274" t="s">
        <v>14</v>
      </c>
      <c r="K29" s="274" t="s">
        <v>1066</v>
      </c>
    </row>
    <row r="30" spans="1:11">
      <c r="A30" s="276" t="s">
        <v>1143</v>
      </c>
      <c r="B30" s="277" t="s">
        <v>1127</v>
      </c>
      <c r="C30" s="249"/>
      <c r="D30" s="276" t="s">
        <v>1142</v>
      </c>
      <c r="E30" s="277" t="s">
        <v>1141</v>
      </c>
      <c r="F30"/>
      <c r="G30" s="276" t="s">
        <v>1086</v>
      </c>
      <c r="H30" s="277" t="s">
        <v>1251</v>
      </c>
      <c r="I30" s="249"/>
      <c r="J30" s="276" t="s">
        <v>1087</v>
      </c>
      <c r="K30" s="277" t="s">
        <v>1250</v>
      </c>
    </row>
    <row r="31" spans="1:11">
      <c r="A31" s="268" t="s">
        <v>1136</v>
      </c>
      <c r="B31" s="269" t="s">
        <v>1127</v>
      </c>
      <c r="C31" s="249"/>
      <c r="D31" s="275" t="s">
        <v>1135</v>
      </c>
      <c r="E31" s="279" t="s">
        <v>1134</v>
      </c>
      <c r="F31"/>
      <c r="G31" s="275" t="s">
        <v>1245</v>
      </c>
      <c r="H31" s="279" t="s">
        <v>1244</v>
      </c>
      <c r="I31" s="249"/>
      <c r="J31" s="275" t="s">
        <v>1085</v>
      </c>
      <c r="K31" s="279" t="s">
        <v>1243</v>
      </c>
    </row>
    <row r="32" spans="1:11" ht="13.5" thickBot="1">
      <c r="A32" s="284" t="s">
        <v>1128</v>
      </c>
      <c r="B32" s="285" t="s">
        <v>1127</v>
      </c>
      <c r="C32" s="249"/>
      <c r="D32" s="278" t="s">
        <v>1126</v>
      </c>
      <c r="E32" s="280" t="s">
        <v>1125</v>
      </c>
      <c r="F32"/>
      <c r="G32" s="278" t="s">
        <v>1235</v>
      </c>
      <c r="H32" s="280" t="s">
        <v>1234</v>
      </c>
      <c r="I32" s="249"/>
      <c r="J32" s="278" t="s">
        <v>1233</v>
      </c>
      <c r="K32" s="280" t="s">
        <v>1232</v>
      </c>
    </row>
    <row r="33" spans="1:11" ht="13.5" thickBot="1">
      <c r="A33"/>
      <c r="B33"/>
      <c r="C33"/>
      <c r="D33"/>
      <c r="E33"/>
      <c r="F33"/>
      <c r="G33"/>
      <c r="H33"/>
      <c r="I33"/>
      <c r="J33"/>
      <c r="K33"/>
    </row>
    <row r="34" spans="1:11" ht="13.5" thickBot="1">
      <c r="A34" s="317" t="s">
        <v>23</v>
      </c>
      <c r="B34" s="318"/>
      <c r="C34" s="318"/>
      <c r="D34" s="318"/>
      <c r="E34" s="319"/>
      <c r="F34"/>
      <c r="G34"/>
      <c r="H34"/>
      <c r="I34"/>
      <c r="J34"/>
      <c r="K34"/>
    </row>
    <row r="35" spans="1:11" ht="13.5" thickBot="1">
      <c r="A35" s="272" t="s">
        <v>1257</v>
      </c>
      <c r="B35" s="273" t="s">
        <v>1066</v>
      </c>
      <c r="C35" s="249"/>
      <c r="D35" s="274" t="s">
        <v>14</v>
      </c>
      <c r="E35" s="274" t="s">
        <v>1066</v>
      </c>
      <c r="F35"/>
      <c r="G35"/>
      <c r="H35"/>
      <c r="I35"/>
      <c r="J35"/>
      <c r="K35"/>
    </row>
    <row r="36" spans="1:11">
      <c r="A36" s="276" t="s">
        <v>1140</v>
      </c>
      <c r="B36" s="277" t="s">
        <v>1139</v>
      </c>
      <c r="C36" s="249"/>
      <c r="D36" s="276" t="s">
        <v>1096</v>
      </c>
      <c r="E36" s="277" t="s">
        <v>1138</v>
      </c>
      <c r="F36"/>
      <c r="G36"/>
      <c r="H36"/>
      <c r="I36"/>
      <c r="J36"/>
      <c r="K36"/>
    </row>
    <row r="37" spans="1:11">
      <c r="A37" s="283" t="s">
        <v>1133</v>
      </c>
      <c r="B37" s="279" t="s">
        <v>1123</v>
      </c>
      <c r="C37" s="249"/>
      <c r="D37" s="275" t="s">
        <v>1132</v>
      </c>
      <c r="E37" s="279" t="s">
        <v>1131</v>
      </c>
      <c r="F37"/>
      <c r="G37"/>
      <c r="H37"/>
      <c r="I37"/>
      <c r="J37"/>
      <c r="K37"/>
    </row>
    <row r="38" spans="1:11" ht="13.5" thickBot="1">
      <c r="A38" s="281" t="s">
        <v>1124</v>
      </c>
      <c r="B38" s="282" t="s">
        <v>1123</v>
      </c>
      <c r="C38" s="249"/>
      <c r="D38" s="278" t="s">
        <v>1122</v>
      </c>
      <c r="E38" s="280" t="s">
        <v>1121</v>
      </c>
      <c r="F38"/>
      <c r="G38"/>
      <c r="H38"/>
      <c r="I38"/>
      <c r="J38"/>
      <c r="K38"/>
    </row>
    <row r="39" spans="1:11" ht="13.5" thickBot="1">
      <c r="A39"/>
      <c r="B39"/>
      <c r="C39"/>
      <c r="D39"/>
      <c r="E39"/>
      <c r="F39"/>
      <c r="G39"/>
      <c r="H39"/>
      <c r="I39"/>
      <c r="J39"/>
      <c r="K39"/>
    </row>
    <row r="40" spans="1:11" ht="13.5" thickBot="1">
      <c r="A40" s="317" t="s">
        <v>24</v>
      </c>
      <c r="B40" s="318"/>
      <c r="C40" s="318"/>
      <c r="D40" s="318"/>
      <c r="E40" s="319"/>
      <c r="F40"/>
      <c r="G40"/>
      <c r="H40"/>
      <c r="I40"/>
      <c r="J40"/>
      <c r="K40"/>
    </row>
    <row r="41" spans="1:11" ht="13.5" thickBot="1">
      <c r="A41" s="272" t="s">
        <v>1257</v>
      </c>
      <c r="B41" s="273" t="s">
        <v>1066</v>
      </c>
      <c r="C41" s="249"/>
      <c r="D41" s="274" t="s">
        <v>14</v>
      </c>
      <c r="E41" s="274" t="s">
        <v>1066</v>
      </c>
      <c r="F41"/>
      <c r="G41"/>
      <c r="H41"/>
      <c r="I41"/>
      <c r="J41"/>
      <c r="K41"/>
    </row>
    <row r="42" spans="1:11">
      <c r="A42" s="276" t="s">
        <v>1116</v>
      </c>
      <c r="B42" s="277" t="s">
        <v>1256</v>
      </c>
      <c r="C42" s="249"/>
      <c r="D42" s="276" t="s">
        <v>1126</v>
      </c>
      <c r="E42" s="277" t="s">
        <v>1256</v>
      </c>
      <c r="F42"/>
      <c r="G42"/>
      <c r="H42"/>
      <c r="I42"/>
      <c r="J42"/>
      <c r="K42"/>
    </row>
    <row r="43" spans="1:11">
      <c r="A43" s="268" t="s">
        <v>1137</v>
      </c>
      <c r="B43" s="269" t="s">
        <v>1256</v>
      </c>
      <c r="C43" s="249"/>
      <c r="D43" s="268" t="s">
        <v>1129</v>
      </c>
      <c r="E43" s="269" t="s">
        <v>1256</v>
      </c>
      <c r="F43"/>
      <c r="G43"/>
      <c r="H43"/>
      <c r="I43"/>
      <c r="J43"/>
      <c r="K43"/>
    </row>
    <row r="44" spans="1:11">
      <c r="A44" s="268" t="s">
        <v>1130</v>
      </c>
      <c r="B44" s="269" t="s">
        <v>1256</v>
      </c>
      <c r="C44" s="249"/>
      <c r="D44" s="268" t="s">
        <v>1089</v>
      </c>
      <c r="E44" s="269" t="s">
        <v>1256</v>
      </c>
      <c r="F44"/>
      <c r="G44"/>
      <c r="H44"/>
      <c r="I44"/>
      <c r="J44"/>
      <c r="K44"/>
    </row>
    <row r="45" spans="1:11">
      <c r="A45" s="268" t="s">
        <v>1115</v>
      </c>
      <c r="B45" s="269" t="s">
        <v>1256</v>
      </c>
      <c r="C45" s="249"/>
      <c r="D45" s="268" t="s">
        <v>1093</v>
      </c>
      <c r="E45" s="269" t="s">
        <v>1256</v>
      </c>
      <c r="F45"/>
      <c r="G45"/>
      <c r="H45"/>
      <c r="I45"/>
      <c r="J45"/>
      <c r="K45"/>
    </row>
    <row r="46" spans="1:11">
      <c r="A46" s="268" t="s">
        <v>1108</v>
      </c>
      <c r="B46" s="269" t="s">
        <v>1256</v>
      </c>
      <c r="C46" s="249"/>
      <c r="D46" s="268" t="s">
        <v>1117</v>
      </c>
      <c r="E46" s="269" t="s">
        <v>1256</v>
      </c>
      <c r="F46"/>
      <c r="G46"/>
      <c r="H46"/>
      <c r="I46"/>
      <c r="J46"/>
      <c r="K46"/>
    </row>
    <row r="47" spans="1:11">
      <c r="A47" s="268" t="s">
        <v>1101</v>
      </c>
      <c r="B47" s="269" t="s">
        <v>1256</v>
      </c>
      <c r="C47" s="249"/>
      <c r="D47" s="268" t="s">
        <v>1100</v>
      </c>
      <c r="E47" s="269" t="s">
        <v>1256</v>
      </c>
      <c r="F47"/>
      <c r="G47"/>
      <c r="H47"/>
      <c r="I47"/>
      <c r="J47"/>
      <c r="K47"/>
    </row>
    <row r="48" spans="1:11">
      <c r="A48" s="268" t="s">
        <v>1120</v>
      </c>
      <c r="B48" s="269" t="s">
        <v>1256</v>
      </c>
      <c r="C48" s="249"/>
      <c r="D48" s="268" t="s">
        <v>1114</v>
      </c>
      <c r="E48" s="269" t="s">
        <v>1256</v>
      </c>
      <c r="F48"/>
      <c r="G48"/>
      <c r="H48"/>
      <c r="I48"/>
      <c r="J48"/>
      <c r="K48"/>
    </row>
    <row r="49" spans="1:11" ht="13.5" thickBot="1">
      <c r="A49" s="284" t="s">
        <v>1118</v>
      </c>
      <c r="B49" s="285" t="s">
        <v>1256</v>
      </c>
      <c r="C49" s="249"/>
      <c r="D49" s="268" t="s">
        <v>1119</v>
      </c>
      <c r="E49" s="269" t="s">
        <v>1256</v>
      </c>
      <c r="F49"/>
      <c r="G49"/>
      <c r="H49"/>
      <c r="I49"/>
      <c r="J49"/>
      <c r="K49"/>
    </row>
    <row r="50" spans="1:11">
      <c r="A50" s="267"/>
      <c r="B50" s="267"/>
      <c r="C50" s="249"/>
      <c r="D50" s="268" t="s">
        <v>1096</v>
      </c>
      <c r="E50" s="269" t="s">
        <v>1256</v>
      </c>
      <c r="F50"/>
      <c r="G50"/>
      <c r="H50"/>
      <c r="I50"/>
      <c r="J50"/>
      <c r="K50"/>
    </row>
    <row r="51" spans="1:11">
      <c r="A51" s="267"/>
      <c r="B51" s="267"/>
      <c r="C51" s="267"/>
      <c r="D51" s="268" t="s">
        <v>1091</v>
      </c>
      <c r="E51" s="269" t="s">
        <v>1256</v>
      </c>
      <c r="F51"/>
      <c r="G51"/>
      <c r="H51"/>
      <c r="I51"/>
      <c r="J51"/>
      <c r="K51"/>
    </row>
    <row r="52" spans="1:11">
      <c r="A52" s="267"/>
      <c r="B52" s="267"/>
      <c r="C52" s="267"/>
      <c r="D52" s="268" t="s">
        <v>1092</v>
      </c>
      <c r="E52" s="269" t="s">
        <v>1256</v>
      </c>
      <c r="F52"/>
      <c r="G52"/>
      <c r="H52"/>
      <c r="I52"/>
      <c r="J52"/>
      <c r="K52"/>
    </row>
    <row r="53" spans="1:11" ht="13.5" thickBot="1">
      <c r="A53" s="267"/>
      <c r="B53" s="267"/>
      <c r="C53" s="267"/>
      <c r="D53" s="284" t="s">
        <v>1107</v>
      </c>
      <c r="E53" s="285" t="s">
        <v>1256</v>
      </c>
      <c r="F53"/>
      <c r="G53"/>
      <c r="H53"/>
      <c r="I53"/>
      <c r="J53"/>
      <c r="K53"/>
    </row>
  </sheetData>
  <sortState ref="A30:B32">
    <sortCondition ref="A30"/>
  </sortState>
  <mergeCells count="11">
    <mergeCell ref="A28:E28"/>
    <mergeCell ref="A34:E34"/>
    <mergeCell ref="A40:E40"/>
    <mergeCell ref="A2:E2"/>
    <mergeCell ref="G28:K28"/>
    <mergeCell ref="A9:E9"/>
    <mergeCell ref="A15:E15"/>
    <mergeCell ref="A21:E21"/>
    <mergeCell ref="G9:K9"/>
    <mergeCell ref="G15:K15"/>
    <mergeCell ref="G21:K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A16" sqref="A16"/>
    </sheetView>
  </sheetViews>
  <sheetFormatPr baseColWidth="10" defaultColWidth="10.85546875" defaultRowHeight="12.75"/>
  <cols>
    <col min="1" max="1" width="27.28515625" style="295" customWidth="1"/>
    <col min="2" max="2" width="10.85546875" style="295"/>
    <col min="3" max="3" width="4.5703125" style="295" customWidth="1"/>
    <col min="4" max="4" width="27.28515625" style="295" customWidth="1"/>
    <col min="5" max="5" width="10.85546875" style="295"/>
    <col min="6" max="6" width="4.5703125" style="295" customWidth="1"/>
    <col min="7" max="7" width="27.28515625" style="295" customWidth="1"/>
    <col min="8" max="8" width="10.85546875" style="295"/>
    <col min="9" max="9" width="4.5703125" style="295" customWidth="1"/>
    <col min="10" max="10" width="27.28515625" style="295" customWidth="1"/>
    <col min="11" max="11" width="10.85546875" style="295"/>
    <col min="12" max="12" width="21.5703125" style="295" bestFit="1" customWidth="1"/>
    <col min="13" max="14" width="10.85546875" style="295"/>
    <col min="15" max="15" width="17.5703125" style="295" bestFit="1" customWidth="1"/>
    <col min="16" max="16384" width="10.85546875" style="295"/>
  </cols>
  <sheetData>
    <row r="1" spans="1:11" ht="13.5" thickBot="1"/>
    <row r="2" spans="1:11" ht="13.5" thickBot="1">
      <c r="A2" s="320" t="s">
        <v>1084</v>
      </c>
      <c r="B2" s="321"/>
      <c r="C2" s="321"/>
      <c r="D2" s="321"/>
      <c r="E2" s="322"/>
    </row>
    <row r="3" spans="1:11" ht="13.5" thickBot="1">
      <c r="A3" s="272" t="s">
        <v>1257</v>
      </c>
      <c r="B3" s="273" t="s">
        <v>1066</v>
      </c>
      <c r="C3" s="249"/>
      <c r="D3" s="274" t="s">
        <v>14</v>
      </c>
      <c r="E3" s="274" t="s">
        <v>1066</v>
      </c>
    </row>
    <row r="4" spans="1:11">
      <c r="A4" s="290" t="s">
        <v>1083</v>
      </c>
      <c r="B4" s="290">
        <v>3.45</v>
      </c>
      <c r="C4" s="289"/>
      <c r="D4" s="290" t="s">
        <v>1082</v>
      </c>
      <c r="E4" s="290">
        <v>4.75</v>
      </c>
    </row>
    <row r="5" spans="1:11">
      <c r="A5" s="291" t="s">
        <v>1081</v>
      </c>
      <c r="B5" s="292">
        <v>4.3</v>
      </c>
      <c r="C5" s="289"/>
      <c r="D5" s="299" t="s">
        <v>1080</v>
      </c>
      <c r="E5" s="292">
        <v>5.5</v>
      </c>
    </row>
    <row r="6" spans="1:11" ht="13.5" thickBot="1">
      <c r="A6" s="294" t="s">
        <v>1079</v>
      </c>
      <c r="B6" s="288">
        <v>4.45</v>
      </c>
      <c r="C6" s="289"/>
      <c r="D6" s="294" t="s">
        <v>1078</v>
      </c>
      <c r="E6" s="288">
        <v>5.7</v>
      </c>
    </row>
    <row r="7" spans="1:11">
      <c r="B7" s="289"/>
      <c r="C7" s="289"/>
      <c r="E7" s="289"/>
    </row>
    <row r="8" spans="1:11" ht="13.5" thickBot="1">
      <c r="B8" s="289"/>
      <c r="C8" s="289"/>
      <c r="E8" s="289"/>
    </row>
    <row r="9" spans="1:11" ht="13.5" thickBot="1">
      <c r="A9" s="320" t="s">
        <v>16</v>
      </c>
      <c r="B9" s="321"/>
      <c r="C9" s="321"/>
      <c r="D9" s="321"/>
      <c r="E9" s="322"/>
      <c r="G9" s="320" t="s">
        <v>1067</v>
      </c>
      <c r="H9" s="321"/>
      <c r="I9" s="321"/>
      <c r="J9" s="321"/>
      <c r="K9" s="322"/>
    </row>
    <row r="10" spans="1:11" ht="13.5" thickBot="1">
      <c r="A10" s="272" t="s">
        <v>1257</v>
      </c>
      <c r="B10" s="273" t="s">
        <v>1066</v>
      </c>
      <c r="C10" s="249"/>
      <c r="D10" s="274" t="s">
        <v>14</v>
      </c>
      <c r="E10" s="274" t="s">
        <v>1066</v>
      </c>
      <c r="G10" s="272" t="s">
        <v>1257</v>
      </c>
      <c r="H10" s="273" t="s">
        <v>1066</v>
      </c>
      <c r="I10" s="249"/>
      <c r="J10" s="274" t="s">
        <v>14</v>
      </c>
      <c r="K10" s="274" t="s">
        <v>1066</v>
      </c>
    </row>
    <row r="11" spans="1:11">
      <c r="A11" s="290" t="s">
        <v>1223</v>
      </c>
      <c r="B11" s="290" t="s">
        <v>1186</v>
      </c>
      <c r="C11" s="289"/>
      <c r="D11" s="290" t="s">
        <v>1082</v>
      </c>
      <c r="E11" s="290" t="s">
        <v>1222</v>
      </c>
      <c r="G11" s="290" t="s">
        <v>1083</v>
      </c>
      <c r="H11" s="290" t="s">
        <v>1145</v>
      </c>
      <c r="I11" s="289"/>
      <c r="J11" s="290" t="s">
        <v>1162</v>
      </c>
      <c r="K11" s="290" t="s">
        <v>1157</v>
      </c>
    </row>
    <row r="12" spans="1:11" ht="13.5" thickBot="1">
      <c r="A12" s="292" t="s">
        <v>1212</v>
      </c>
      <c r="B12" s="292" t="s">
        <v>1186</v>
      </c>
      <c r="C12" s="289"/>
      <c r="D12" s="291" t="s">
        <v>1211</v>
      </c>
      <c r="E12" s="292" t="s">
        <v>1210</v>
      </c>
      <c r="G12" s="292" t="s">
        <v>1156</v>
      </c>
      <c r="H12" s="292" t="s">
        <v>1145</v>
      </c>
      <c r="I12" s="289"/>
      <c r="J12" s="292" t="s">
        <v>1158</v>
      </c>
      <c r="K12" s="292" t="s">
        <v>1157</v>
      </c>
    </row>
    <row r="13" spans="1:11" ht="13.5" thickBot="1">
      <c r="A13" s="292" t="s">
        <v>1198</v>
      </c>
      <c r="B13" s="293" t="s">
        <v>1186</v>
      </c>
      <c r="C13" s="296"/>
      <c r="D13" s="297" t="s">
        <v>1197</v>
      </c>
      <c r="E13" s="292" t="s">
        <v>1186</v>
      </c>
      <c r="G13" s="294" t="s">
        <v>1118</v>
      </c>
      <c r="H13" s="288" t="s">
        <v>1151</v>
      </c>
      <c r="I13" s="289"/>
      <c r="J13" s="291" t="s">
        <v>1152</v>
      </c>
      <c r="K13" s="292" t="s">
        <v>1145</v>
      </c>
    </row>
    <row r="14" spans="1:11" ht="13.5" thickBot="1">
      <c r="A14" s="288" t="s">
        <v>1189</v>
      </c>
      <c r="B14" s="288" t="s">
        <v>1186</v>
      </c>
      <c r="D14" s="291" t="s">
        <v>1188</v>
      </c>
      <c r="E14" s="292" t="s">
        <v>1186</v>
      </c>
      <c r="H14" s="289"/>
      <c r="I14" s="289"/>
      <c r="J14" s="294" t="s">
        <v>1078</v>
      </c>
      <c r="K14" s="288" t="s">
        <v>1145</v>
      </c>
    </row>
    <row r="15" spans="1:11" ht="13.5" thickBot="1">
      <c r="B15" s="289"/>
      <c r="D15" s="291" t="s">
        <v>1078</v>
      </c>
      <c r="E15" s="292" t="s">
        <v>1186</v>
      </c>
    </row>
    <row r="16" spans="1:11" ht="13.5" thickBot="1">
      <c r="B16" s="289"/>
      <c r="D16" s="291" t="s">
        <v>1080</v>
      </c>
      <c r="E16" s="292" t="s">
        <v>1186</v>
      </c>
      <c r="G16" s="320" t="s">
        <v>1067</v>
      </c>
      <c r="H16" s="321"/>
      <c r="I16" s="321"/>
      <c r="J16" s="321"/>
      <c r="K16" s="322"/>
    </row>
    <row r="17" spans="1:11" ht="13.5" thickBot="1">
      <c r="B17" s="289"/>
      <c r="D17" s="294" t="s">
        <v>1187</v>
      </c>
      <c r="E17" s="288" t="s">
        <v>1186</v>
      </c>
      <c r="G17" s="272" t="s">
        <v>1257</v>
      </c>
      <c r="H17" s="273" t="s">
        <v>1066</v>
      </c>
      <c r="I17" s="249"/>
      <c r="J17" s="274" t="s">
        <v>14</v>
      </c>
      <c r="K17" s="274" t="s">
        <v>1066</v>
      </c>
    </row>
    <row r="18" spans="1:11" ht="13.5" thickBot="1">
      <c r="B18" s="289"/>
      <c r="C18" s="289"/>
      <c r="E18" s="289"/>
      <c r="G18" s="290" t="s">
        <v>1083</v>
      </c>
      <c r="H18" s="290" t="s">
        <v>1145</v>
      </c>
      <c r="I18" s="289"/>
      <c r="J18" s="290" t="s">
        <v>1162</v>
      </c>
      <c r="K18" s="290">
        <v>0.35</v>
      </c>
    </row>
    <row r="19" spans="1:11" ht="13.5" thickBot="1">
      <c r="A19" s="320" t="s">
        <v>1252</v>
      </c>
      <c r="B19" s="321"/>
      <c r="C19" s="321"/>
      <c r="D19" s="321"/>
      <c r="E19" s="322"/>
      <c r="G19" s="291" t="s">
        <v>1156</v>
      </c>
      <c r="H19" s="292" t="s">
        <v>1145</v>
      </c>
      <c r="I19" s="289"/>
      <c r="J19" s="291" t="s">
        <v>1152</v>
      </c>
      <c r="K19" s="292">
        <v>0.36</v>
      </c>
    </row>
    <row r="20" spans="1:11" ht="13.5" thickBot="1">
      <c r="A20" s="272" t="s">
        <v>1257</v>
      </c>
      <c r="B20" s="273" t="s">
        <v>1066</v>
      </c>
      <c r="C20" s="249"/>
      <c r="D20" s="274" t="s">
        <v>14</v>
      </c>
      <c r="E20" s="274" t="s">
        <v>1066</v>
      </c>
      <c r="G20" s="294" t="s">
        <v>1118</v>
      </c>
      <c r="H20" s="288" t="s">
        <v>1151</v>
      </c>
      <c r="I20" s="289"/>
      <c r="J20" s="291" t="s">
        <v>1150</v>
      </c>
      <c r="K20" s="292">
        <v>0.37</v>
      </c>
    </row>
    <row r="21" spans="1:11">
      <c r="A21" s="290" t="s">
        <v>1219</v>
      </c>
      <c r="B21" s="290" t="s">
        <v>1247</v>
      </c>
      <c r="C21" s="289"/>
      <c r="D21" s="290" t="s">
        <v>1082</v>
      </c>
      <c r="E21" s="290" t="s">
        <v>1246</v>
      </c>
      <c r="H21" s="289"/>
      <c r="I21" s="289"/>
      <c r="J21" s="291" t="s">
        <v>1095</v>
      </c>
      <c r="K21" s="292">
        <v>0.37</v>
      </c>
    </row>
    <row r="22" spans="1:11">
      <c r="A22" s="291" t="s">
        <v>1205</v>
      </c>
      <c r="B22" s="292" t="s">
        <v>1238</v>
      </c>
      <c r="C22" s="289"/>
      <c r="D22" s="291" t="s">
        <v>1237</v>
      </c>
      <c r="E22" s="292" t="s">
        <v>1236</v>
      </c>
      <c r="H22" s="289"/>
      <c r="I22" s="289"/>
      <c r="J22" s="291" t="s">
        <v>1078</v>
      </c>
      <c r="K22" s="292">
        <v>0.37</v>
      </c>
    </row>
    <row r="23" spans="1:11" ht="13.5" thickBot="1">
      <c r="A23" s="294" t="s">
        <v>1149</v>
      </c>
      <c r="B23" s="288" t="s">
        <v>1228</v>
      </c>
      <c r="C23" s="289"/>
      <c r="D23" s="294" t="s">
        <v>1080</v>
      </c>
      <c r="E23" s="288" t="s">
        <v>1227</v>
      </c>
      <c r="H23" s="289"/>
      <c r="I23" s="289"/>
      <c r="J23" s="294" t="s">
        <v>1144</v>
      </c>
      <c r="K23" s="288">
        <v>0.37</v>
      </c>
    </row>
    <row r="24" spans="1:11" ht="13.5" thickBot="1"/>
    <row r="25" spans="1:11" ht="13.5" thickBot="1">
      <c r="A25" s="320" t="s">
        <v>1226</v>
      </c>
      <c r="B25" s="321"/>
      <c r="C25" s="321"/>
      <c r="D25" s="321"/>
      <c r="E25" s="322"/>
      <c r="G25" s="320" t="s">
        <v>1068</v>
      </c>
      <c r="H25" s="321"/>
      <c r="I25" s="321"/>
      <c r="J25" s="321"/>
      <c r="K25" s="322"/>
    </row>
    <row r="26" spans="1:11" ht="13.5" thickBot="1">
      <c r="A26" s="272" t="s">
        <v>1257</v>
      </c>
      <c r="B26" s="273" t="s">
        <v>1066</v>
      </c>
      <c r="C26" s="249"/>
      <c r="D26" s="274" t="s">
        <v>14</v>
      </c>
      <c r="E26" s="274" t="s">
        <v>1066</v>
      </c>
      <c r="G26" s="272" t="s">
        <v>1257</v>
      </c>
      <c r="H26" s="273" t="s">
        <v>1066</v>
      </c>
      <c r="I26" s="249"/>
      <c r="J26" s="274" t="s">
        <v>14</v>
      </c>
      <c r="K26" s="274" t="s">
        <v>1066</v>
      </c>
    </row>
    <row r="27" spans="1:11">
      <c r="A27" s="290" t="s">
        <v>1219</v>
      </c>
      <c r="B27" s="290" t="s">
        <v>1218</v>
      </c>
      <c r="C27" s="289"/>
      <c r="D27" s="290" t="s">
        <v>1082</v>
      </c>
      <c r="E27" s="290" t="s">
        <v>1217</v>
      </c>
      <c r="G27" s="290" t="s">
        <v>1161</v>
      </c>
      <c r="H27" s="290" t="s">
        <v>1160</v>
      </c>
      <c r="I27" s="289"/>
      <c r="J27" s="290" t="s">
        <v>1082</v>
      </c>
      <c r="K27" s="290" t="s">
        <v>1159</v>
      </c>
    </row>
    <row r="28" spans="1:11">
      <c r="A28" s="291" t="s">
        <v>1205</v>
      </c>
      <c r="B28" s="292" t="s">
        <v>1204</v>
      </c>
      <c r="C28" s="289"/>
      <c r="D28" s="291" t="s">
        <v>1154</v>
      </c>
      <c r="E28" s="292" t="s">
        <v>1203</v>
      </c>
      <c r="G28" s="291" t="s">
        <v>1079</v>
      </c>
      <c r="H28" s="292" t="s">
        <v>1155</v>
      </c>
      <c r="I28" s="289"/>
      <c r="J28" s="291" t="s">
        <v>1154</v>
      </c>
      <c r="K28" s="292" t="s">
        <v>1153</v>
      </c>
    </row>
    <row r="29" spans="1:11" ht="13.5" thickBot="1">
      <c r="A29" s="294" t="s">
        <v>1149</v>
      </c>
      <c r="B29" s="288" t="s">
        <v>1192</v>
      </c>
      <c r="C29" s="289"/>
      <c r="D29" s="294" t="s">
        <v>1191</v>
      </c>
      <c r="E29" s="288" t="s">
        <v>1190</v>
      </c>
      <c r="G29" s="294" t="s">
        <v>1149</v>
      </c>
      <c r="H29" s="288" t="s">
        <v>1148</v>
      </c>
      <c r="I29" s="289"/>
      <c r="J29" s="294" t="s">
        <v>1147</v>
      </c>
      <c r="K29" s="288" t="s">
        <v>1146</v>
      </c>
    </row>
    <row r="30" spans="1:11">
      <c r="B30" s="289"/>
      <c r="C30" s="289"/>
      <c r="E30" s="289"/>
    </row>
    <row r="31" spans="1:11" ht="13.5" thickBot="1">
      <c r="B31" s="289"/>
      <c r="C31" s="289"/>
      <c r="E31" s="289"/>
    </row>
    <row r="32" spans="1:11" ht="13.5" thickBot="1">
      <c r="A32" s="320" t="s">
        <v>19</v>
      </c>
      <c r="B32" s="321"/>
      <c r="C32" s="321"/>
      <c r="D32" s="321"/>
      <c r="E32" s="322"/>
      <c r="G32" s="320" t="s">
        <v>25</v>
      </c>
      <c r="H32" s="321"/>
      <c r="I32" s="321"/>
      <c r="J32" s="321"/>
      <c r="K32" s="322"/>
    </row>
    <row r="33" spans="1:11" ht="13.5" thickBot="1">
      <c r="A33" s="272" t="s">
        <v>1257</v>
      </c>
      <c r="B33" s="273" t="s">
        <v>1066</v>
      </c>
      <c r="C33" s="249"/>
      <c r="D33" s="274" t="s">
        <v>14</v>
      </c>
      <c r="E33" s="274" t="s">
        <v>1066</v>
      </c>
      <c r="G33" s="272" t="s">
        <v>1257</v>
      </c>
      <c r="H33" s="273" t="s">
        <v>1066</v>
      </c>
      <c r="I33" s="249"/>
      <c r="J33" s="274" t="s">
        <v>14</v>
      </c>
      <c r="K33" s="274" t="s">
        <v>1066</v>
      </c>
    </row>
    <row r="34" spans="1:11">
      <c r="A34" s="290" t="s">
        <v>1113</v>
      </c>
      <c r="B34" s="290" t="s">
        <v>1112</v>
      </c>
      <c r="C34" s="289"/>
      <c r="D34" s="290" t="s">
        <v>1076</v>
      </c>
      <c r="E34" s="290" t="s">
        <v>1111</v>
      </c>
      <c r="G34" s="290" t="s">
        <v>1083</v>
      </c>
      <c r="H34" s="290" t="s">
        <v>1225</v>
      </c>
      <c r="I34" s="289"/>
      <c r="J34" s="290" t="s">
        <v>1091</v>
      </c>
      <c r="K34" s="290" t="s">
        <v>1224</v>
      </c>
    </row>
    <row r="35" spans="1:11">
      <c r="A35" s="291" t="s">
        <v>1106</v>
      </c>
      <c r="B35" s="292" t="s">
        <v>1105</v>
      </c>
      <c r="C35" s="289"/>
      <c r="D35" s="291" t="s">
        <v>1082</v>
      </c>
      <c r="E35" s="292" t="s">
        <v>1104</v>
      </c>
      <c r="G35" s="291" t="s">
        <v>1216</v>
      </c>
      <c r="H35" s="292" t="s">
        <v>1215</v>
      </c>
      <c r="I35" s="289"/>
      <c r="J35" s="292" t="s">
        <v>1214</v>
      </c>
      <c r="K35" s="292" t="s">
        <v>1213</v>
      </c>
    </row>
    <row r="36" spans="1:11" ht="13.5" thickBot="1">
      <c r="A36" s="294" t="s">
        <v>1083</v>
      </c>
      <c r="B36" s="288" t="s">
        <v>1099</v>
      </c>
      <c r="C36" s="289"/>
      <c r="D36" s="291" t="s">
        <v>1097</v>
      </c>
      <c r="E36" s="292" t="s">
        <v>1094</v>
      </c>
      <c r="G36" s="294" t="s">
        <v>1202</v>
      </c>
      <c r="H36" s="288" t="s">
        <v>1201</v>
      </c>
      <c r="I36" s="289"/>
      <c r="J36" s="294" t="s">
        <v>1200</v>
      </c>
      <c r="K36" s="288" t="s">
        <v>1199</v>
      </c>
    </row>
    <row r="37" spans="1:11" ht="13.5" thickBot="1">
      <c r="D37" s="294" t="s">
        <v>1095</v>
      </c>
      <c r="E37" s="294" t="s">
        <v>1094</v>
      </c>
    </row>
    <row r="38" spans="1:11" ht="13.5" thickBot="1"/>
    <row r="39" spans="1:11" ht="13.5" thickBot="1">
      <c r="A39" s="320" t="s">
        <v>23</v>
      </c>
      <c r="B39" s="321"/>
      <c r="C39" s="321"/>
      <c r="D39" s="321"/>
      <c r="E39" s="322"/>
    </row>
    <row r="40" spans="1:11" ht="13.5" thickBot="1">
      <c r="A40" s="272" t="s">
        <v>1257</v>
      </c>
      <c r="B40" s="273" t="s">
        <v>1066</v>
      </c>
      <c r="C40" s="249"/>
      <c r="D40" s="274" t="s">
        <v>14</v>
      </c>
      <c r="E40" s="274" t="s">
        <v>1066</v>
      </c>
    </row>
    <row r="41" spans="1:11">
      <c r="A41" s="290" t="s">
        <v>1110</v>
      </c>
      <c r="B41" s="290">
        <v>-42</v>
      </c>
      <c r="C41" s="289"/>
      <c r="D41" s="290" t="s">
        <v>1109</v>
      </c>
      <c r="E41" s="290">
        <v>-23</v>
      </c>
    </row>
    <row r="42" spans="1:11">
      <c r="A42" s="291" t="s">
        <v>1103</v>
      </c>
      <c r="B42" s="292">
        <v>-40</v>
      </c>
      <c r="C42" s="289"/>
      <c r="D42" s="291" t="s">
        <v>1102</v>
      </c>
      <c r="E42" s="292">
        <v>-22</v>
      </c>
    </row>
    <row r="43" spans="1:11" ht="13.5" thickBot="1">
      <c r="A43" s="294" t="s">
        <v>1098</v>
      </c>
      <c r="B43" s="288">
        <v>-40</v>
      </c>
      <c r="C43" s="289"/>
      <c r="D43" s="294" t="s">
        <v>1097</v>
      </c>
      <c r="E43" s="288">
        <v>-15</v>
      </c>
    </row>
    <row r="46" spans="1:11">
      <c r="A46" s="298" t="s">
        <v>725</v>
      </c>
      <c r="B46" s="298" t="s">
        <v>726</v>
      </c>
      <c r="C46" s="295" t="s">
        <v>1255</v>
      </c>
    </row>
  </sheetData>
  <mergeCells count="10">
    <mergeCell ref="A2:E2"/>
    <mergeCell ref="A9:E9"/>
    <mergeCell ref="G32:K32"/>
    <mergeCell ref="A39:E39"/>
    <mergeCell ref="G16:K16"/>
    <mergeCell ref="A32:E32"/>
    <mergeCell ref="G9:K9"/>
    <mergeCell ref="G25:K25"/>
    <mergeCell ref="A19:E19"/>
    <mergeCell ref="A25:E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E29"/>
  <sheetViews>
    <sheetView topLeftCell="A3" workbookViewId="0">
      <selection activeCell="A14" sqref="A14:XFD14"/>
    </sheetView>
  </sheetViews>
  <sheetFormatPr baseColWidth="10" defaultRowHeight="12.75"/>
  <cols>
    <col min="3" max="3" width="5.85546875" customWidth="1"/>
  </cols>
  <sheetData>
    <row r="2" spans="1:5" ht="13.5" thickBot="1">
      <c r="B2" s="27"/>
      <c r="C2" s="27"/>
    </row>
    <row r="3" spans="1:5" ht="13.5" thickBot="1">
      <c r="A3" s="323" t="s">
        <v>184</v>
      </c>
      <c r="B3" s="324"/>
      <c r="C3" s="324"/>
      <c r="D3" s="324"/>
      <c r="E3" s="325"/>
    </row>
    <row r="4" spans="1:5" ht="13.5" thickBot="1">
      <c r="A4" s="56" t="s">
        <v>13</v>
      </c>
      <c r="B4" s="57" t="s">
        <v>2</v>
      </c>
      <c r="C4" s="17"/>
      <c r="D4" s="57" t="s">
        <v>14</v>
      </c>
      <c r="E4" s="57" t="s">
        <v>2</v>
      </c>
    </row>
    <row r="5" spans="1:5">
      <c r="A5" s="134">
        <v>0</v>
      </c>
      <c r="B5" s="135">
        <v>0</v>
      </c>
      <c r="C5" s="17"/>
      <c r="D5" s="135">
        <v>0</v>
      </c>
      <c r="E5" s="135">
        <v>0</v>
      </c>
    </row>
    <row r="6" spans="1:5">
      <c r="A6" s="134">
        <v>20</v>
      </c>
      <c r="B6" s="135">
        <v>20</v>
      </c>
      <c r="C6" s="17"/>
      <c r="D6" s="135">
        <v>20</v>
      </c>
      <c r="E6" s="135">
        <v>20</v>
      </c>
    </row>
    <row r="7" spans="1:5">
      <c r="A7" s="28">
        <v>25.21</v>
      </c>
      <c r="B7" s="29">
        <v>20</v>
      </c>
      <c r="C7" s="17"/>
      <c r="D7" s="34">
        <v>29.3</v>
      </c>
      <c r="E7" s="29">
        <v>20</v>
      </c>
    </row>
    <row r="8" spans="1:5">
      <c r="A8" s="30">
        <v>26.41</v>
      </c>
      <c r="B8" s="31">
        <v>19</v>
      </c>
      <c r="C8" s="17"/>
      <c r="D8" s="35">
        <v>30.61</v>
      </c>
      <c r="E8" s="31">
        <v>19</v>
      </c>
    </row>
    <row r="9" spans="1:5">
      <c r="A9" s="30">
        <v>27.61</v>
      </c>
      <c r="B9" s="31">
        <v>18</v>
      </c>
      <c r="C9" s="17"/>
      <c r="D9" s="35">
        <v>32.01</v>
      </c>
      <c r="E9" s="31">
        <v>18</v>
      </c>
    </row>
    <row r="10" spans="1:5">
      <c r="A10" s="30">
        <v>28.81</v>
      </c>
      <c r="B10" s="31">
        <v>17</v>
      </c>
      <c r="C10" s="17"/>
      <c r="D10" s="35">
        <v>33.51</v>
      </c>
      <c r="E10" s="31">
        <v>17</v>
      </c>
    </row>
    <row r="11" spans="1:5">
      <c r="A11" s="30">
        <v>30.21</v>
      </c>
      <c r="B11" s="31">
        <v>16</v>
      </c>
      <c r="C11" s="17"/>
      <c r="D11" s="35">
        <v>35.11</v>
      </c>
      <c r="E11" s="31">
        <v>16</v>
      </c>
    </row>
    <row r="12" spans="1:5">
      <c r="A12" s="30">
        <v>31.61</v>
      </c>
      <c r="B12" s="31">
        <v>15</v>
      </c>
      <c r="C12" s="17"/>
      <c r="D12" s="35">
        <v>36.71</v>
      </c>
      <c r="E12" s="31">
        <v>15</v>
      </c>
    </row>
    <row r="13" spans="1:5">
      <c r="A13" s="30">
        <v>33.01</v>
      </c>
      <c r="B13" s="31">
        <v>14</v>
      </c>
      <c r="C13" s="17"/>
      <c r="D13" s="35">
        <v>38.31</v>
      </c>
      <c r="E13" s="31">
        <v>14</v>
      </c>
    </row>
    <row r="14" spans="1:5">
      <c r="A14" s="30">
        <v>34.51</v>
      </c>
      <c r="B14" s="31">
        <v>13</v>
      </c>
      <c r="C14" s="17"/>
      <c r="D14" s="35">
        <v>40.11</v>
      </c>
      <c r="E14" s="31">
        <v>13</v>
      </c>
    </row>
    <row r="15" spans="1:5">
      <c r="A15" s="30">
        <v>36.11</v>
      </c>
      <c r="B15" s="31">
        <v>12</v>
      </c>
      <c r="C15" s="17"/>
      <c r="D15" s="35">
        <v>41.91</v>
      </c>
      <c r="E15" s="31">
        <v>12</v>
      </c>
    </row>
    <row r="16" spans="1:5">
      <c r="A16" s="30">
        <v>37.81</v>
      </c>
      <c r="B16" s="31">
        <v>11</v>
      </c>
      <c r="C16" s="17"/>
      <c r="D16" s="35">
        <v>43.91</v>
      </c>
      <c r="E16" s="31">
        <v>11</v>
      </c>
    </row>
    <row r="17" spans="1:5">
      <c r="A17" s="30">
        <v>39.51</v>
      </c>
      <c r="B17" s="31">
        <v>10</v>
      </c>
      <c r="C17" s="17"/>
      <c r="D17" s="35">
        <v>45.91</v>
      </c>
      <c r="E17" s="31">
        <v>10</v>
      </c>
    </row>
    <row r="18" spans="1:5">
      <c r="A18" s="30">
        <v>41.31</v>
      </c>
      <c r="B18" s="31">
        <v>9</v>
      </c>
      <c r="C18" s="17"/>
      <c r="D18" s="35">
        <v>48.01</v>
      </c>
      <c r="E18" s="31">
        <v>9</v>
      </c>
    </row>
    <row r="19" spans="1:5">
      <c r="A19" s="30">
        <v>43.21</v>
      </c>
      <c r="B19" s="31">
        <v>8</v>
      </c>
      <c r="C19" s="17"/>
      <c r="D19" s="35">
        <v>50.21</v>
      </c>
      <c r="E19" s="31">
        <v>8</v>
      </c>
    </row>
    <row r="20" spans="1:5">
      <c r="A20" s="30">
        <v>45.21</v>
      </c>
      <c r="B20" s="31">
        <v>7</v>
      </c>
      <c r="C20" s="17"/>
      <c r="D20" s="35">
        <v>52.51</v>
      </c>
      <c r="E20" s="31">
        <v>7</v>
      </c>
    </row>
    <row r="21" spans="1:5">
      <c r="A21" s="30">
        <v>47.31</v>
      </c>
      <c r="B21" s="31">
        <v>6</v>
      </c>
      <c r="C21" s="17"/>
      <c r="D21" s="35">
        <v>54.91</v>
      </c>
      <c r="E21" s="31">
        <v>6</v>
      </c>
    </row>
    <row r="22" spans="1:5">
      <c r="A22" s="30">
        <v>49.51</v>
      </c>
      <c r="B22" s="31">
        <v>5</v>
      </c>
      <c r="C22" s="17"/>
      <c r="D22" s="35">
        <v>57.41</v>
      </c>
      <c r="E22" s="31">
        <v>5</v>
      </c>
    </row>
    <row r="23" spans="1:5">
      <c r="A23" s="30">
        <v>51.71</v>
      </c>
      <c r="B23" s="31">
        <v>4</v>
      </c>
      <c r="C23" s="17"/>
      <c r="D23" s="35">
        <v>60.11</v>
      </c>
      <c r="E23" s="31">
        <v>4</v>
      </c>
    </row>
    <row r="24" spans="1:5">
      <c r="A24" s="30">
        <v>54.11</v>
      </c>
      <c r="B24" s="31">
        <v>3</v>
      </c>
      <c r="C24" s="17"/>
      <c r="D24" s="35">
        <v>62.81</v>
      </c>
      <c r="E24" s="31">
        <v>3</v>
      </c>
    </row>
    <row r="25" spans="1:5">
      <c r="A25" s="30">
        <v>56.61</v>
      </c>
      <c r="B25" s="31">
        <v>2</v>
      </c>
      <c r="C25" s="17"/>
      <c r="D25" s="35">
        <v>65.709999999999994</v>
      </c>
      <c r="E25" s="31">
        <v>2</v>
      </c>
    </row>
    <row r="26" spans="1:5">
      <c r="A26" s="30">
        <v>59.21</v>
      </c>
      <c r="B26" s="31">
        <v>1</v>
      </c>
      <c r="C26" s="17"/>
      <c r="D26" s="35">
        <v>68.709999999999994</v>
      </c>
      <c r="E26" s="31">
        <v>1</v>
      </c>
    </row>
    <row r="27" spans="1:5" ht="13.5" thickBot="1">
      <c r="A27" s="32">
        <v>100</v>
      </c>
      <c r="B27" s="33">
        <v>0.5</v>
      </c>
      <c r="C27" s="17"/>
      <c r="D27" s="36">
        <v>100</v>
      </c>
      <c r="E27" s="33">
        <v>0.5</v>
      </c>
    </row>
    <row r="28" spans="1:5">
      <c r="C28" s="3"/>
    </row>
    <row r="29" spans="1:5">
      <c r="C29" s="3"/>
    </row>
  </sheetData>
  <mergeCells count="1">
    <mergeCell ref="A3:E3"/>
  </mergeCells>
  <phoneticPr fontId="4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26"/>
  <sheetViews>
    <sheetView zoomScaleNormal="100" workbookViewId="0">
      <selection activeCell="R4" sqref="R4"/>
    </sheetView>
  </sheetViews>
  <sheetFormatPr baseColWidth="10" defaultRowHeight="12.75"/>
  <cols>
    <col min="1" max="1" width="10.28515625" bestFit="1" customWidth="1"/>
    <col min="2" max="2" width="8.5703125" bestFit="1" customWidth="1"/>
    <col min="3" max="3" width="5.42578125" customWidth="1"/>
    <col min="4" max="4" width="7.42578125" bestFit="1" customWidth="1"/>
    <col min="5" max="5" width="8.5703125" bestFit="1" customWidth="1"/>
    <col min="6" max="6" width="7.140625" customWidth="1"/>
    <col min="7" max="7" width="10.28515625" bestFit="1" customWidth="1"/>
    <col min="8" max="8" width="8.5703125" bestFit="1" customWidth="1"/>
    <col min="9" max="9" width="4.7109375" customWidth="1"/>
    <col min="10" max="10" width="7.42578125" bestFit="1" customWidth="1"/>
    <col min="11" max="11" width="8.5703125" bestFit="1" customWidth="1"/>
    <col min="12" max="12" width="6.28515625" customWidth="1"/>
    <col min="13" max="13" width="10.28515625" bestFit="1" customWidth="1"/>
    <col min="14" max="14" width="8.5703125" bestFit="1" customWidth="1"/>
    <col min="15" max="15" width="5.5703125" customWidth="1"/>
    <col min="16" max="16" width="7.42578125" bestFit="1" customWidth="1"/>
    <col min="17" max="17" width="8.5703125" bestFit="1" customWidth="1"/>
  </cols>
  <sheetData>
    <row r="1" spans="1:17" ht="13.5" thickBot="1"/>
    <row r="2" spans="1:17" ht="13.5" thickBot="1">
      <c r="A2" s="326" t="s">
        <v>20</v>
      </c>
      <c r="B2" s="327"/>
      <c r="C2" s="324"/>
      <c r="D2" s="327"/>
      <c r="E2" s="328"/>
      <c r="G2" s="326" t="s">
        <v>21</v>
      </c>
      <c r="H2" s="327"/>
      <c r="I2" s="324"/>
      <c r="J2" s="327"/>
      <c r="K2" s="328"/>
      <c r="M2" s="326" t="s">
        <v>22</v>
      </c>
      <c r="N2" s="327"/>
      <c r="O2" s="324"/>
      <c r="P2" s="327"/>
      <c r="Q2" s="328"/>
    </row>
    <row r="3" spans="1:17" ht="13.5" thickBot="1">
      <c r="A3" s="58" t="s">
        <v>13</v>
      </c>
      <c r="B3" s="59" t="s">
        <v>2</v>
      </c>
      <c r="C3" s="13"/>
      <c r="D3" s="58" t="s">
        <v>14</v>
      </c>
      <c r="E3" s="59" t="s">
        <v>2</v>
      </c>
      <c r="G3" s="14" t="s">
        <v>13</v>
      </c>
      <c r="H3" s="15" t="s">
        <v>2</v>
      </c>
      <c r="I3" s="13"/>
      <c r="J3" s="14" t="s">
        <v>14</v>
      </c>
      <c r="K3" s="15" t="s">
        <v>2</v>
      </c>
      <c r="M3" s="14" t="s">
        <v>13</v>
      </c>
      <c r="N3" s="15" t="s">
        <v>2</v>
      </c>
      <c r="O3" s="13"/>
      <c r="P3" s="14" t="s">
        <v>14</v>
      </c>
      <c r="Q3" s="15" t="s">
        <v>2</v>
      </c>
    </row>
    <row r="4" spans="1:17" ht="13.5" thickBot="1">
      <c r="A4" s="58">
        <v>0</v>
      </c>
      <c r="B4" s="59">
        <v>0</v>
      </c>
      <c r="C4" s="17"/>
      <c r="D4" s="58">
        <v>0</v>
      </c>
      <c r="E4" s="59">
        <v>0</v>
      </c>
      <c r="G4" s="58">
        <v>0</v>
      </c>
      <c r="H4" s="59">
        <v>0</v>
      </c>
      <c r="I4" s="17"/>
      <c r="J4" s="58">
        <v>0</v>
      </c>
      <c r="K4" s="59">
        <v>0</v>
      </c>
      <c r="M4" s="58">
        <v>0</v>
      </c>
      <c r="N4" s="59">
        <v>0</v>
      </c>
      <c r="O4" s="17"/>
      <c r="P4" s="58">
        <v>0</v>
      </c>
      <c r="Q4" s="59">
        <v>0</v>
      </c>
    </row>
    <row r="5" spans="1:17" ht="13.5" thickBot="1">
      <c r="A5" s="58">
        <v>2.5</v>
      </c>
      <c r="B5" s="59">
        <v>20</v>
      </c>
      <c r="C5" s="17"/>
      <c r="D5" s="58">
        <v>2.5</v>
      </c>
      <c r="E5" s="59">
        <v>20</v>
      </c>
      <c r="G5" s="58">
        <v>5</v>
      </c>
      <c r="H5" s="59">
        <v>20</v>
      </c>
      <c r="I5" s="17"/>
      <c r="J5" s="58">
        <v>6</v>
      </c>
      <c r="K5" s="59">
        <v>20</v>
      </c>
      <c r="M5" s="58">
        <v>2.5</v>
      </c>
      <c r="N5" s="59">
        <v>20</v>
      </c>
      <c r="O5" s="17"/>
      <c r="P5" s="58">
        <v>3</v>
      </c>
      <c r="Q5" s="59">
        <v>20</v>
      </c>
    </row>
    <row r="6" spans="1:17">
      <c r="A6" s="8">
        <v>3</v>
      </c>
      <c r="B6" s="4">
        <v>20</v>
      </c>
      <c r="C6" s="17"/>
      <c r="D6" s="8">
        <v>3.32</v>
      </c>
      <c r="E6" s="4">
        <v>20</v>
      </c>
      <c r="G6" s="8">
        <v>5.5</v>
      </c>
      <c r="H6" s="4">
        <v>20</v>
      </c>
      <c r="I6" s="17"/>
      <c r="J6" s="8">
        <v>6.37</v>
      </c>
      <c r="K6" s="4">
        <v>20</v>
      </c>
      <c r="M6" s="8">
        <v>2.95</v>
      </c>
      <c r="N6" s="4">
        <v>20</v>
      </c>
      <c r="O6" s="17"/>
      <c r="P6" s="8">
        <v>3.38</v>
      </c>
      <c r="Q6" s="4">
        <v>20</v>
      </c>
    </row>
    <row r="7" spans="1:17">
      <c r="A7" s="9">
        <v>3.06</v>
      </c>
      <c r="B7" s="5">
        <v>19</v>
      </c>
      <c r="C7" s="17"/>
      <c r="D7" s="9">
        <v>3.38</v>
      </c>
      <c r="E7" s="5">
        <v>19</v>
      </c>
      <c r="G7" s="9">
        <v>5.63</v>
      </c>
      <c r="H7" s="5">
        <v>19</v>
      </c>
      <c r="I7" s="17"/>
      <c r="J7" s="9">
        <v>6.51</v>
      </c>
      <c r="K7" s="5">
        <v>19</v>
      </c>
      <c r="M7" s="9">
        <v>3.04</v>
      </c>
      <c r="N7" s="5">
        <v>19</v>
      </c>
      <c r="O7" s="17"/>
      <c r="P7" s="9">
        <v>3.47</v>
      </c>
      <c r="Q7" s="5">
        <v>19</v>
      </c>
    </row>
    <row r="8" spans="1:17">
      <c r="A8" s="9">
        <v>3.12</v>
      </c>
      <c r="B8" s="5">
        <v>18</v>
      </c>
      <c r="C8" s="17"/>
      <c r="D8" s="9">
        <v>3.44</v>
      </c>
      <c r="E8" s="5">
        <v>18</v>
      </c>
      <c r="G8" s="9">
        <v>5.78</v>
      </c>
      <c r="H8" s="5">
        <v>18</v>
      </c>
      <c r="I8" s="17"/>
      <c r="J8" s="9">
        <v>6.65</v>
      </c>
      <c r="K8" s="5">
        <v>18</v>
      </c>
      <c r="M8" s="9">
        <v>3.12</v>
      </c>
      <c r="N8" s="5">
        <v>18</v>
      </c>
      <c r="O8" s="17"/>
      <c r="P8" s="9">
        <v>3.55</v>
      </c>
      <c r="Q8" s="5">
        <v>18</v>
      </c>
    </row>
    <row r="9" spans="1:17">
      <c r="A9" s="9">
        <v>3.18</v>
      </c>
      <c r="B9" s="5">
        <v>17</v>
      </c>
      <c r="C9" s="17"/>
      <c r="D9" s="9">
        <v>3.5</v>
      </c>
      <c r="E9" s="5">
        <v>17</v>
      </c>
      <c r="G9" s="9">
        <v>5.92</v>
      </c>
      <c r="H9" s="5">
        <v>17</v>
      </c>
      <c r="I9" s="17"/>
      <c r="J9" s="9">
        <v>6.79</v>
      </c>
      <c r="K9" s="5">
        <v>17</v>
      </c>
      <c r="M9" s="9">
        <v>3.2</v>
      </c>
      <c r="N9" s="5">
        <v>17</v>
      </c>
      <c r="O9" s="17"/>
      <c r="P9" s="9">
        <v>3.63</v>
      </c>
      <c r="Q9" s="5">
        <v>17</v>
      </c>
    </row>
    <row r="10" spans="1:17">
      <c r="A10" s="9">
        <v>3.24</v>
      </c>
      <c r="B10" s="5">
        <v>16</v>
      </c>
      <c r="C10" s="17"/>
      <c r="D10" s="9">
        <v>3.56</v>
      </c>
      <c r="E10" s="5">
        <v>16</v>
      </c>
      <c r="G10" s="9">
        <v>6.06</v>
      </c>
      <c r="H10" s="5">
        <v>16</v>
      </c>
      <c r="I10" s="17"/>
      <c r="J10" s="9">
        <v>6.93</v>
      </c>
      <c r="K10" s="5">
        <v>16</v>
      </c>
      <c r="M10" s="9">
        <v>3.28</v>
      </c>
      <c r="N10" s="5">
        <v>16</v>
      </c>
      <c r="O10" s="17"/>
      <c r="P10" s="9">
        <v>3.71</v>
      </c>
      <c r="Q10" s="5">
        <v>16</v>
      </c>
    </row>
    <row r="11" spans="1:17">
      <c r="A11" s="9">
        <v>3.3</v>
      </c>
      <c r="B11" s="5">
        <v>15</v>
      </c>
      <c r="C11" s="17"/>
      <c r="D11" s="9">
        <v>3.62</v>
      </c>
      <c r="E11" s="5">
        <v>15</v>
      </c>
      <c r="G11" s="9">
        <v>6.2</v>
      </c>
      <c r="H11" s="5">
        <v>15</v>
      </c>
      <c r="I11" s="17"/>
      <c r="J11" s="9">
        <v>7.07</v>
      </c>
      <c r="K11" s="5">
        <v>15</v>
      </c>
      <c r="M11" s="9">
        <v>3.36</v>
      </c>
      <c r="N11" s="5">
        <v>15</v>
      </c>
      <c r="O11" s="17"/>
      <c r="P11" s="9">
        <v>3.79</v>
      </c>
      <c r="Q11" s="5">
        <v>15</v>
      </c>
    </row>
    <row r="12" spans="1:17">
      <c r="A12" s="9">
        <v>3.36</v>
      </c>
      <c r="B12" s="5">
        <v>14</v>
      </c>
      <c r="C12" s="17"/>
      <c r="D12" s="9">
        <v>3.68</v>
      </c>
      <c r="E12" s="5">
        <v>14</v>
      </c>
      <c r="G12" s="9">
        <v>6.34</v>
      </c>
      <c r="H12" s="5">
        <v>14</v>
      </c>
      <c r="I12" s="17"/>
      <c r="J12" s="9">
        <v>7.21</v>
      </c>
      <c r="K12" s="5">
        <v>14</v>
      </c>
      <c r="M12" s="9">
        <v>3.44</v>
      </c>
      <c r="N12" s="5">
        <v>14</v>
      </c>
      <c r="O12" s="17"/>
      <c r="P12" s="9">
        <v>3.87</v>
      </c>
      <c r="Q12" s="5">
        <v>14</v>
      </c>
    </row>
    <row r="13" spans="1:17">
      <c r="A13" s="9">
        <v>3.42</v>
      </c>
      <c r="B13" s="5">
        <v>13</v>
      </c>
      <c r="C13" s="17"/>
      <c r="D13" s="9">
        <v>3.74</v>
      </c>
      <c r="E13" s="5">
        <v>13</v>
      </c>
      <c r="G13" s="9">
        <v>6.48</v>
      </c>
      <c r="H13" s="5">
        <v>13</v>
      </c>
      <c r="I13" s="17"/>
      <c r="J13" s="9">
        <v>7.35</v>
      </c>
      <c r="K13" s="5">
        <v>13</v>
      </c>
      <c r="M13" s="9">
        <v>3.52</v>
      </c>
      <c r="N13" s="5">
        <v>13</v>
      </c>
      <c r="O13" s="17"/>
      <c r="P13" s="9">
        <v>3.95</v>
      </c>
      <c r="Q13" s="5">
        <v>13</v>
      </c>
    </row>
    <row r="14" spans="1:17">
      <c r="A14" s="9">
        <v>3.48</v>
      </c>
      <c r="B14" s="5">
        <v>12</v>
      </c>
      <c r="C14" s="17"/>
      <c r="D14" s="9">
        <v>3.8</v>
      </c>
      <c r="E14" s="5">
        <v>12</v>
      </c>
      <c r="G14" s="9">
        <v>6.62</v>
      </c>
      <c r="H14" s="5">
        <v>12</v>
      </c>
      <c r="I14" s="17"/>
      <c r="J14" s="9">
        <v>7.49</v>
      </c>
      <c r="K14" s="5">
        <v>12</v>
      </c>
      <c r="M14" s="9">
        <v>3.6</v>
      </c>
      <c r="N14" s="5">
        <v>12</v>
      </c>
      <c r="O14" s="17"/>
      <c r="P14" s="9">
        <v>4.03</v>
      </c>
      <c r="Q14" s="5">
        <v>12</v>
      </c>
    </row>
    <row r="15" spans="1:17">
      <c r="A15" s="9">
        <v>3.53</v>
      </c>
      <c r="B15" s="5">
        <v>11</v>
      </c>
      <c r="C15" s="17"/>
      <c r="D15" s="9">
        <v>3.86</v>
      </c>
      <c r="E15" s="5">
        <v>11</v>
      </c>
      <c r="G15" s="9">
        <v>6.76</v>
      </c>
      <c r="H15" s="5">
        <v>11</v>
      </c>
      <c r="I15" s="17"/>
      <c r="J15" s="9">
        <v>7.63</v>
      </c>
      <c r="K15" s="5">
        <v>11</v>
      </c>
      <c r="M15" s="9">
        <v>3.68</v>
      </c>
      <c r="N15" s="5">
        <v>11</v>
      </c>
      <c r="O15" s="17"/>
      <c r="P15" s="9">
        <v>4.1100000000000003</v>
      </c>
      <c r="Q15" s="5">
        <v>11</v>
      </c>
    </row>
    <row r="16" spans="1:17">
      <c r="A16" s="9">
        <v>3.6</v>
      </c>
      <c r="B16" s="5">
        <v>10</v>
      </c>
      <c r="C16" s="17"/>
      <c r="D16" s="9">
        <v>3.92</v>
      </c>
      <c r="E16" s="5">
        <v>10</v>
      </c>
      <c r="G16" s="9">
        <v>6.9</v>
      </c>
      <c r="H16" s="5">
        <v>10</v>
      </c>
      <c r="I16" s="17"/>
      <c r="J16" s="9">
        <v>7.7700000000000102</v>
      </c>
      <c r="K16" s="5">
        <v>10</v>
      </c>
      <c r="M16" s="9">
        <v>3.76</v>
      </c>
      <c r="N16" s="5">
        <v>10</v>
      </c>
      <c r="O16" s="17"/>
      <c r="P16" s="9">
        <v>4.1900000000000004</v>
      </c>
      <c r="Q16" s="5">
        <v>10</v>
      </c>
    </row>
    <row r="17" spans="1:17">
      <c r="A17" s="9">
        <v>3.66</v>
      </c>
      <c r="B17" s="5">
        <v>9</v>
      </c>
      <c r="C17" s="17"/>
      <c r="D17" s="9">
        <v>3.98</v>
      </c>
      <c r="E17" s="5">
        <v>9</v>
      </c>
      <c r="G17" s="9">
        <v>7.04</v>
      </c>
      <c r="H17" s="5">
        <v>9</v>
      </c>
      <c r="I17" s="17"/>
      <c r="J17" s="9">
        <v>7.9100000000000099</v>
      </c>
      <c r="K17" s="5">
        <v>9</v>
      </c>
      <c r="M17" s="9">
        <v>3.84</v>
      </c>
      <c r="N17" s="5">
        <v>9</v>
      </c>
      <c r="O17" s="17"/>
      <c r="P17" s="9">
        <v>4.2699999999999996</v>
      </c>
      <c r="Q17" s="5">
        <v>9</v>
      </c>
    </row>
    <row r="18" spans="1:17">
      <c r="A18" s="9">
        <v>3.72</v>
      </c>
      <c r="B18" s="5">
        <v>8</v>
      </c>
      <c r="C18" s="17"/>
      <c r="D18" s="9">
        <v>4.04</v>
      </c>
      <c r="E18" s="5">
        <v>8</v>
      </c>
      <c r="G18" s="9">
        <v>7.18</v>
      </c>
      <c r="H18" s="5">
        <v>8</v>
      </c>
      <c r="I18" s="17"/>
      <c r="J18" s="9">
        <v>8.0500000000000096</v>
      </c>
      <c r="K18" s="5">
        <v>8</v>
      </c>
      <c r="M18" s="9">
        <v>3.92</v>
      </c>
      <c r="N18" s="5">
        <v>8</v>
      </c>
      <c r="O18" s="17"/>
      <c r="P18" s="9">
        <v>4.3499999999999996</v>
      </c>
      <c r="Q18" s="5">
        <v>8</v>
      </c>
    </row>
    <row r="19" spans="1:17">
      <c r="A19" s="9">
        <v>3.78</v>
      </c>
      <c r="B19" s="5">
        <v>7</v>
      </c>
      <c r="C19" s="17"/>
      <c r="D19" s="9">
        <v>4.0999999999999996</v>
      </c>
      <c r="E19" s="5">
        <v>7</v>
      </c>
      <c r="G19" s="9">
        <v>7.32</v>
      </c>
      <c r="H19" s="5">
        <v>7</v>
      </c>
      <c r="I19" s="17"/>
      <c r="J19" s="9">
        <v>8.1900000000000102</v>
      </c>
      <c r="K19" s="5">
        <v>7</v>
      </c>
      <c r="M19" s="9">
        <v>4</v>
      </c>
      <c r="N19" s="5">
        <v>7</v>
      </c>
      <c r="O19" s="17"/>
      <c r="P19" s="9">
        <v>4.43</v>
      </c>
      <c r="Q19" s="5">
        <v>7</v>
      </c>
    </row>
    <row r="20" spans="1:17">
      <c r="A20" s="9">
        <v>3.84</v>
      </c>
      <c r="B20" s="5">
        <v>6</v>
      </c>
      <c r="C20" s="17"/>
      <c r="D20" s="9">
        <v>4.16</v>
      </c>
      <c r="E20" s="5">
        <v>6</v>
      </c>
      <c r="G20" s="9">
        <v>7.46</v>
      </c>
      <c r="H20" s="5">
        <v>6</v>
      </c>
      <c r="I20" s="17"/>
      <c r="J20" s="9">
        <v>8.3300000000000107</v>
      </c>
      <c r="K20" s="5">
        <v>6</v>
      </c>
      <c r="M20" s="9">
        <v>4.08</v>
      </c>
      <c r="N20" s="5">
        <v>6</v>
      </c>
      <c r="O20" s="17"/>
      <c r="P20" s="9">
        <v>4.51</v>
      </c>
      <c r="Q20" s="5">
        <v>6</v>
      </c>
    </row>
    <row r="21" spans="1:17">
      <c r="A21" s="9">
        <v>3.9</v>
      </c>
      <c r="B21" s="5">
        <v>5</v>
      </c>
      <c r="C21" s="17"/>
      <c r="D21" s="9">
        <v>4.22</v>
      </c>
      <c r="E21" s="5">
        <v>5</v>
      </c>
      <c r="G21" s="9">
        <v>7.6</v>
      </c>
      <c r="H21" s="5">
        <v>5</v>
      </c>
      <c r="I21" s="17"/>
      <c r="J21" s="9">
        <v>8.4700000000000095</v>
      </c>
      <c r="K21" s="5">
        <v>5</v>
      </c>
      <c r="M21" s="9">
        <v>4.16</v>
      </c>
      <c r="N21" s="5">
        <v>5</v>
      </c>
      <c r="O21" s="17"/>
      <c r="P21" s="9">
        <v>4.5899999999999901</v>
      </c>
      <c r="Q21" s="5">
        <v>5</v>
      </c>
    </row>
    <row r="22" spans="1:17">
      <c r="A22" s="9">
        <v>3.96</v>
      </c>
      <c r="B22" s="5">
        <v>4</v>
      </c>
      <c r="C22" s="17"/>
      <c r="D22" s="9">
        <v>4.28</v>
      </c>
      <c r="E22" s="5">
        <v>4</v>
      </c>
      <c r="G22" s="9">
        <v>7.74</v>
      </c>
      <c r="H22" s="5">
        <v>4</v>
      </c>
      <c r="I22" s="17"/>
      <c r="J22" s="9">
        <v>8.6100000000000101</v>
      </c>
      <c r="K22" s="5">
        <v>4</v>
      </c>
      <c r="M22" s="9">
        <v>4.24</v>
      </c>
      <c r="N22" s="5">
        <v>4</v>
      </c>
      <c r="O22" s="17"/>
      <c r="P22" s="9">
        <v>4.6699999999999902</v>
      </c>
      <c r="Q22" s="5">
        <v>4</v>
      </c>
    </row>
    <row r="23" spans="1:17">
      <c r="A23" s="9">
        <v>4.0199999999999996</v>
      </c>
      <c r="B23" s="5">
        <v>3</v>
      </c>
      <c r="C23" s="17"/>
      <c r="D23" s="9">
        <v>4.34</v>
      </c>
      <c r="E23" s="5">
        <v>3</v>
      </c>
      <c r="G23" s="9">
        <v>7.88</v>
      </c>
      <c r="H23" s="5">
        <v>3</v>
      </c>
      <c r="I23" s="17"/>
      <c r="J23" s="9">
        <v>8.7500000000000107</v>
      </c>
      <c r="K23" s="5">
        <v>3</v>
      </c>
      <c r="M23" s="9">
        <v>4.32</v>
      </c>
      <c r="N23" s="5">
        <v>3</v>
      </c>
      <c r="O23" s="17"/>
      <c r="P23" s="9">
        <v>4.7499999999999902</v>
      </c>
      <c r="Q23" s="5">
        <v>3</v>
      </c>
    </row>
    <row r="24" spans="1:17">
      <c r="A24" s="9">
        <v>4.08</v>
      </c>
      <c r="B24" s="5">
        <v>2</v>
      </c>
      <c r="C24" s="17"/>
      <c r="D24" s="9">
        <v>4.3899999999999997</v>
      </c>
      <c r="E24" s="5">
        <v>2</v>
      </c>
      <c r="G24" s="9">
        <v>8.0199999999999907</v>
      </c>
      <c r="H24" s="5">
        <v>2</v>
      </c>
      <c r="I24" s="17"/>
      <c r="J24" s="9">
        <v>8.8900000000000095</v>
      </c>
      <c r="K24" s="5">
        <v>2</v>
      </c>
      <c r="M24" s="9">
        <v>4.4000000000000004</v>
      </c>
      <c r="N24" s="5">
        <v>2</v>
      </c>
      <c r="O24" s="17"/>
      <c r="P24" s="9">
        <v>4.8299999999999903</v>
      </c>
      <c r="Q24" s="5">
        <v>2</v>
      </c>
    </row>
    <row r="25" spans="1:17">
      <c r="A25" s="9">
        <v>4.13</v>
      </c>
      <c r="B25" s="5">
        <v>1</v>
      </c>
      <c r="C25" s="17"/>
      <c r="D25" s="9">
        <v>4.45</v>
      </c>
      <c r="E25" s="5">
        <v>1</v>
      </c>
      <c r="G25" s="9">
        <v>8.1599999999999895</v>
      </c>
      <c r="H25" s="5">
        <v>1</v>
      </c>
      <c r="I25" s="17"/>
      <c r="J25" s="9">
        <v>9.02</v>
      </c>
      <c r="K25" s="5">
        <v>1</v>
      </c>
      <c r="M25" s="9">
        <v>4.4800000000000004</v>
      </c>
      <c r="N25" s="5">
        <v>1</v>
      </c>
      <c r="O25" s="17"/>
      <c r="P25" s="9">
        <v>4.9099999999999904</v>
      </c>
      <c r="Q25" s="5">
        <v>1</v>
      </c>
    </row>
    <row r="26" spans="1:17" ht="13.5" thickBot="1">
      <c r="A26" s="7">
        <v>10</v>
      </c>
      <c r="B26" s="6">
        <v>0</v>
      </c>
      <c r="C26" s="17"/>
      <c r="D26" s="55">
        <v>10</v>
      </c>
      <c r="E26" s="6">
        <v>0</v>
      </c>
      <c r="G26" s="55">
        <v>20</v>
      </c>
      <c r="H26" s="6">
        <v>0</v>
      </c>
      <c r="I26" s="17"/>
      <c r="J26" s="7">
        <v>20</v>
      </c>
      <c r="K26" s="6">
        <v>0</v>
      </c>
      <c r="M26" s="7">
        <v>10</v>
      </c>
      <c r="N26" s="6">
        <v>0</v>
      </c>
      <c r="O26" s="17"/>
      <c r="P26" s="7">
        <v>10</v>
      </c>
      <c r="Q26" s="6">
        <v>0</v>
      </c>
    </row>
  </sheetData>
  <mergeCells count="3">
    <mergeCell ref="A2:E2"/>
    <mergeCell ref="G2:K2"/>
    <mergeCell ref="M2:Q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G45"/>
  <sheetViews>
    <sheetView workbookViewId="0">
      <selection activeCell="A5" sqref="A5"/>
    </sheetView>
  </sheetViews>
  <sheetFormatPr baseColWidth="10" defaultRowHeight="12.75"/>
  <cols>
    <col min="1" max="1" width="10.28515625" style="2" customWidth="1"/>
    <col min="2" max="2" width="8.7109375" style="2" customWidth="1"/>
    <col min="3" max="3" width="6.7109375" style="2" customWidth="1"/>
    <col min="4" max="4" width="10.28515625" style="2" customWidth="1"/>
    <col min="5" max="5" width="8.7109375" style="2" customWidth="1"/>
  </cols>
  <sheetData>
    <row r="1" spans="1:7" ht="13.5" thickBot="1"/>
    <row r="2" spans="1:7" ht="13.5" thickBot="1">
      <c r="A2" s="326" t="s">
        <v>19</v>
      </c>
      <c r="B2" s="327"/>
      <c r="C2" s="324"/>
      <c r="D2" s="327"/>
      <c r="E2" s="328"/>
    </row>
    <row r="3" spans="1:7" ht="13.5" thickBot="1">
      <c r="A3" s="58" t="s">
        <v>13</v>
      </c>
      <c r="B3" s="59" t="s">
        <v>2</v>
      </c>
      <c r="C3" s="13"/>
      <c r="D3" s="58" t="s">
        <v>14</v>
      </c>
      <c r="E3" s="59" t="s">
        <v>2</v>
      </c>
    </row>
    <row r="4" spans="1:7" ht="13.5" thickBot="1">
      <c r="A4" s="58">
        <v>0</v>
      </c>
      <c r="B4" s="59">
        <v>0</v>
      </c>
      <c r="C4" s="17"/>
      <c r="D4" s="58">
        <v>0</v>
      </c>
      <c r="E4" s="59">
        <v>0</v>
      </c>
    </row>
    <row r="5" spans="1:7">
      <c r="A5" s="8"/>
      <c r="B5" s="61">
        <v>10</v>
      </c>
      <c r="C5" s="62"/>
      <c r="D5" s="63"/>
      <c r="E5" s="61">
        <v>10</v>
      </c>
    </row>
    <row r="6" spans="1:7">
      <c r="A6" s="18">
        <v>18.25</v>
      </c>
      <c r="B6" s="64">
        <v>10</v>
      </c>
      <c r="C6" s="62"/>
      <c r="D6" s="65">
        <v>19.25</v>
      </c>
      <c r="E6" s="64">
        <v>10</v>
      </c>
    </row>
    <row r="7" spans="1:7">
      <c r="A7" s="18">
        <v>18.5</v>
      </c>
      <c r="B7" s="64">
        <v>9.75</v>
      </c>
      <c r="C7" s="62"/>
      <c r="D7" s="65">
        <v>19.5</v>
      </c>
      <c r="E7" s="64">
        <v>9.75</v>
      </c>
    </row>
    <row r="8" spans="1:7">
      <c r="A8" s="18">
        <v>18.75</v>
      </c>
      <c r="B8" s="64">
        <v>9.25</v>
      </c>
      <c r="C8" s="62"/>
      <c r="D8" s="65">
        <v>19.75</v>
      </c>
      <c r="E8" s="64">
        <v>9.25</v>
      </c>
      <c r="G8" s="16"/>
    </row>
    <row r="9" spans="1:7">
      <c r="A9" s="18">
        <v>19</v>
      </c>
      <c r="B9" s="64">
        <v>9</v>
      </c>
      <c r="C9" s="62"/>
      <c r="D9" s="65">
        <v>20</v>
      </c>
      <c r="E9" s="64">
        <v>9</v>
      </c>
    </row>
    <row r="10" spans="1:7">
      <c r="A10" s="18">
        <v>19.25</v>
      </c>
      <c r="B10" s="64">
        <v>8.75</v>
      </c>
      <c r="C10" s="62"/>
      <c r="D10" s="65">
        <v>20.25</v>
      </c>
      <c r="E10" s="64">
        <v>8.75</v>
      </c>
    </row>
    <row r="11" spans="1:7">
      <c r="A11" s="18">
        <v>19.5</v>
      </c>
      <c r="B11" s="64">
        <v>8.5</v>
      </c>
      <c r="C11" s="62"/>
      <c r="D11" s="66">
        <v>20.5</v>
      </c>
      <c r="E11" s="64">
        <v>8.5</v>
      </c>
    </row>
    <row r="12" spans="1:7">
      <c r="A12" s="18">
        <v>19.75</v>
      </c>
      <c r="B12" s="64">
        <v>8.25</v>
      </c>
      <c r="C12" s="62"/>
      <c r="D12" s="66">
        <v>20.75</v>
      </c>
      <c r="E12" s="64">
        <v>8.25</v>
      </c>
    </row>
    <row r="13" spans="1:7">
      <c r="A13" s="18">
        <v>20</v>
      </c>
      <c r="B13" s="64">
        <v>8</v>
      </c>
      <c r="C13" s="62"/>
      <c r="D13" s="66">
        <v>21.5</v>
      </c>
      <c r="E13" s="64">
        <v>8</v>
      </c>
    </row>
    <row r="14" spans="1:7">
      <c r="A14" s="19">
        <v>20.25</v>
      </c>
      <c r="B14" s="64">
        <v>7.75</v>
      </c>
      <c r="C14" s="62"/>
      <c r="D14" s="66">
        <v>22</v>
      </c>
      <c r="E14" s="64">
        <v>7.75</v>
      </c>
    </row>
    <row r="15" spans="1:7">
      <c r="A15" s="18">
        <v>20.5</v>
      </c>
      <c r="B15" s="64">
        <v>7.5</v>
      </c>
      <c r="C15" s="62"/>
      <c r="D15" s="66">
        <v>22.5</v>
      </c>
      <c r="E15" s="64">
        <v>7.5</v>
      </c>
    </row>
    <row r="16" spans="1:7">
      <c r="A16" s="18">
        <v>21</v>
      </c>
      <c r="B16" s="64">
        <v>7.25</v>
      </c>
      <c r="C16" s="62"/>
      <c r="D16" s="66">
        <v>23</v>
      </c>
      <c r="E16" s="64">
        <v>7.25</v>
      </c>
    </row>
    <row r="17" spans="1:5">
      <c r="A17" s="18">
        <v>21.5</v>
      </c>
      <c r="B17" s="64">
        <v>7</v>
      </c>
      <c r="C17" s="62"/>
      <c r="D17" s="66">
        <v>23.5</v>
      </c>
      <c r="E17" s="64">
        <v>7</v>
      </c>
    </row>
    <row r="18" spans="1:5">
      <c r="A18" s="18">
        <v>22</v>
      </c>
      <c r="B18" s="64">
        <v>6.75</v>
      </c>
      <c r="C18" s="62"/>
      <c r="D18" s="66">
        <v>24</v>
      </c>
      <c r="E18" s="64">
        <v>6.75</v>
      </c>
    </row>
    <row r="19" spans="1:5">
      <c r="A19" s="18">
        <v>22.5</v>
      </c>
      <c r="B19" s="64">
        <v>6.5</v>
      </c>
      <c r="C19" s="62"/>
      <c r="D19" s="66">
        <v>24.5</v>
      </c>
      <c r="E19" s="64">
        <v>6.5</v>
      </c>
    </row>
    <row r="20" spans="1:5">
      <c r="A20" s="18">
        <v>23</v>
      </c>
      <c r="B20" s="64">
        <v>6.25</v>
      </c>
      <c r="C20" s="62"/>
      <c r="D20" s="67" t="s">
        <v>185</v>
      </c>
      <c r="E20" s="64">
        <v>6.25</v>
      </c>
    </row>
    <row r="21" spans="1:5">
      <c r="A21" s="18">
        <v>23.5</v>
      </c>
      <c r="B21" s="64">
        <v>6</v>
      </c>
      <c r="C21" s="62"/>
      <c r="D21" s="65">
        <v>25.5</v>
      </c>
      <c r="E21" s="64">
        <v>6</v>
      </c>
    </row>
    <row r="22" spans="1:5">
      <c r="A22" s="18">
        <v>24</v>
      </c>
      <c r="B22" s="64">
        <v>5.75</v>
      </c>
      <c r="C22" s="62"/>
      <c r="D22" s="65">
        <v>26</v>
      </c>
      <c r="E22" s="64">
        <v>5.75</v>
      </c>
    </row>
    <row r="23" spans="1:5">
      <c r="A23" s="18">
        <v>24.5</v>
      </c>
      <c r="B23" s="64">
        <v>5.5</v>
      </c>
      <c r="C23" s="62"/>
      <c r="D23" s="65">
        <v>26.5</v>
      </c>
      <c r="E23" s="64">
        <v>5.5</v>
      </c>
    </row>
    <row r="24" spans="1:5">
      <c r="A24" s="60" t="s">
        <v>185</v>
      </c>
      <c r="B24" s="64">
        <v>5.25</v>
      </c>
      <c r="C24" s="62"/>
      <c r="D24" s="65">
        <v>27</v>
      </c>
      <c r="E24" s="64">
        <v>5.25</v>
      </c>
    </row>
    <row r="25" spans="1:5">
      <c r="A25" s="9">
        <v>25.5</v>
      </c>
      <c r="B25" s="64">
        <v>5</v>
      </c>
      <c r="C25" s="62"/>
      <c r="D25" s="65">
        <v>27.5</v>
      </c>
      <c r="E25" s="64">
        <v>5</v>
      </c>
    </row>
    <row r="26" spans="1:5">
      <c r="A26" s="9">
        <v>26</v>
      </c>
      <c r="B26" s="64">
        <v>4.75</v>
      </c>
      <c r="C26" s="68"/>
      <c r="D26" s="65">
        <v>28</v>
      </c>
      <c r="E26" s="64">
        <v>4.75</v>
      </c>
    </row>
    <row r="27" spans="1:5">
      <c r="A27" s="9">
        <v>26.5</v>
      </c>
      <c r="B27" s="64">
        <v>4.5</v>
      </c>
      <c r="C27" s="68"/>
      <c r="D27" s="65">
        <v>28.5</v>
      </c>
      <c r="E27" s="64">
        <v>4.5</v>
      </c>
    </row>
    <row r="28" spans="1:5">
      <c r="A28" s="9">
        <v>27</v>
      </c>
      <c r="B28" s="64">
        <v>4.25</v>
      </c>
      <c r="C28" s="68"/>
      <c r="D28" s="65">
        <v>29</v>
      </c>
      <c r="E28" s="64">
        <v>4.25</v>
      </c>
    </row>
    <row r="29" spans="1:5">
      <c r="A29" s="9">
        <v>27.5</v>
      </c>
      <c r="B29" s="64">
        <v>4</v>
      </c>
      <c r="C29" s="68"/>
      <c r="D29" s="65">
        <v>29.5</v>
      </c>
      <c r="E29" s="64">
        <v>4</v>
      </c>
    </row>
    <row r="30" spans="1:5">
      <c r="A30" s="9">
        <v>28</v>
      </c>
      <c r="B30" s="64">
        <v>3.75</v>
      </c>
      <c r="C30" s="68"/>
      <c r="D30" s="65">
        <v>30</v>
      </c>
      <c r="E30" s="64">
        <v>3.75</v>
      </c>
    </row>
    <row r="31" spans="1:5">
      <c r="A31" s="9">
        <v>28.5</v>
      </c>
      <c r="B31" s="64">
        <v>3.5</v>
      </c>
      <c r="C31" s="68"/>
      <c r="D31" s="65">
        <v>30.5</v>
      </c>
      <c r="E31" s="64">
        <v>3.5</v>
      </c>
    </row>
    <row r="32" spans="1:5">
      <c r="A32" s="9">
        <v>29</v>
      </c>
      <c r="B32" s="64">
        <v>3.25</v>
      </c>
      <c r="C32" s="68"/>
      <c r="D32" s="65">
        <v>31</v>
      </c>
      <c r="E32" s="64">
        <v>3.25</v>
      </c>
    </row>
    <row r="33" spans="1:5">
      <c r="A33" s="9">
        <v>29.5</v>
      </c>
      <c r="B33" s="64">
        <v>3</v>
      </c>
      <c r="C33" s="68"/>
      <c r="D33" s="65">
        <v>31.5</v>
      </c>
      <c r="E33" s="64">
        <v>3</v>
      </c>
    </row>
    <row r="34" spans="1:5">
      <c r="A34" s="9">
        <v>30</v>
      </c>
      <c r="B34" s="64">
        <v>2.75</v>
      </c>
      <c r="C34" s="68"/>
      <c r="D34" s="65">
        <v>32</v>
      </c>
      <c r="E34" s="64">
        <v>2.75</v>
      </c>
    </row>
    <row r="35" spans="1:5">
      <c r="A35" s="9">
        <v>30.5</v>
      </c>
      <c r="B35" s="64">
        <v>2.5</v>
      </c>
      <c r="C35" s="68"/>
      <c r="D35" s="65">
        <v>32.5</v>
      </c>
      <c r="E35" s="64">
        <v>2.5</v>
      </c>
    </row>
    <row r="36" spans="1:5">
      <c r="A36" s="9">
        <v>31</v>
      </c>
      <c r="B36" s="64">
        <v>2.25</v>
      </c>
      <c r="C36" s="68"/>
      <c r="D36" s="65">
        <v>33</v>
      </c>
      <c r="E36" s="64">
        <v>2.25</v>
      </c>
    </row>
    <row r="37" spans="1:5">
      <c r="A37" s="9">
        <v>31.5</v>
      </c>
      <c r="B37" s="64">
        <v>2</v>
      </c>
      <c r="C37" s="68"/>
      <c r="D37" s="65">
        <v>33.5</v>
      </c>
      <c r="E37" s="64">
        <v>2</v>
      </c>
    </row>
    <row r="38" spans="1:5">
      <c r="A38" s="9">
        <v>32</v>
      </c>
      <c r="B38" s="64">
        <v>1.75</v>
      </c>
      <c r="C38" s="68"/>
      <c r="D38" s="65">
        <v>34</v>
      </c>
      <c r="E38" s="64">
        <v>1.75</v>
      </c>
    </row>
    <row r="39" spans="1:5">
      <c r="A39" s="9">
        <v>32.5</v>
      </c>
      <c r="B39" s="64">
        <v>1.5</v>
      </c>
      <c r="C39" s="68"/>
      <c r="D39" s="65">
        <v>34.5</v>
      </c>
      <c r="E39" s="64">
        <v>1.5</v>
      </c>
    </row>
    <row r="40" spans="1:5">
      <c r="A40" s="9">
        <v>33</v>
      </c>
      <c r="B40" s="64">
        <v>1.25</v>
      </c>
      <c r="C40" s="68"/>
      <c r="D40" s="65">
        <v>35</v>
      </c>
      <c r="E40" s="64">
        <v>1.25</v>
      </c>
    </row>
    <row r="41" spans="1:5">
      <c r="A41" s="9">
        <v>33.5</v>
      </c>
      <c r="B41" s="64">
        <v>1</v>
      </c>
      <c r="C41" s="68"/>
      <c r="D41" s="65">
        <v>35.5</v>
      </c>
      <c r="E41" s="64">
        <v>1</v>
      </c>
    </row>
    <row r="42" spans="1:5">
      <c r="A42" s="9">
        <v>34</v>
      </c>
      <c r="B42" s="64">
        <v>0.75</v>
      </c>
      <c r="C42" s="68"/>
      <c r="D42" s="65">
        <v>36</v>
      </c>
      <c r="E42" s="64">
        <v>0.75</v>
      </c>
    </row>
    <row r="43" spans="1:5">
      <c r="A43" s="9">
        <v>34.5</v>
      </c>
      <c r="B43" s="64">
        <v>0.5</v>
      </c>
      <c r="C43" s="68"/>
      <c r="D43" s="65">
        <v>36.5</v>
      </c>
      <c r="E43" s="64">
        <v>0.5</v>
      </c>
    </row>
    <row r="44" spans="1:5">
      <c r="A44" s="9">
        <v>35</v>
      </c>
      <c r="B44" s="64">
        <v>0.25</v>
      </c>
      <c r="C44" s="68"/>
      <c r="D44" s="65">
        <v>37</v>
      </c>
      <c r="E44" s="64">
        <v>0.25</v>
      </c>
    </row>
    <row r="45" spans="1:5" ht="13.5" thickBot="1">
      <c r="A45" s="7">
        <v>45</v>
      </c>
      <c r="B45" s="69">
        <v>0</v>
      </c>
      <c r="C45" s="68"/>
      <c r="D45" s="70">
        <v>45</v>
      </c>
      <c r="E45" s="69">
        <v>0</v>
      </c>
    </row>
  </sheetData>
  <mergeCells count="1">
    <mergeCell ref="A2:E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H24"/>
  <sheetViews>
    <sheetView workbookViewId="0">
      <selection activeCell="F3" sqref="F3"/>
    </sheetView>
  </sheetViews>
  <sheetFormatPr baseColWidth="10" defaultRowHeight="12.75"/>
  <sheetData>
    <row r="1" spans="1:5" ht="14.25" customHeight="1" thickBot="1">
      <c r="A1" s="329" t="s">
        <v>23</v>
      </c>
      <c r="B1" s="330"/>
      <c r="C1" s="330"/>
      <c r="D1" s="330"/>
      <c r="E1" s="331"/>
    </row>
    <row r="2" spans="1:5" ht="13.5" thickBot="1">
      <c r="A2" s="58" t="s">
        <v>13</v>
      </c>
      <c r="B2" s="59" t="s">
        <v>183</v>
      </c>
      <c r="C2" s="17"/>
      <c r="D2" s="14" t="s">
        <v>14</v>
      </c>
      <c r="E2" s="15" t="s">
        <v>183</v>
      </c>
    </row>
    <row r="3" spans="1:5" ht="13.5" thickBot="1">
      <c r="A3" s="58">
        <v>-50</v>
      </c>
      <c r="B3" s="59">
        <v>0</v>
      </c>
      <c r="C3" s="17"/>
      <c r="D3" s="58">
        <v>-50</v>
      </c>
      <c r="E3" s="59">
        <v>0</v>
      </c>
    </row>
    <row r="4" spans="1:5">
      <c r="A4" s="8">
        <v>-23</v>
      </c>
      <c r="B4" s="4">
        <v>0</v>
      </c>
      <c r="D4" s="8">
        <v>-23</v>
      </c>
      <c r="E4" s="4">
        <v>0</v>
      </c>
    </row>
    <row r="5" spans="1:5">
      <c r="A5" s="113">
        <v>-19</v>
      </c>
      <c r="B5" s="114">
        <v>0.25</v>
      </c>
      <c r="D5" s="113">
        <v>-19</v>
      </c>
      <c r="E5" s="114">
        <v>0.25</v>
      </c>
    </row>
    <row r="6" spans="1:5">
      <c r="A6" s="113">
        <v>-16</v>
      </c>
      <c r="B6" s="114">
        <v>0.5</v>
      </c>
      <c r="D6" s="113">
        <v>-16</v>
      </c>
      <c r="E6" s="114">
        <v>0.5</v>
      </c>
    </row>
    <row r="7" spans="1:5">
      <c r="A7" s="113">
        <v>-13</v>
      </c>
      <c r="B7" s="114">
        <v>0.75</v>
      </c>
      <c r="D7" s="113">
        <v>-13</v>
      </c>
      <c r="E7" s="114">
        <v>0.75</v>
      </c>
    </row>
    <row r="8" spans="1:5">
      <c r="A8" s="113">
        <v>-10</v>
      </c>
      <c r="B8" s="114">
        <v>1</v>
      </c>
      <c r="D8" s="113">
        <v>-10</v>
      </c>
      <c r="E8" s="114">
        <v>1</v>
      </c>
    </row>
    <row r="9" spans="1:5">
      <c r="A9" s="113">
        <v>-7</v>
      </c>
      <c r="B9" s="114">
        <v>1.25</v>
      </c>
      <c r="D9" s="113">
        <v>-7</v>
      </c>
      <c r="E9" s="114">
        <v>1.25</v>
      </c>
    </row>
    <row r="10" spans="1:5">
      <c r="A10" s="113">
        <v>-5</v>
      </c>
      <c r="B10" s="114">
        <v>1.5</v>
      </c>
      <c r="D10" s="113">
        <v>-5</v>
      </c>
      <c r="E10" s="114">
        <v>1.5</v>
      </c>
    </row>
    <row r="11" spans="1:5">
      <c r="A11" s="113">
        <v>-3</v>
      </c>
      <c r="B11" s="114">
        <v>1.75</v>
      </c>
      <c r="D11" s="113">
        <v>-3</v>
      </c>
      <c r="E11" s="114">
        <v>1.75</v>
      </c>
    </row>
    <row r="12" spans="1:5">
      <c r="A12" s="113">
        <v>-2</v>
      </c>
      <c r="B12" s="114">
        <v>2</v>
      </c>
      <c r="D12" s="113">
        <v>-2</v>
      </c>
      <c r="E12" s="114">
        <v>2</v>
      </c>
    </row>
    <row r="13" spans="1:5">
      <c r="A13" s="113">
        <v>-1</v>
      </c>
      <c r="B13" s="114">
        <v>2.25</v>
      </c>
      <c r="D13" s="113">
        <v>-1</v>
      </c>
      <c r="E13" s="114">
        <v>2.25</v>
      </c>
    </row>
    <row r="14" spans="1:5">
      <c r="A14" s="113">
        <v>0</v>
      </c>
      <c r="B14" s="114">
        <v>2.5</v>
      </c>
      <c r="D14" s="113">
        <v>0</v>
      </c>
      <c r="E14" s="114">
        <v>2.5</v>
      </c>
    </row>
    <row r="15" spans="1:5">
      <c r="A15" s="113">
        <v>1</v>
      </c>
      <c r="B15" s="114">
        <v>2.75</v>
      </c>
      <c r="D15" s="113">
        <v>1</v>
      </c>
      <c r="E15" s="114">
        <v>2.75</v>
      </c>
    </row>
    <row r="16" spans="1:5">
      <c r="A16" s="113">
        <v>2</v>
      </c>
      <c r="B16" s="114">
        <v>3</v>
      </c>
      <c r="D16" s="113">
        <v>2</v>
      </c>
      <c r="E16" s="114">
        <v>3</v>
      </c>
    </row>
    <row r="17" spans="1:8">
      <c r="A17" s="113">
        <v>3</v>
      </c>
      <c r="B17" s="114">
        <v>3.25</v>
      </c>
      <c r="D17" s="113">
        <v>3</v>
      </c>
      <c r="E17" s="114">
        <v>3.25</v>
      </c>
    </row>
    <row r="18" spans="1:8">
      <c r="A18" s="113">
        <v>5</v>
      </c>
      <c r="B18" s="114">
        <v>3.5</v>
      </c>
      <c r="D18" s="113">
        <v>5</v>
      </c>
      <c r="E18" s="114">
        <v>3.5</v>
      </c>
      <c r="H18" t="s">
        <v>1059</v>
      </c>
    </row>
    <row r="19" spans="1:8">
      <c r="A19" s="113">
        <v>7</v>
      </c>
      <c r="B19" s="114">
        <v>3.75</v>
      </c>
      <c r="D19" s="113">
        <v>7</v>
      </c>
      <c r="E19" s="114">
        <v>3.75</v>
      </c>
    </row>
    <row r="20" spans="1:8">
      <c r="A20" s="113">
        <v>8</v>
      </c>
      <c r="B20" s="114">
        <v>4</v>
      </c>
      <c r="D20" s="113">
        <v>8</v>
      </c>
      <c r="E20" s="114">
        <v>4</v>
      </c>
    </row>
    <row r="21" spans="1:8">
      <c r="A21" s="113">
        <v>9</v>
      </c>
      <c r="B21" s="114">
        <v>4.25</v>
      </c>
      <c r="D21" s="113">
        <v>9</v>
      </c>
      <c r="E21" s="114">
        <v>4.25</v>
      </c>
    </row>
    <row r="22" spans="1:8">
      <c r="A22" s="113">
        <v>10</v>
      </c>
      <c r="B22" s="114">
        <v>4.5</v>
      </c>
      <c r="D22" s="113">
        <v>10</v>
      </c>
      <c r="E22" s="114">
        <v>4.5</v>
      </c>
      <c r="H22" t="s">
        <v>1058</v>
      </c>
    </row>
    <row r="23" spans="1:8">
      <c r="A23" s="113">
        <v>11</v>
      </c>
      <c r="B23" s="114">
        <v>4.75</v>
      </c>
      <c r="D23" s="113">
        <v>11</v>
      </c>
      <c r="E23" s="114">
        <v>4.75</v>
      </c>
    </row>
    <row r="24" spans="1:8" ht="13.5" thickBot="1">
      <c r="A24" s="115">
        <v>12</v>
      </c>
      <c r="B24" s="116">
        <v>5</v>
      </c>
      <c r="D24" s="115">
        <v>12</v>
      </c>
      <c r="E24" s="116">
        <v>5</v>
      </c>
    </row>
  </sheetData>
  <mergeCells count="1">
    <mergeCell ref="A1:E1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51</vt:i4>
      </vt:variant>
    </vt:vector>
  </HeadingPairs>
  <TitlesOfParts>
    <vt:vector size="63" baseType="lpstr">
      <vt:lpstr>résultats </vt:lpstr>
      <vt:lpstr>ESHN</vt:lpstr>
      <vt:lpstr>Notes Ecrit</vt:lpstr>
      <vt:lpstr>Podiums</vt:lpstr>
      <vt:lpstr>Moins bons résultats</vt:lpstr>
      <vt:lpstr>Natation</vt:lpstr>
      <vt:lpstr>vitesse</vt:lpstr>
      <vt:lpstr>coordination</vt:lpstr>
      <vt:lpstr>souplesse</vt:lpstr>
      <vt:lpstr>équilibre</vt:lpstr>
      <vt:lpstr>force</vt:lpstr>
      <vt:lpstr>endurance</vt:lpstr>
      <vt:lpstr>Allure</vt:lpstr>
      <vt:lpstr>BCPE</vt:lpstr>
      <vt:lpstr>BCPEPratique</vt:lpstr>
      <vt:lpstr>BCPEThéorie</vt:lpstr>
      <vt:lpstr>CinquanteMètres</vt:lpstr>
      <vt:lpstr>CinquantMètres</vt:lpstr>
      <vt:lpstr>coordfille</vt:lpstr>
      <vt:lpstr>coordgarçon</vt:lpstr>
      <vt:lpstr>Coordination</vt:lpstr>
      <vt:lpstr>CoordinationNote</vt:lpstr>
      <vt:lpstr>coorfille</vt:lpstr>
      <vt:lpstr>coorfilles</vt:lpstr>
      <vt:lpstr>coorgarçon</vt:lpstr>
      <vt:lpstr>Détente</vt:lpstr>
      <vt:lpstr>DétenteVerticale</vt:lpstr>
      <vt:lpstr>détfille</vt:lpstr>
      <vt:lpstr>détgarçon</vt:lpstr>
      <vt:lpstr>DVC</vt:lpstr>
      <vt:lpstr>DVCNote</vt:lpstr>
      <vt:lpstr>Endurance</vt:lpstr>
      <vt:lpstr>endurfille</vt:lpstr>
      <vt:lpstr>endurgarçon</vt:lpstr>
      <vt:lpstr>eqfille</vt:lpstr>
      <vt:lpstr>eqgarçon</vt:lpstr>
      <vt:lpstr>Equilibre</vt:lpstr>
      <vt:lpstr>EquilibreNote</vt:lpstr>
      <vt:lpstr>Force</vt:lpstr>
      <vt:lpstr>forcefille</vt:lpstr>
      <vt:lpstr>forcegarçon</vt:lpstr>
      <vt:lpstr>Motricité</vt:lpstr>
      <vt:lpstr>nagefille</vt:lpstr>
      <vt:lpstr>nagegarçon</vt:lpstr>
      <vt:lpstr>Nat</vt:lpstr>
      <vt:lpstr>Natation</vt:lpstr>
      <vt:lpstr>Poids</vt:lpstr>
      <vt:lpstr>Souplesse</vt:lpstr>
      <vt:lpstr>SouplesseFille</vt:lpstr>
      <vt:lpstr>SouplesseGarçon</vt:lpstr>
      <vt:lpstr>SouplesseNote</vt:lpstr>
      <vt:lpstr>souplfille</vt:lpstr>
      <vt:lpstr>souplgarçon</vt:lpstr>
      <vt:lpstr>SS</vt:lpstr>
      <vt:lpstr>Temps</vt:lpstr>
      <vt:lpstr>tpstest</vt:lpstr>
      <vt:lpstr>VIT20MF</vt:lpstr>
      <vt:lpstr>Vit20MG</vt:lpstr>
      <vt:lpstr>vit30mf</vt:lpstr>
      <vt:lpstr>vit30mg</vt:lpstr>
      <vt:lpstr>vit50mf</vt:lpstr>
      <vt:lpstr>vit50mg</vt:lpstr>
      <vt:lpstr>Vitesse</vt:lpstr>
    </vt:vector>
  </TitlesOfParts>
  <Company>Jean-Claude DOILLON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DOILLON -STAPS</dc:creator>
  <cp:lastModifiedBy>fleury</cp:lastModifiedBy>
  <cp:lastPrinted>2018-11-20T11:42:31Z</cp:lastPrinted>
  <dcterms:created xsi:type="dcterms:W3CDTF">2003-10-16T18:15:04Z</dcterms:created>
  <dcterms:modified xsi:type="dcterms:W3CDTF">2019-06-24T15:44:23Z</dcterms:modified>
</cp:coreProperties>
</file>