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que\Downloads\"/>
    </mc:Choice>
  </mc:AlternateContent>
  <xr:revisionPtr revIDLastSave="0" documentId="13_ncr:1_{D8E5C985-DBC7-4822-B8A7-C0D72D0D6781}" xr6:coauthVersionLast="45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ВПР" sheetId="5" r:id="rId5"/>
    <sheet name="5" sheetId="6" r:id="rId6"/>
    <sheet name="6" sheetId="7" r:id="rId7"/>
  </sheets>
  <definedNames>
    <definedName name="ExternalData_1" localSheetId="0" hidden="1">'1'!$A$9:$I$37</definedName>
  </definedNames>
  <calcPr calcId="191029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" l="1"/>
  <c r="G38" i="1"/>
  <c r="F38" i="1"/>
  <c r="E38" i="1"/>
  <c r="B38" i="1"/>
  <c r="I38" i="1"/>
  <c r="F16" i="6" l="1"/>
  <c r="H17" i="6" s="1"/>
  <c r="C17" i="5"/>
  <c r="D17" i="5" s="1"/>
  <c r="E17" i="5" s="1"/>
  <c r="F17" i="5" s="1"/>
  <c r="C16" i="5"/>
  <c r="D16" i="5" s="1"/>
  <c r="E16" i="5" s="1"/>
  <c r="F16" i="5" s="1"/>
  <c r="C15" i="5"/>
  <c r="D15" i="5" s="1"/>
  <c r="E15" i="5" s="1"/>
  <c r="F15" i="5" s="1"/>
  <c r="C14" i="5"/>
  <c r="D14" i="5" s="1"/>
  <c r="E14" i="5" s="1"/>
  <c r="F14" i="5" s="1"/>
  <c r="C13" i="5"/>
  <c r="D13" i="5" s="1"/>
  <c r="E13" i="5" s="1"/>
  <c r="F13" i="5" s="1"/>
  <c r="B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66EC6C-538D-45AB-8A41-08D348CFFBAE}" keepAlive="1" name="Запрос — US1 KO_230116_230120" description="Соединение с запросом &quot;US1 KO_230116_230120&quot; в книге." type="5" refreshedVersion="6" background="1" saveData="1">
    <dbPr connection="Provider=Microsoft.Mashup.OleDb.1;Data Source=$Workbook$;Location=&quot;US1 KO_230116_230120&quot;;Extended Properties=&quot;&quot;" command="SELECT * FROM [US1 KO_230116_230120]"/>
  </connection>
  <connection id="2" xr16:uid="{88C335A0-FEA3-4357-98CD-BC4041FF031D}" keepAlive="1" name="Запрос — US1 KO_230116_230120 (2)" description="Соединение с запросом &quot;US1 KO_230116_230120 (2)&quot; в книге." type="5" refreshedVersion="6" background="1" saveData="1">
    <dbPr connection="Provider=Microsoft.Mashup.OleDb.1;Data Source=$Workbook$;Location=US1 KO_230116_230120 (2);Extended Properties=&quot;&quot;" command="SELECT * FROM [US1 KO_230116_230120 (2)]"/>
  </connection>
  <connection id="3" xr16:uid="{8F586C7A-C20B-4197-856E-DD567C2D080E}" keepAlive="1" name="Запрос — US1 PEP_230116_230120" description="Соединение с запросом &quot;US1 PEP_230116_230120&quot; в книге." type="5" refreshedVersion="6" background="1" saveData="1">
    <dbPr connection="Provider=Microsoft.Mashup.OleDb.1;Data Source=$Workbook$;Location=US1 PEP_230116_230120;Extended Properties=&quot;&quot;" command="SELECT * FROM [US1 PEP_230116_230120]"/>
  </connection>
  <connection id="4" xr16:uid="{A9FE219E-674D-423B-A653-0B69AE8D915E}" keepAlive="1" name="Запрос — US1 PEP_230116_230120 (2)" description="Соединение с запросом &quot;US1 PEP_230116_230120 (2)&quot; в книге." type="5" refreshedVersion="6" background="1" saveData="1">
    <dbPr connection="Provider=Microsoft.Mashup.OleDb.1;Data Source=$Workbook$;Location=US1 PEP_230116_230120 (2);Extended Properties=&quot;&quot;" command="SELECT * FROM [US1 PEP_230116_230120 (2)]"/>
  </connection>
  <connection id="5" xr16:uid="{C56F3BCC-8771-407A-89F5-FEEA3F141EA6}" keepAlive="1" name="Запрос — Напитки" description="Соединение с запросом &quot;Напитки&quot; в книге." type="5" refreshedVersion="6" background="1">
    <dbPr connection="Provider=Microsoft.Mashup.OleDb.1;Data Source=$Workbook$;Location=Напитки;Extended Properties=&quot;&quot;" command="SELECT * FROM [Напитки]"/>
  </connection>
</connections>
</file>

<file path=xl/sharedStrings.xml><?xml version="1.0" encoding="utf-8"?>
<sst xmlns="http://schemas.openxmlformats.org/spreadsheetml/2006/main" count="129" uniqueCount="78">
  <si>
    <t>апельсины</t>
  </si>
  <si>
    <t>Примеры использования функции ВПР()</t>
  </si>
  <si>
    <t>Фрукт</t>
  </si>
  <si>
    <t>Вес, кг</t>
  </si>
  <si>
    <t>яблоки</t>
  </si>
  <si>
    <t>бананы</t>
  </si>
  <si>
    <t>лемоны</t>
  </si>
  <si>
    <t>киви</t>
  </si>
  <si>
    <t>Партия</t>
  </si>
  <si>
    <t>№ столбца</t>
  </si>
  <si>
    <t>Цена</t>
  </si>
  <si>
    <t>Сумма</t>
  </si>
  <si>
    <t>Миним</t>
  </si>
  <si>
    <t>Вес</t>
  </si>
  <si>
    <t>НомерСтолбца</t>
  </si>
  <si>
    <t>от 1 до 20</t>
  </si>
  <si>
    <t>Розн</t>
  </si>
  <si>
    <t>от 21 до 40</t>
  </si>
  <si>
    <t>Опт</t>
  </si>
  <si>
    <t>от 41</t>
  </si>
  <si>
    <t>Крупн.опт</t>
  </si>
  <si>
    <t>Товар</t>
  </si>
  <si>
    <t>Алгоритм</t>
  </si>
  <si>
    <t>1. Составить все паросочетания объектов</t>
  </si>
  <si>
    <t>2. Каждой паре присвоить случайное число в интервале от 0 до 1.</t>
  </si>
  <si>
    <t>3. Если число меньше p, пометить эту пару как связанную.</t>
  </si>
  <si>
    <t>Объекты1</t>
  </si>
  <si>
    <t>A</t>
  </si>
  <si>
    <t>B</t>
  </si>
  <si>
    <t>C</t>
  </si>
  <si>
    <t>D</t>
  </si>
  <si>
    <t>E</t>
  </si>
  <si>
    <t>F</t>
  </si>
  <si>
    <t>Объекты2</t>
  </si>
  <si>
    <t>P</t>
  </si>
  <si>
    <t>Мин</t>
  </si>
  <si>
    <t>Интервал</t>
  </si>
  <si>
    <t>Признак</t>
  </si>
  <si>
    <t>от 0 до P</t>
  </si>
  <si>
    <t>Более P</t>
  </si>
  <si>
    <t>Подлежащее</t>
  </si>
  <si>
    <t>Валет</t>
  </si>
  <si>
    <t>Семантика</t>
  </si>
  <si>
    <t>Велосипед</t>
  </si>
  <si>
    <t>Сирень</t>
  </si>
  <si>
    <t>Математика</t>
  </si>
  <si>
    <t>Сказуемое</t>
  </si>
  <si>
    <t>увеличивает</t>
  </si>
  <si>
    <t>размещает</t>
  </si>
  <si>
    <t>реализует</t>
  </si>
  <si>
    <t>провоцирует</t>
  </si>
  <si>
    <t>наказывает</t>
  </si>
  <si>
    <t>Дополнение</t>
  </si>
  <si>
    <t>десятку</t>
  </si>
  <si>
    <t>неандертальца</t>
  </si>
  <si>
    <t>квартиру</t>
  </si>
  <si>
    <t>пассажира</t>
  </si>
  <si>
    <t>Венецию</t>
  </si>
  <si>
    <t>https://toolber.ru/random-word-generator</t>
  </si>
  <si>
    <t>Генератор случайных слов</t>
  </si>
  <si>
    <t>&lt;TICKER&gt;</t>
  </si>
  <si>
    <t>&lt;PER&gt;</t>
  </si>
  <si>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</si>
  <si>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</si>
  <si>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</si>
  <si>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</si>
  <si>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</si>
  <si>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</si>
  <si>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</si>
  <si>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US1.KO</t>
  </si>
  <si>
    <t>Итог</t>
  </si>
  <si>
    <t>US1.PEP</t>
  </si>
  <si>
    <t>Сумма по полю &lt;CLOSE&gt;</t>
  </si>
  <si>
    <t>Названия строк</t>
  </si>
  <si>
    <t>Общий итог</t>
  </si>
  <si>
    <t>Сумма по полю &lt;LOW&gt;</t>
  </si>
  <si>
    <t>Сумма по полю &lt;OPEN&gt;</t>
  </si>
  <si>
    <t>Сумма по полю &lt;HIGH&gt;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</si>
</sst>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  <xf numFmtId="0" fontId="2" fillId="0" borderId="0" xfId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2">
    <cellStyle name="Гиперссылка" xfId="1" builtinId="8"/>
    <cellStyle name="Обычный" xfId="0" builtinId="0"/>
  </cellStyles>
  <dxfs count="3">
    <dxf>
      <numFmt numFmtId="164" formatCode="[$-F400]h:mm:ss\ AM/PM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9572627" cy="9715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AE028E-7230-4EA8-A56C-B6A06646A21C}"/>
            </a:ext>
          </a:extLst>
        </xdr:cNvPr>
        <xdr:cNvSpPr txBox="1"/>
      </xdr:nvSpPr>
      <xdr:spPr>
        <a:xfrm>
          <a:off x="609600" y="190500"/>
          <a:ext cx="9572627" cy="9715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 1</a:t>
          </a:r>
          <a:r>
            <a:rPr lang="en-US" sz="1200"/>
            <a:t>.</a:t>
          </a:r>
          <a:endParaRPr lang="ru-RU" sz="1200"/>
        </a:p>
        <a:p>
          <a:r>
            <a:rPr lang="ru-RU" sz="1200"/>
            <a:t>1. С помощью </a:t>
          </a:r>
          <a:r>
            <a:rPr lang="en-US" sz="1200"/>
            <a:t>Power</a:t>
          </a:r>
          <a:r>
            <a:rPr lang="ru-RU" sz="1200"/>
            <a:t> </a:t>
          </a:r>
          <a:r>
            <a:rPr lang="en-US" sz="1200"/>
            <a:t>Query </a:t>
          </a:r>
          <a:r>
            <a:rPr lang="ru-RU" sz="1200"/>
            <a:t>загрузите</a:t>
          </a:r>
          <a:r>
            <a:rPr lang="ru-RU" sz="1200" baseline="0"/>
            <a:t> на лист</a:t>
          </a:r>
          <a:r>
            <a:rPr lang="en-US" sz="1200"/>
            <a:t> CSV-</a:t>
          </a:r>
          <a:r>
            <a:rPr lang="ru-RU" sz="1200"/>
            <a:t>файл</a:t>
          </a:r>
          <a:r>
            <a:rPr lang="ru-RU" sz="1200" baseline="0"/>
            <a:t> с данными о цене "Кока-кола": </a:t>
          </a:r>
          <a:r>
            <a:rPr lang="en-US" sz="1200" i="1" baseline="0"/>
            <a:t>US1.KO_230116_230120.csv</a:t>
          </a:r>
          <a:endParaRPr lang="ru-RU" sz="1200" i="1" baseline="0"/>
        </a:p>
        <a:p>
          <a:r>
            <a:rPr lang="ru-RU" sz="1200" i="0"/>
            <a:t>2. С</a:t>
          </a:r>
          <a:r>
            <a:rPr lang="ru-RU" sz="1200" i="0" baseline="0"/>
            <a:t> помощью строки итогов покажите</a:t>
          </a:r>
          <a:r>
            <a:rPr lang="ru-RU" sz="1200" i="0"/>
            <a:t>: количество строк,</a:t>
          </a:r>
          <a:r>
            <a:rPr lang="ru-RU" sz="1200" i="0" baseline="0"/>
            <a:t> среднее  </a:t>
          </a:r>
          <a:r>
            <a:rPr lang="en-US" sz="1200" i="0" baseline="0"/>
            <a:t>&lt;CLOSE&gt;</a:t>
          </a:r>
          <a:r>
            <a:rPr lang="ru-RU" sz="1200" i="0" baseline="0"/>
            <a:t>, среднее </a:t>
          </a:r>
          <a:r>
            <a:rPr lang="en-US" sz="1200" i="0" baseline="0"/>
            <a:t>&lt;OPEN&gt;</a:t>
          </a:r>
          <a:r>
            <a:rPr lang="ru-RU" sz="1200" i="0" baseline="0"/>
            <a:t>, минимальное </a:t>
          </a:r>
          <a:r>
            <a:rPr lang="en-US" sz="1200" i="0" baseline="0"/>
            <a:t>&lt;LOW&gt;, </a:t>
          </a:r>
          <a:r>
            <a:rPr lang="ru-RU" sz="1200" i="0" baseline="0"/>
            <a:t>максимальное </a:t>
          </a:r>
          <a:r>
            <a:rPr lang="en-US" sz="1200" i="0" baseline="0"/>
            <a:t>&lt;HIGH&gt;</a:t>
          </a:r>
          <a:r>
            <a:rPr lang="ru-RU" sz="1200" i="0" baseline="0"/>
            <a:t>.</a:t>
          </a:r>
          <a:endParaRPr lang="en-US" sz="1200" i="0" baseline="0"/>
        </a:p>
        <a:p>
          <a:r>
            <a:rPr lang="ru-RU" sz="1200" i="0" baseline="0"/>
            <a:t>3</a:t>
          </a:r>
          <a:r>
            <a:rPr lang="en-US" sz="1200" i="0" baseline="0"/>
            <a:t>. </a:t>
          </a:r>
          <a:r>
            <a:rPr lang="ru-RU" sz="1200" i="0" baseline="0"/>
            <a:t>С помощью фильтра оставьте в таблице строки только относящиеся к торгам, начиная с 14 часов.</a:t>
          </a:r>
          <a:endParaRPr lang="ru-RU" sz="1200" i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1953875" cy="9429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A8586D-24A7-410D-852D-7702BE3543D9}"/>
            </a:ext>
          </a:extLst>
        </xdr:cNvPr>
        <xdr:cNvSpPr txBox="1"/>
      </xdr:nvSpPr>
      <xdr:spPr>
        <a:xfrm>
          <a:off x="609600" y="190500"/>
          <a:ext cx="11953875" cy="94297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 2.</a:t>
          </a:r>
        </a:p>
        <a:p>
          <a:r>
            <a:rPr lang="en-US" sz="1200"/>
            <a:t>1.</a:t>
          </a:r>
          <a:r>
            <a:rPr lang="en-US" sz="1200" baseline="0"/>
            <a:t> </a:t>
          </a:r>
          <a:r>
            <a:rPr lang="ru-RU" sz="1200"/>
            <a:t>С</a:t>
          </a:r>
          <a:r>
            <a:rPr lang="ru-RU" sz="1200" baseline="0"/>
            <a:t> помощью</a:t>
          </a:r>
          <a:r>
            <a:rPr lang="en-US" sz="1200" baseline="0"/>
            <a:t> Power Query </a:t>
          </a:r>
          <a:r>
            <a:rPr lang="ru-RU" sz="1200" baseline="0"/>
            <a:t>объедините в одну таблицу и загрузите на лист </a:t>
          </a:r>
          <a:r>
            <a:rPr lang="en-US" sz="1200" baseline="0"/>
            <a:t>CSV-</a:t>
          </a:r>
          <a:r>
            <a:rPr lang="ru-RU" sz="1200" baseline="0"/>
            <a:t>данные о торгах </a:t>
          </a:r>
          <a:r>
            <a:rPr lang="en-US" sz="1200" baseline="0"/>
            <a:t>Coca-Cola </a:t>
          </a:r>
          <a:r>
            <a:rPr lang="ru-RU" sz="1200" baseline="0"/>
            <a:t>и </a:t>
          </a:r>
          <a:r>
            <a:rPr lang="en-US" sz="1200" baseline="0"/>
            <a:t>Pepsi-Cola</a:t>
          </a:r>
          <a:r>
            <a:rPr lang="ru-RU" sz="1200" baseline="0"/>
            <a:t>: </a:t>
          </a:r>
          <a:r>
            <a:rPr lang="en-US" sz="1200" i="1" baseline="0"/>
            <a:t>US1.KO_230116_230120.csv</a:t>
          </a:r>
          <a:r>
            <a:rPr lang="ru-RU" sz="1200" i="1" baseline="0"/>
            <a:t>, </a:t>
          </a:r>
          <a:r>
            <a:rPr lang="en-US" sz="1200" i="1" baseline="0"/>
            <a:t>US1.PEP_230116_230120.csv</a:t>
          </a:r>
          <a:endParaRPr lang="ru-RU" sz="1200" i="1" baseline="0"/>
        </a:p>
        <a:p>
          <a:r>
            <a:rPr lang="ru-RU" sz="1200" baseline="0"/>
            <a:t>2. Создайте отчет сводной таблицы, для каждого инструмента за каждый день покажите стандартные отклонения всех параметров.</a:t>
          </a:r>
        </a:p>
        <a:p>
          <a:r>
            <a:rPr lang="ru-RU" sz="1200" baseline="0"/>
            <a:t>    Расположите названия акций и дни по строкам, параметры </a:t>
          </a:r>
          <a:r>
            <a:rPr lang="en-US" sz="1200" baseline="0"/>
            <a:t>&lt;OPEN&gt;, &lt;HIGH&gt;, &lt;LOW&gt;, &lt;CLOSE&gt; </a:t>
          </a:r>
          <a:r>
            <a:rPr lang="ru-RU" sz="1200" baseline="0"/>
            <a:t>по столбцам.</a:t>
          </a:r>
          <a:endParaRPr lang="ru-RU" sz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172700" cy="8438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382D9D-DD6B-45B4-A29C-022EB9816370}"/>
            </a:ext>
          </a:extLst>
        </xdr:cNvPr>
        <xdr:cNvSpPr txBox="1"/>
      </xdr:nvSpPr>
      <xdr:spPr>
        <a:xfrm>
          <a:off x="609600" y="190500"/>
          <a:ext cx="10172700" cy="84382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/>
            <a:t>Задание 3.</a:t>
          </a:r>
        </a:p>
        <a:p>
          <a:r>
            <a:rPr lang="ru-RU" sz="1200"/>
            <a:t>1. Загрузите на лист открытый набор данных в формате </a:t>
          </a:r>
          <a:r>
            <a:rPr lang="en-US" sz="1200"/>
            <a:t>JSON </a:t>
          </a:r>
          <a:r>
            <a:rPr lang="ru-RU" sz="1200"/>
            <a:t>"Реестр туристских маршрутов Тульской области"</a:t>
          </a:r>
          <a:r>
            <a:rPr lang="ru-RU" sz="1200" baseline="0"/>
            <a:t> (источник: </a:t>
          </a:r>
          <a:r>
            <a:rPr lang="en-US" sz="1200" baseline="0"/>
            <a:t>https://data.gov.ru/</a:t>
          </a:r>
          <a:r>
            <a:rPr lang="ru-RU" sz="1200" baseline="0"/>
            <a:t>).</a:t>
          </a:r>
        </a:p>
        <a:p>
          <a:r>
            <a:rPr lang="ru-RU" sz="1200" baseline="0"/>
            <a:t>2. Отсортируйте туристические маршруты по продолжительности.</a:t>
          </a:r>
        </a:p>
        <a:p>
          <a:endParaRPr lang="ru-RU" sz="120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51535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E2D48A-AD3E-4981-AE43-B1A6AAC6490C}"/>
            </a:ext>
          </a:extLst>
        </xdr:cNvPr>
        <xdr:cNvSpPr txBox="1"/>
      </xdr:nvSpPr>
      <xdr:spPr>
        <a:xfrm>
          <a:off x="609600" y="190500"/>
          <a:ext cx="8515350" cy="9534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Задание 4.</a:t>
          </a:r>
        </a:p>
        <a:p>
          <a:r>
            <a:rPr lang="ru-RU" sz="1100"/>
            <a:t>Загрузите набор данных "Общероссийский классификатор видов экономической деятельности ОКВЭД 2", файл </a:t>
          </a:r>
          <a:r>
            <a:rPr lang="en-US" sz="1100"/>
            <a:t>data-20190514T0100.json</a:t>
          </a:r>
          <a:endParaRPr lang="ru-RU" sz="1100"/>
        </a:p>
        <a:p>
          <a:r>
            <a:rPr lang="ru-RU" sz="1100"/>
            <a:t>( источник: </a:t>
          </a:r>
          <a:r>
            <a:rPr lang="en-US" sz="1100"/>
            <a:t>https://data.gov.ru/opendata/7710168515-okved2014/data-20190514T0100.json</a:t>
          </a:r>
          <a:r>
            <a:rPr lang="ru-RU" sz="1100"/>
            <a:t>)</a:t>
          </a:r>
        </a:p>
        <a:p>
          <a:r>
            <a:rPr lang="ru-RU" sz="1100"/>
            <a:t>Создайте отчёт сводной таблицы,</a:t>
          </a:r>
          <a:r>
            <a:rPr lang="ru-RU" sz="1100" baseline="0"/>
            <a:t> не загружая данные на лист.</a:t>
          </a:r>
        </a:p>
        <a:p>
          <a:r>
            <a:rPr lang="ru-RU" sz="1100" baseline="0"/>
            <a:t>В отчете покажите число видов экономической деятельности в каждом разделе</a:t>
          </a:r>
          <a:r>
            <a:rPr lang="en-US" sz="1100" baseline="0"/>
            <a:t> (Razdel)</a:t>
          </a:r>
          <a:r>
            <a:rPr lang="ru-RU" sz="1100" baseline="0"/>
            <a:t>.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632113</xdr:colOff>
      <xdr:row>1</xdr:row>
      <xdr:rowOff>129886</xdr:rowOff>
    </xdr:from>
    <xdr:ext cx="1965218" cy="452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825BD3-0582-4FB2-B9B2-CE0C8D2132DA}"/>
            </a:ext>
          </a:extLst>
        </xdr:cNvPr>
        <xdr:cNvSpPr txBox="1"/>
      </xdr:nvSpPr>
      <xdr:spPr>
        <a:xfrm>
          <a:off x="2279938" y="368011"/>
          <a:ext cx="1965218" cy="452432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200"/>
            <a:t>Пример</a:t>
          </a:r>
          <a:r>
            <a:rPr lang="ru-RU" sz="1100"/>
            <a:t> 1.</a:t>
          </a:r>
        </a:p>
        <a:p>
          <a:r>
            <a:rPr lang="ru-RU" sz="1100"/>
            <a:t>Найти вес партии апельсинов</a:t>
          </a:r>
        </a:p>
      </xdr:txBody>
    </xdr:sp>
    <xdr:clientData/>
  </xdr:oneCellAnchor>
  <xdr:oneCellAnchor>
    <xdr:from>
      <xdr:col>6</xdr:col>
      <xdr:colOff>597478</xdr:colOff>
      <xdr:row>6</xdr:row>
      <xdr:rowOff>25977</xdr:rowOff>
    </xdr:from>
    <xdr:ext cx="3488519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A5AF9E-CC62-4F60-B130-63D623AE11DE}"/>
            </a:ext>
          </a:extLst>
        </xdr:cNvPr>
        <xdr:cNvSpPr txBox="1"/>
      </xdr:nvSpPr>
      <xdr:spPr>
        <a:xfrm>
          <a:off x="5074228" y="1216602"/>
          <a:ext cx="3488519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Пример 2. Найти цену</a:t>
          </a:r>
          <a:r>
            <a:rPr lang="ru-RU" sz="1100" baseline="0"/>
            <a:t> партии товара.</a:t>
          </a:r>
        </a:p>
        <a:p>
          <a:r>
            <a:rPr lang="ru-RU" sz="1100" baseline="0"/>
            <a:t>Цена за килограмм меняется в зависимости от партии.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</xdr:rowOff>
    </xdr:from>
    <xdr:ext cx="5762625" cy="107632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C73F26-E7A3-4A3D-9FDF-1783F1CE6C41}"/>
            </a:ext>
          </a:extLst>
        </xdr:cNvPr>
        <xdr:cNvSpPr txBox="1"/>
      </xdr:nvSpPr>
      <xdr:spPr>
        <a:xfrm>
          <a:off x="609600" y="190501"/>
          <a:ext cx="5762625" cy="1076324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</a:t>
          </a:r>
          <a:r>
            <a:rPr lang="en-US" sz="1100"/>
            <a:t> 5</a:t>
          </a:r>
          <a:r>
            <a:rPr lang="ru-RU" sz="1100"/>
            <a:t>. Случайный граф.</a:t>
          </a:r>
        </a:p>
        <a:p>
          <a:r>
            <a:rPr lang="ru-RU" sz="1100"/>
            <a:t>Имеются объекты (</a:t>
          </a:r>
          <a:r>
            <a:rPr lang="en-US" sz="1100"/>
            <a:t>A,</a:t>
          </a:r>
          <a:r>
            <a:rPr lang="en-US" sz="1100" baseline="0"/>
            <a:t> B, C, D, E, F)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Каждая пара объектов образует связь с вероятностью </a:t>
          </a:r>
          <a:r>
            <a:rPr lang="en-US" sz="1100" i="1" baseline="0"/>
            <a:t>P.</a:t>
          </a:r>
        </a:p>
        <a:p>
          <a:r>
            <a:rPr lang="ru-RU" sz="1100" i="0"/>
            <a:t>Создайте</a:t>
          </a:r>
          <a:r>
            <a:rPr lang="ru-RU" sz="1100" i="0" baseline="0"/>
            <a:t> на листе список всех пар</a:t>
          </a:r>
          <a:r>
            <a:rPr lang="en-US" sz="1100" i="0" baseline="0"/>
            <a:t>.</a:t>
          </a:r>
          <a:endParaRPr lang="ru-RU" sz="1100" i="0" baseline="0"/>
        </a:p>
        <a:p>
          <a:r>
            <a:rPr lang="ru-RU" sz="1100" i="0" baseline="0"/>
            <a:t>С помощью функции ВПР() д</a:t>
          </a:r>
          <a:r>
            <a:rPr lang="ru-RU" sz="1100" i="0"/>
            <a:t>ля</a:t>
          </a:r>
          <a:r>
            <a:rPr lang="ru-RU" sz="1100" i="0" baseline="0"/>
            <a:t> каждой пары объектов укажите, связаны они или нет.</a:t>
          </a:r>
          <a:endParaRPr lang="ru-RU" sz="1100" i="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171450</xdr:rowOff>
    </xdr:from>
    <xdr:ext cx="6334125" cy="7239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C17DD9-D7D4-4FA6-A571-C9D46FAD6737}"/>
            </a:ext>
          </a:extLst>
        </xdr:cNvPr>
        <xdr:cNvSpPr txBox="1"/>
      </xdr:nvSpPr>
      <xdr:spPr>
        <a:xfrm>
          <a:off x="257175" y="171450"/>
          <a:ext cx="6334125" cy="7239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 6. Генератор</a:t>
          </a:r>
          <a:r>
            <a:rPr lang="ru-RU" sz="1100" baseline="0"/>
            <a:t> фраз.</a:t>
          </a:r>
        </a:p>
        <a:p>
          <a:r>
            <a:rPr lang="ru-RU" sz="1100" baseline="0"/>
            <a:t>Сгенерируйте все возможные предложения из трёх слов.</a:t>
          </a:r>
        </a:p>
        <a:p>
          <a:r>
            <a:rPr lang="ru-RU" sz="1100" baseline="0"/>
            <a:t>Первое слово - подлежащее, второе слово - сказуемое , третье слово - дополнение.</a:t>
          </a:r>
          <a:endParaRPr lang="ru-RU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que" refreshedDate="44963.70799490741" backgroundQuery="1" createdVersion="6" refreshedVersion="6" minRefreshableVersion="3" recordCount="56" xr:uid="{1E7B89D3-B54F-4C61-AF5E-CB2C5D6364C3}">
  <cacheSource type="external" connectionId="5"/>
  <cacheFields count="9">
    <cacheField name="&lt;TICKER&gt;" numFmtId="0">
      <sharedItems count="2">
        <s v="US1.PEP"/>
        <s v="US1.KO"/>
      </sharedItems>
    </cacheField>
    <cacheField name="&lt;PER&gt;" numFmtId="0">
      <sharedItems containsSemiMixedTypes="0" containsString="0" containsNumber="1" containsInteger="1" minValue="60" maxValue="60" count="1">
        <n v="60"/>
      </sharedItems>
    </cacheField>
    <cacheField name="&lt;DATE&gt;" numFmtId="0">
      <sharedItems containsSemiMixedTypes="0" containsNonDate="0" containsDate="1" containsString="0" minDate="2023-01-17T00:00:00" maxDate="2023-01-21T00:00:00" count="4">
        <d v="2023-01-17T00:00:00"/>
        <d v="2023-01-18T00:00:00"/>
        <d v="2023-01-19T00:00:00"/>
        <d v="2023-01-20T00:00:00"/>
      </sharedItems>
    </cacheField>
    <cacheField name="&lt;TIME&gt;" numFmtId="0">
      <sharedItems containsSemiMixedTypes="0" containsNonDate="0" containsDate="1" containsString="0" minDate="1899-12-30T10:00:00" maxDate="1899-12-30T16:00:00" count="7">
        <d v="1899-12-30T10:00:00"/>
        <d v="1899-12-30T11:00:00"/>
        <d v="1899-12-30T12:00:00"/>
        <d v="1899-12-30T13:00:00"/>
        <d v="1899-12-30T14:00:00"/>
        <d v="1899-12-30T15:00:00"/>
        <d v="1899-12-30T16:00:00"/>
      </sharedItems>
    </cacheField>
    <cacheField name="&lt;OPEN&gt;" numFmtId="0">
      <sharedItems containsSemiMixedTypes="0" containsString="0" containsNumber="1" minValue="59.435000000000002" maxValue="177.24" count="54">
        <n v="176.15"/>
        <n v="177.24"/>
        <n v="176.67"/>
        <n v="176.84"/>
        <n v="176.56"/>
        <n v="176.3"/>
        <n v="176.05"/>
        <n v="175.35"/>
        <n v="174.33"/>
        <n v="173.09"/>
        <n v="173.1"/>
        <n v="172.51"/>
        <n v="172.65"/>
        <n v="172.43"/>
        <n v="171.21"/>
        <n v="171.29"/>
        <n v="171.32"/>
        <n v="170.8"/>
        <n v="170.5"/>
        <n v="170.56"/>
        <n v="170.13499999999999"/>
        <n v="168.64"/>
        <n v="167.66"/>
        <n v="168.01"/>
        <n v="168.34"/>
        <n v="167.96"/>
        <n v="168.88"/>
        <n v="169.15"/>
        <n v="61.75"/>
        <n v="62.14"/>
        <n v="62.02"/>
        <n v="62"/>
        <n v="61.79"/>
        <n v="61.76"/>
        <n v="61.5"/>
        <n v="61.22"/>
        <n v="60.63"/>
        <n v="60.32"/>
        <n v="59.994999999999997"/>
        <n v="59.905000000000001"/>
        <n v="60.09"/>
        <n v="59.85"/>
        <n v="60.545000000000002"/>
        <n v="60.21"/>
        <n v="60.16"/>
        <n v="60.2"/>
        <n v="60.11"/>
        <n v="59.72"/>
        <n v="59.435000000000002"/>
        <n v="59.7"/>
        <n v="59.814999999999998"/>
        <n v="59.645000000000003"/>
        <n v="59.835000000000001"/>
        <n v="59.875"/>
      </sharedItems>
    </cacheField>
    <cacheField name="&lt;HIGH&gt;" numFmtId="0">
      <sharedItems containsSemiMixedTypes="0" containsString="0" containsNumber="1" minValue="59.78" maxValue="177.54" count="55">
        <n v="177.4"/>
        <n v="177.54"/>
        <n v="177.02"/>
        <n v="176.93"/>
        <n v="176.61"/>
        <n v="176.38"/>
        <n v="176.15"/>
        <n v="175.59"/>
        <n v="174.51"/>
        <n v="173.47"/>
        <n v="173.17"/>
        <n v="172.95"/>
        <n v="172.78"/>
        <n v="172.52"/>
        <n v="172.17"/>
        <n v="171.29"/>
        <n v="171.4"/>
        <n v="170.93"/>
        <n v="170.75"/>
        <n v="170.66"/>
        <n v="170.34"/>
        <n v="168.95"/>
        <n v="168.46"/>
        <n v="168.56"/>
        <n v="168.34"/>
        <n v="169.24"/>
        <n v="169.88"/>
        <n v="62.37"/>
        <n v="62.22"/>
        <n v="62.08"/>
        <n v="62.12"/>
        <n v="62.03"/>
        <n v="61.814999999999998"/>
        <n v="61.795000000000002"/>
        <n v="61.51"/>
        <n v="61.23"/>
        <n v="60.65"/>
        <n v="60.325000000000003"/>
        <n v="60.085000000000001"/>
        <n v="60.12"/>
        <n v="60.1"/>
        <n v="60.43"/>
        <n v="60.64"/>
        <n v="60.634999999999998"/>
        <n v="60.28"/>
        <n v="60.255000000000003"/>
        <n v="60.21"/>
        <n v="60.13"/>
        <n v="59.86"/>
        <n v="59.78"/>
        <n v="59.9"/>
        <n v="59.82"/>
        <n v="59.92"/>
        <n v="59.924999999999997"/>
        <n v="60.08"/>
      </sharedItems>
    </cacheField>
    <cacheField name="&lt;LOW&gt;" numFmtId="0">
      <sharedItems containsSemiMixedTypes="0" containsString="0" containsNumber="1" minValue="59.414999999999999" maxValue="176.58" count="55">
        <n v="176.15"/>
        <n v="176.58"/>
        <n v="176.51"/>
        <n v="176.49"/>
        <n v="176.17"/>
        <n v="175.76"/>
        <n v="175.56"/>
        <n v="174.34"/>
        <n v="172.93"/>
        <n v="172.94"/>
        <n v="172.43"/>
        <n v="172.19"/>
        <n v="172.29"/>
        <n v="171.34"/>
        <n v="170.91"/>
        <n v="170.4"/>
        <n v="170.76499999999999"/>
        <n v="170.25"/>
        <n v="170.41"/>
        <n v="170.16"/>
        <n v="169.49"/>
        <n v="167.47"/>
        <n v="167.51"/>
        <n v="167.94"/>
        <n v="167.82499999999999"/>
        <n v="167.8"/>
        <n v="168.8"/>
        <n v="169.15"/>
        <n v="61.75"/>
        <n v="61.895000000000003"/>
        <n v="61.93"/>
        <n v="61.94"/>
        <n v="61.79"/>
        <n v="61.594999999999999"/>
        <n v="61.57"/>
        <n v="61.11"/>
        <n v="60.61"/>
        <n v="60.314999999999998"/>
        <n v="59.954999999999998"/>
        <n v="59.755000000000003"/>
        <n v="59.905000000000001"/>
        <n v="59.685000000000002"/>
        <n v="59.73"/>
        <n v="60.13"/>
        <n v="60.17"/>
        <n v="60.07"/>
        <n v="60.08"/>
        <n v="59.72"/>
        <n v="59.414999999999999"/>
        <n v="59.42"/>
        <n v="59.695"/>
        <n v="59.634999999999998"/>
        <n v="59.57"/>
        <n v="59.77"/>
        <n v="59.875"/>
      </sharedItems>
    </cacheField>
    <cacheField name="&lt;CLOSE&gt;" numFmtId="0">
      <sharedItems containsSemiMixedTypes="0" containsString="0" containsNumber="1" minValue="59.43" maxValue="176.94" count="55">
        <n v="176.94"/>
        <n v="176.73"/>
        <n v="176.84"/>
        <n v="176.49"/>
        <n v="176.19"/>
        <n v="176.1"/>
        <n v="176.03"/>
        <n v="174.49"/>
        <n v="173.09"/>
        <n v="173.29"/>
        <n v="172.45"/>
        <n v="172.63"/>
        <n v="172.49"/>
        <n v="171.61"/>
        <n v="171.41"/>
        <n v="171.11"/>
        <n v="170.76499999999999"/>
        <n v="170.33"/>
        <n v="170.52"/>
        <n v="170.16"/>
        <n v="169.63"/>
        <n v="167.65"/>
        <n v="168.05"/>
        <n v="168.33"/>
        <n v="168.81"/>
        <n v="169.11"/>
        <n v="169.85"/>
        <n v="62.14"/>
        <n v="62.024999999999999"/>
        <n v="62.01"/>
        <n v="61.99"/>
        <n v="61.8"/>
        <n v="61.76"/>
        <n v="61.674999999999997"/>
        <n v="61.21"/>
        <n v="60.65"/>
        <n v="60.335000000000001"/>
        <n v="59.98"/>
        <n v="59.905000000000001"/>
        <n v="60.104999999999997"/>
        <n v="59.82"/>
        <n v="60.32"/>
        <n v="60.57"/>
        <n v="60.21"/>
        <n v="60.14"/>
        <n v="60.19"/>
        <n v="60.1"/>
        <n v="59.73"/>
        <n v="59.43"/>
        <n v="59.704999999999998"/>
        <n v="59.8"/>
        <n v="59.64"/>
        <n v="59.835000000000001"/>
        <n v="59.85"/>
        <n v="60.06"/>
      </sharedItems>
    </cacheField>
    <cacheField name="&lt;VOL&gt;" numFmtId="0">
      <sharedItems containsSemiMixedTypes="0" containsString="0" containsNumber="1" containsInteger="1" minValue="4592" maxValue="1856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x v="0"/>
    <n v="9462"/>
  </r>
  <r>
    <x v="0"/>
    <x v="0"/>
    <x v="0"/>
    <x v="1"/>
    <x v="1"/>
    <x v="1"/>
    <x v="1"/>
    <x v="1"/>
    <n v="7539"/>
  </r>
  <r>
    <x v="0"/>
    <x v="0"/>
    <x v="0"/>
    <x v="2"/>
    <x v="2"/>
    <x v="2"/>
    <x v="2"/>
    <x v="2"/>
    <n v="11471"/>
  </r>
  <r>
    <x v="0"/>
    <x v="0"/>
    <x v="0"/>
    <x v="3"/>
    <x v="3"/>
    <x v="3"/>
    <x v="3"/>
    <x v="3"/>
    <n v="18618"/>
  </r>
  <r>
    <x v="0"/>
    <x v="0"/>
    <x v="0"/>
    <x v="4"/>
    <x v="4"/>
    <x v="4"/>
    <x v="4"/>
    <x v="4"/>
    <n v="6906"/>
  </r>
  <r>
    <x v="0"/>
    <x v="0"/>
    <x v="0"/>
    <x v="5"/>
    <x v="5"/>
    <x v="5"/>
    <x v="5"/>
    <x v="5"/>
    <n v="6617"/>
  </r>
  <r>
    <x v="0"/>
    <x v="0"/>
    <x v="0"/>
    <x v="6"/>
    <x v="6"/>
    <x v="6"/>
    <x v="6"/>
    <x v="6"/>
    <n v="31597"/>
  </r>
  <r>
    <x v="0"/>
    <x v="0"/>
    <x v="1"/>
    <x v="0"/>
    <x v="7"/>
    <x v="7"/>
    <x v="7"/>
    <x v="7"/>
    <n v="6849"/>
  </r>
  <r>
    <x v="0"/>
    <x v="0"/>
    <x v="1"/>
    <x v="1"/>
    <x v="8"/>
    <x v="8"/>
    <x v="8"/>
    <x v="8"/>
    <n v="14979"/>
  </r>
  <r>
    <x v="0"/>
    <x v="0"/>
    <x v="1"/>
    <x v="2"/>
    <x v="9"/>
    <x v="9"/>
    <x v="9"/>
    <x v="9"/>
    <n v="18190"/>
  </r>
  <r>
    <x v="0"/>
    <x v="0"/>
    <x v="1"/>
    <x v="3"/>
    <x v="10"/>
    <x v="10"/>
    <x v="10"/>
    <x v="10"/>
    <n v="11068"/>
  </r>
  <r>
    <x v="0"/>
    <x v="0"/>
    <x v="1"/>
    <x v="4"/>
    <x v="11"/>
    <x v="11"/>
    <x v="11"/>
    <x v="11"/>
    <n v="18301"/>
  </r>
  <r>
    <x v="0"/>
    <x v="0"/>
    <x v="1"/>
    <x v="5"/>
    <x v="12"/>
    <x v="12"/>
    <x v="12"/>
    <x v="12"/>
    <n v="13311"/>
  </r>
  <r>
    <x v="0"/>
    <x v="0"/>
    <x v="1"/>
    <x v="6"/>
    <x v="13"/>
    <x v="13"/>
    <x v="13"/>
    <x v="13"/>
    <n v="24236"/>
  </r>
  <r>
    <x v="0"/>
    <x v="0"/>
    <x v="2"/>
    <x v="0"/>
    <x v="14"/>
    <x v="14"/>
    <x v="14"/>
    <x v="14"/>
    <n v="20514"/>
  </r>
  <r>
    <x v="0"/>
    <x v="0"/>
    <x v="2"/>
    <x v="1"/>
    <x v="15"/>
    <x v="15"/>
    <x v="15"/>
    <x v="15"/>
    <n v="18065"/>
  </r>
  <r>
    <x v="0"/>
    <x v="0"/>
    <x v="2"/>
    <x v="2"/>
    <x v="16"/>
    <x v="16"/>
    <x v="16"/>
    <x v="16"/>
    <n v="6804"/>
  </r>
  <r>
    <x v="0"/>
    <x v="0"/>
    <x v="2"/>
    <x v="3"/>
    <x v="17"/>
    <x v="17"/>
    <x v="17"/>
    <x v="17"/>
    <n v="4592"/>
  </r>
  <r>
    <x v="0"/>
    <x v="0"/>
    <x v="2"/>
    <x v="4"/>
    <x v="18"/>
    <x v="18"/>
    <x v="18"/>
    <x v="18"/>
    <n v="7684"/>
  </r>
  <r>
    <x v="0"/>
    <x v="0"/>
    <x v="2"/>
    <x v="5"/>
    <x v="19"/>
    <x v="19"/>
    <x v="19"/>
    <x v="19"/>
    <n v="8605"/>
  </r>
  <r>
    <x v="0"/>
    <x v="0"/>
    <x v="2"/>
    <x v="6"/>
    <x v="20"/>
    <x v="20"/>
    <x v="20"/>
    <x v="20"/>
    <n v="40425"/>
  </r>
  <r>
    <x v="0"/>
    <x v="0"/>
    <x v="3"/>
    <x v="0"/>
    <x v="21"/>
    <x v="21"/>
    <x v="21"/>
    <x v="21"/>
    <n v="8333"/>
  </r>
  <r>
    <x v="0"/>
    <x v="0"/>
    <x v="3"/>
    <x v="1"/>
    <x v="22"/>
    <x v="22"/>
    <x v="22"/>
    <x v="22"/>
    <n v="25268"/>
  </r>
  <r>
    <x v="0"/>
    <x v="0"/>
    <x v="3"/>
    <x v="2"/>
    <x v="23"/>
    <x v="23"/>
    <x v="23"/>
    <x v="23"/>
    <n v="12133"/>
  </r>
  <r>
    <x v="0"/>
    <x v="0"/>
    <x v="3"/>
    <x v="3"/>
    <x v="24"/>
    <x v="24"/>
    <x v="24"/>
    <x v="22"/>
    <n v="5089"/>
  </r>
  <r>
    <x v="0"/>
    <x v="0"/>
    <x v="3"/>
    <x v="4"/>
    <x v="25"/>
    <x v="21"/>
    <x v="25"/>
    <x v="24"/>
    <n v="8555"/>
  </r>
  <r>
    <x v="0"/>
    <x v="0"/>
    <x v="3"/>
    <x v="5"/>
    <x v="26"/>
    <x v="25"/>
    <x v="26"/>
    <x v="25"/>
    <n v="12613"/>
  </r>
  <r>
    <x v="0"/>
    <x v="0"/>
    <x v="3"/>
    <x v="6"/>
    <x v="27"/>
    <x v="26"/>
    <x v="27"/>
    <x v="26"/>
    <n v="55678"/>
  </r>
  <r>
    <x v="1"/>
    <x v="0"/>
    <x v="0"/>
    <x v="0"/>
    <x v="28"/>
    <x v="27"/>
    <x v="28"/>
    <x v="27"/>
    <n v="71455"/>
  </r>
  <r>
    <x v="1"/>
    <x v="0"/>
    <x v="0"/>
    <x v="1"/>
    <x v="29"/>
    <x v="28"/>
    <x v="29"/>
    <x v="28"/>
    <n v="108668"/>
  </r>
  <r>
    <x v="1"/>
    <x v="0"/>
    <x v="0"/>
    <x v="2"/>
    <x v="30"/>
    <x v="29"/>
    <x v="30"/>
    <x v="29"/>
    <n v="66723"/>
  </r>
  <r>
    <x v="1"/>
    <x v="0"/>
    <x v="0"/>
    <x v="3"/>
    <x v="31"/>
    <x v="30"/>
    <x v="31"/>
    <x v="30"/>
    <n v="50704"/>
  </r>
  <r>
    <x v="1"/>
    <x v="0"/>
    <x v="0"/>
    <x v="4"/>
    <x v="31"/>
    <x v="31"/>
    <x v="32"/>
    <x v="31"/>
    <n v="54246"/>
  </r>
  <r>
    <x v="1"/>
    <x v="0"/>
    <x v="0"/>
    <x v="5"/>
    <x v="32"/>
    <x v="32"/>
    <x v="33"/>
    <x v="32"/>
    <n v="71516"/>
  </r>
  <r>
    <x v="1"/>
    <x v="0"/>
    <x v="0"/>
    <x v="6"/>
    <x v="33"/>
    <x v="33"/>
    <x v="34"/>
    <x v="33"/>
    <n v="129381"/>
  </r>
  <r>
    <x v="1"/>
    <x v="0"/>
    <x v="1"/>
    <x v="0"/>
    <x v="34"/>
    <x v="34"/>
    <x v="35"/>
    <x v="34"/>
    <n v="32766"/>
  </r>
  <r>
    <x v="1"/>
    <x v="0"/>
    <x v="1"/>
    <x v="1"/>
    <x v="35"/>
    <x v="35"/>
    <x v="36"/>
    <x v="35"/>
    <n v="65997"/>
  </r>
  <r>
    <x v="1"/>
    <x v="0"/>
    <x v="1"/>
    <x v="2"/>
    <x v="36"/>
    <x v="36"/>
    <x v="37"/>
    <x v="36"/>
    <n v="67523"/>
  </r>
  <r>
    <x v="1"/>
    <x v="0"/>
    <x v="1"/>
    <x v="3"/>
    <x v="37"/>
    <x v="37"/>
    <x v="38"/>
    <x v="37"/>
    <n v="81521"/>
  </r>
  <r>
    <x v="1"/>
    <x v="0"/>
    <x v="1"/>
    <x v="4"/>
    <x v="38"/>
    <x v="38"/>
    <x v="39"/>
    <x v="38"/>
    <n v="88523"/>
  </r>
  <r>
    <x v="1"/>
    <x v="0"/>
    <x v="1"/>
    <x v="5"/>
    <x v="39"/>
    <x v="39"/>
    <x v="40"/>
    <x v="39"/>
    <n v="59987"/>
  </r>
  <r>
    <x v="1"/>
    <x v="0"/>
    <x v="1"/>
    <x v="6"/>
    <x v="40"/>
    <x v="40"/>
    <x v="41"/>
    <x v="40"/>
    <n v="185659"/>
  </r>
  <r>
    <x v="1"/>
    <x v="0"/>
    <x v="2"/>
    <x v="0"/>
    <x v="41"/>
    <x v="41"/>
    <x v="42"/>
    <x v="41"/>
    <n v="75219"/>
  </r>
  <r>
    <x v="1"/>
    <x v="0"/>
    <x v="2"/>
    <x v="1"/>
    <x v="37"/>
    <x v="42"/>
    <x v="43"/>
    <x v="42"/>
    <n v="108072"/>
  </r>
  <r>
    <x v="1"/>
    <x v="0"/>
    <x v="2"/>
    <x v="2"/>
    <x v="42"/>
    <x v="43"/>
    <x v="44"/>
    <x v="43"/>
    <n v="49919"/>
  </r>
  <r>
    <x v="1"/>
    <x v="0"/>
    <x v="2"/>
    <x v="3"/>
    <x v="43"/>
    <x v="44"/>
    <x v="45"/>
    <x v="44"/>
    <n v="41877"/>
  </r>
  <r>
    <x v="1"/>
    <x v="0"/>
    <x v="2"/>
    <x v="4"/>
    <x v="44"/>
    <x v="45"/>
    <x v="43"/>
    <x v="45"/>
    <n v="35168"/>
  </r>
  <r>
    <x v="1"/>
    <x v="0"/>
    <x v="2"/>
    <x v="5"/>
    <x v="45"/>
    <x v="46"/>
    <x v="46"/>
    <x v="46"/>
    <n v="44291"/>
  </r>
  <r>
    <x v="1"/>
    <x v="0"/>
    <x v="2"/>
    <x v="6"/>
    <x v="46"/>
    <x v="47"/>
    <x v="47"/>
    <x v="47"/>
    <n v="117632"/>
  </r>
  <r>
    <x v="1"/>
    <x v="0"/>
    <x v="3"/>
    <x v="0"/>
    <x v="47"/>
    <x v="48"/>
    <x v="48"/>
    <x v="48"/>
    <n v="43449"/>
  </r>
  <r>
    <x v="1"/>
    <x v="0"/>
    <x v="3"/>
    <x v="1"/>
    <x v="48"/>
    <x v="49"/>
    <x v="49"/>
    <x v="49"/>
    <n v="45346"/>
  </r>
  <r>
    <x v="1"/>
    <x v="0"/>
    <x v="3"/>
    <x v="2"/>
    <x v="49"/>
    <x v="50"/>
    <x v="50"/>
    <x v="50"/>
    <n v="35345"/>
  </r>
  <r>
    <x v="1"/>
    <x v="0"/>
    <x v="3"/>
    <x v="3"/>
    <x v="50"/>
    <x v="51"/>
    <x v="51"/>
    <x v="51"/>
    <n v="24829"/>
  </r>
  <r>
    <x v="1"/>
    <x v="0"/>
    <x v="3"/>
    <x v="4"/>
    <x v="51"/>
    <x v="52"/>
    <x v="52"/>
    <x v="52"/>
    <n v="47549"/>
  </r>
  <r>
    <x v="1"/>
    <x v="0"/>
    <x v="3"/>
    <x v="5"/>
    <x v="52"/>
    <x v="53"/>
    <x v="53"/>
    <x v="53"/>
    <n v="32733"/>
  </r>
  <r>
    <x v="1"/>
    <x v="0"/>
    <x v="3"/>
    <x v="6"/>
    <x v="53"/>
    <x v="54"/>
    <x v="54"/>
    <x v="54"/>
    <n v="1202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28953-195E-423A-9226-3D6FB364AD38}" name="Сводная таблица2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8:E19" firstHeaderRow="0" firstDataRow="1" firstDataCol="1"/>
  <pivotFields count="9">
    <pivotField axis="axisRow" showAll="0">
      <items count="3">
        <item x="1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>
      <items count="55">
        <item x="48"/>
        <item x="51"/>
        <item x="49"/>
        <item x="47"/>
        <item x="50"/>
        <item x="52"/>
        <item x="41"/>
        <item x="53"/>
        <item x="39"/>
        <item x="38"/>
        <item x="40"/>
        <item x="46"/>
        <item x="44"/>
        <item x="45"/>
        <item x="43"/>
        <item x="37"/>
        <item x="42"/>
        <item x="36"/>
        <item x="35"/>
        <item x="34"/>
        <item x="28"/>
        <item x="33"/>
        <item x="32"/>
        <item x="31"/>
        <item x="30"/>
        <item x="29"/>
        <item x="22"/>
        <item x="25"/>
        <item x="23"/>
        <item x="24"/>
        <item x="21"/>
        <item x="26"/>
        <item x="27"/>
        <item x="20"/>
        <item x="18"/>
        <item x="19"/>
        <item x="17"/>
        <item x="14"/>
        <item x="15"/>
        <item x="16"/>
        <item x="13"/>
        <item x="11"/>
        <item x="12"/>
        <item x="9"/>
        <item x="10"/>
        <item x="8"/>
        <item x="7"/>
        <item x="6"/>
        <item x="0"/>
        <item x="5"/>
        <item x="4"/>
        <item x="2"/>
        <item x="3"/>
        <item x="1"/>
        <item t="default"/>
      </items>
    </pivotField>
    <pivotField dataField="1" showAll="0">
      <items count="56">
        <item x="49"/>
        <item x="51"/>
        <item x="48"/>
        <item x="50"/>
        <item x="52"/>
        <item x="53"/>
        <item x="54"/>
        <item x="38"/>
        <item x="40"/>
        <item x="39"/>
        <item x="47"/>
        <item x="46"/>
        <item x="45"/>
        <item x="44"/>
        <item x="37"/>
        <item x="41"/>
        <item x="43"/>
        <item x="42"/>
        <item x="36"/>
        <item x="35"/>
        <item x="34"/>
        <item x="33"/>
        <item x="32"/>
        <item x="31"/>
        <item x="29"/>
        <item x="30"/>
        <item x="28"/>
        <item x="27"/>
        <item x="24"/>
        <item x="22"/>
        <item x="23"/>
        <item x="21"/>
        <item x="25"/>
        <item x="26"/>
        <item x="20"/>
        <item x="19"/>
        <item x="18"/>
        <item x="17"/>
        <item x="15"/>
        <item x="16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"/>
        <item t="default"/>
      </items>
    </pivotField>
    <pivotField dataField="1" showAll="0">
      <items count="56">
        <item x="48"/>
        <item x="49"/>
        <item x="52"/>
        <item x="51"/>
        <item x="41"/>
        <item x="50"/>
        <item x="47"/>
        <item x="42"/>
        <item x="39"/>
        <item x="53"/>
        <item x="54"/>
        <item x="40"/>
        <item x="38"/>
        <item x="45"/>
        <item x="46"/>
        <item x="43"/>
        <item x="44"/>
        <item x="37"/>
        <item x="36"/>
        <item x="35"/>
        <item x="34"/>
        <item x="33"/>
        <item x="28"/>
        <item x="32"/>
        <item x="29"/>
        <item x="30"/>
        <item x="31"/>
        <item x="21"/>
        <item x="22"/>
        <item x="25"/>
        <item x="24"/>
        <item x="23"/>
        <item x="26"/>
        <item x="27"/>
        <item x="20"/>
        <item x="19"/>
        <item x="17"/>
        <item x="15"/>
        <item x="18"/>
        <item x="16"/>
        <item x="14"/>
        <item x="13"/>
        <item x="11"/>
        <item x="12"/>
        <item x="10"/>
        <item x="8"/>
        <item x="9"/>
        <item x="7"/>
        <item x="6"/>
        <item x="5"/>
        <item x="0"/>
        <item x="4"/>
        <item x="3"/>
        <item x="2"/>
        <item x="1"/>
        <item t="default"/>
      </items>
    </pivotField>
    <pivotField dataField="1" showAll="0">
      <items count="56">
        <item x="48"/>
        <item x="51"/>
        <item x="49"/>
        <item x="47"/>
        <item x="50"/>
        <item x="40"/>
        <item x="52"/>
        <item x="53"/>
        <item x="38"/>
        <item x="37"/>
        <item x="54"/>
        <item x="46"/>
        <item x="39"/>
        <item x="44"/>
        <item x="45"/>
        <item x="43"/>
        <item x="41"/>
        <item x="36"/>
        <item x="42"/>
        <item x="35"/>
        <item x="34"/>
        <item x="33"/>
        <item x="32"/>
        <item x="31"/>
        <item x="30"/>
        <item x="29"/>
        <item x="28"/>
        <item x="27"/>
        <item x="21"/>
        <item x="22"/>
        <item x="23"/>
        <item x="24"/>
        <item x="25"/>
        <item x="20"/>
        <item x="26"/>
        <item x="19"/>
        <item x="17"/>
        <item x="18"/>
        <item x="16"/>
        <item x="15"/>
        <item x="14"/>
        <item x="13"/>
        <item x="10"/>
        <item x="12"/>
        <item x="11"/>
        <item x="8"/>
        <item x="9"/>
        <item x="7"/>
        <item x="6"/>
        <item x="5"/>
        <item x="4"/>
        <item x="3"/>
        <item x="1"/>
        <item x="2"/>
        <item x="0"/>
        <item t="default"/>
      </items>
    </pivotField>
    <pivotField showAll="0"/>
  </pivotFields>
  <rowFields count="2">
    <field x="0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&lt;HIGH&gt;" fld="5" baseField="0" baseItem="0"/>
    <dataField name="Сумма по полю &lt;LOW&gt;" fld="6" baseField="0" baseItem="0"/>
    <dataField name="Сумма по полю &lt;OPEN&gt;" fld="4" baseField="0" baseItem="0"/>
    <dataField name="Сумма по полю &lt;CLOSE&gt;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A9094E-DA78-44D0-B9F9-DAED87388670}" autoFormatId="16" applyNumberFormats="0" applyBorderFormats="0" applyFontFormats="0" applyPatternFormats="0" applyAlignmentFormats="0" applyWidthHeightFormats="0">
  <queryTableRefresh nextId="10">
    <queryTableFields count="9">
      <queryTableField id="1" name="&lt;TICKER&gt;" tableColumnId="1"/>
      <queryTableField id="2" name="&lt;PER&gt;" tableColumnId="2"/>
      <queryTableField id="3" name="&lt;DATE&gt;" tableColumnId="3"/>
      <queryTableField id="4" name="&lt;TIME&gt;" tableColumnId="4"/>
      <queryTableField id="5" name="&lt;OPEN&gt;" tableColumnId="5"/>
      <queryTableField id="6" name="&lt;HIGH&gt;" tableColumnId="6"/>
      <queryTableField id="7" name="&lt;LOW&gt;" tableColumnId="7"/>
      <queryTableField id="8" name="&lt;CLOSE&gt;" tableColumnId="8"/>
      <queryTableField id="9" name="&lt;VOL&gt;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D91D0BC-DABB-43CC-BF8E-8BF01FFF813A}" name="US1_KO_230116_230120" displayName="US1_KO_230116_230120" ref="A9:I38" tableType="queryTable" totalsRowCount="1">
  <autoFilter ref="A9:I37" xr:uid="{1626BFCA-09B8-4627-883F-9565560CCFF5}">
    <filterColumn colId="3">
      <customFilters>
        <customFilter operator="greaterThanOrEqual" val="0.58333333333333337"/>
      </customFilters>
    </filterColumn>
  </autoFilter>
  <tableColumns count="9">
    <tableColumn id="1" xr3:uid="{82CE6E59-55AD-4D38-8987-23A51CA28307}" uniqueName="1" name="&lt;TICKER&gt;" totalsRowLabel="Итог" queryTableFieldId="1" dataDxfId="2"/>
    <tableColumn id="2" xr3:uid="{B0972B4C-F3EE-4FFE-A9E3-A387E598C16B}" uniqueName="2" name="&lt;PER&gt;" totalsRowFunction="count" queryTableFieldId="2"/>
    <tableColumn id="3" xr3:uid="{5ECB9C74-5507-4107-93EC-FC88BD43171A}" uniqueName="3" name="&lt;DATE&gt;" queryTableFieldId="3" dataDxfId="1"/>
    <tableColumn id="4" xr3:uid="{AFB9613B-7DEB-4344-A9D3-D5558DAAFB7E}" uniqueName="4" name="&lt;TIME&gt;" queryTableFieldId="4" dataDxfId="0"/>
    <tableColumn id="5" xr3:uid="{246E0E12-1A64-4E98-AB49-9376FE924F1C}" uniqueName="5" name="&lt;OPEN&gt;" totalsRowFunction="average" queryTableFieldId="5"/>
    <tableColumn id="6" xr3:uid="{8B675AF8-98EF-4A5B-9E11-870C75EDDE05}" uniqueName="6" name="&lt;HIGH&gt;" totalsRowFunction="max" queryTableFieldId="6"/>
    <tableColumn id="7" xr3:uid="{A2784A5B-951D-4BBB-A799-EA1D161E55EF}" uniqueName="7" name="&lt;LOW&gt;" totalsRowFunction="min" queryTableFieldId="7"/>
    <tableColumn id="8" xr3:uid="{17A69C5A-ED44-422B-93C0-2A1784A6A936}" uniqueName="8" name="&lt;CLOSE&gt;" totalsRowFunction="average" queryTableFieldId="8"/>
    <tableColumn id="9" xr3:uid="{FD6EB34D-CCED-4356-886B-83E4EA7099B7}" uniqueName="9" name="&lt;VOL&gt;" totalsRowFunction="sum" queryTableFieldId="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6A96E2-EE70-47CB-A2FF-274147FBA28E}" name="Predicate" displayName="Predicate" ref="D9:D14" totalsRowShown="0">
  <autoFilter ref="D9:D14" xr:uid="{BB6A96E2-EE70-47CB-A2FF-274147FBA28E}"/>
  <tableColumns count="1">
    <tableColumn id="1" xr3:uid="{3532A9DB-0B36-4A7D-BBC4-F69DF7BA621C}" name="Сказуемое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B4B118A-B974-4A5E-A0E8-362CBFB4F05E}" name="Addition" displayName="Addition" ref="F9:F14" totalsRowShown="0">
  <autoFilter ref="F9:F14" xr:uid="{CB4B118A-B974-4A5E-A0E8-362CBFB4F05E}"/>
  <tableColumns count="1">
    <tableColumn id="1" xr3:uid="{39B53ED6-81C1-48C1-A150-B4AD72EC19F5}" name="Дополне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4FB282-0EE3-496B-8705-7A18597A35FA}" name="Таблица3" displayName="Таблица3" ref="A3:B8" totalsRowShown="0">
  <autoFilter ref="A3:B8" xr:uid="{BA62C98D-F074-4C2A-B89C-DF9A09C63601}"/>
  <tableColumns count="2">
    <tableColumn id="1" xr3:uid="{3349E8CD-E9C6-42F8-A505-3C6935E32C99}" name="Фрукт"/>
    <tableColumn id="2" xr3:uid="{7C4BFEB9-D19B-4873-996F-3488999E7E5B}" name="Вес, кг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0130EE-6F05-482A-8803-00EAF7702942}" name="Партии" displayName="Партии" ref="H12:K15" totalsRowShown="0">
  <autoFilter ref="H12:K15" xr:uid="{C17ABA74-A92F-422F-BE48-204140E07084}"/>
  <tableColumns count="4">
    <tableColumn id="1" xr3:uid="{1137A7CD-5F20-4651-B9B2-B95E8104C508}" name="Миним"/>
    <tableColumn id="2" xr3:uid="{FA3C457B-1660-4CA5-A0E8-3FA39D5109B5}" name="Вес"/>
    <tableColumn id="3" xr3:uid="{6A87062B-80EF-4B46-A715-9ED08CC48C40}" name="Партия"/>
    <tableColumn id="4" xr3:uid="{55F4367A-4CF0-4918-8842-0A3C87943618}" name="НомерСтолбц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A10167-82F4-459D-8062-BE49D6EE1AE0}" name="Товары" displayName="Товары" ref="H18:K23" totalsRowShown="0">
  <autoFilter ref="H18:K23" xr:uid="{5D09C61F-5862-4766-97BE-6C92CA06ED12}"/>
  <tableColumns count="4">
    <tableColumn id="1" xr3:uid="{C07DDC4C-8F3C-4510-8DEE-F8DBD4FAFA86}" name="Товар"/>
    <tableColumn id="2" xr3:uid="{44D666FB-CA22-4064-9747-9ACAD37538E3}" name="Розн"/>
    <tableColumn id="3" xr3:uid="{E34EA4FE-D6F9-4B8A-B59E-219B4D52AB7C}" name="Опт"/>
    <tableColumn id="4" xr3:uid="{18FFAC68-650A-48CF-88C0-7A81869255DD}" name="Крупн.опт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A18F8-90FA-4C17-AEC2-1FB1A8BF4308}" name="Таблица7" displayName="Таблица7" ref="A12:F17" totalsRowShown="0">
  <autoFilter ref="A12:F17" xr:uid="{F89FC205-845E-4251-81E2-7BB08A829857}"/>
  <tableColumns count="6">
    <tableColumn id="1" xr3:uid="{5B2008F9-A681-4695-987F-335C479D38F4}" name="Фрукт"/>
    <tableColumn id="2" xr3:uid="{1B3D0A80-12DB-4314-80A0-ACD9C8BBF63C}" name="Вес, кг"/>
    <tableColumn id="3" xr3:uid="{9917AAFC-BD4E-41C6-8F05-7689D1A1E852}" name="Партия">
      <calculatedColumnFormula>VLOOKUP(B13,Партии[],3,1)</calculatedColumnFormula>
    </tableColumn>
    <tableColumn id="4" xr3:uid="{8F03F34E-D65C-4C5A-81CF-F5F1EF53AAC4}" name="№ столбца">
      <calculatedColumnFormula>VLOOKUP(C13,Партии[[Партия]:[НомерСтолбца]],2,FALSE)</calculatedColumnFormula>
    </tableColumn>
    <tableColumn id="5" xr3:uid="{DA197BB1-D863-4EA6-BA5A-11D51587693F}" name="Цена">
      <calculatedColumnFormula>VLOOKUP(A13,Товары[],D13,FALSE)</calculatedColumnFormula>
    </tableColumn>
    <tableColumn id="6" xr3:uid="{FA66C793-6104-4D25-9CCB-88D17D3EEFB9}" name="Сумма">
      <calculatedColumnFormula>B13*E13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FB119C-AE95-4A18-9CD4-4F50BE3DF97E}" name="Obj_1" displayName="Obj_1" ref="B15:B21" totalsRowShown="0">
  <autoFilter ref="B15:B21" xr:uid="{6DFB119C-AE95-4A18-9CD4-4F50BE3DF97E}"/>
  <tableColumns count="1">
    <tableColumn id="1" xr3:uid="{38840024-C96B-41A5-8515-4645C3CFBD2D}" name="Объекты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D8875E-33F3-4828-A9DE-486B16A5551B}" name="Obj_2" displayName="Obj_2" ref="D15:D21" totalsRowShown="0">
  <autoFilter ref="D15:D21" xr:uid="{EDD8875E-33F3-4828-A9DE-486B16A5551B}"/>
  <tableColumns count="1">
    <tableColumn id="1" xr3:uid="{CAB00A32-2732-496C-B7B6-B8CBA3D9B19F}" name="Объекты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FC8C7A-EF27-4D76-A9E5-7D85CD1607F4}" name="Таблица13" displayName="Таблица13" ref="H15:J17" totalsRowShown="0">
  <autoFilter ref="H15:J17" xr:uid="{D7FC8C7A-EF27-4D76-A9E5-7D85CD1607F4}"/>
  <tableColumns count="3">
    <tableColumn id="1" xr3:uid="{18DA8C9B-6BC1-494F-8BD9-84DA955A6DA0}" name="Мин"/>
    <tableColumn id="2" xr3:uid="{8AA4C2B8-B071-46B8-A0C5-B9127B9FB814}" name="Интервал"/>
    <tableColumn id="3" xr3:uid="{C3D24B69-713B-4DA8-88E4-9F4C8893E8C4}" name="Признак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6FA22B-2F09-460E-BE32-6382914D1E7F}" name="Subject" displayName="Subject" ref="B9:B14" totalsRowShown="0">
  <autoFilter ref="B9:B14" xr:uid="{4B6FA22B-2F09-460E-BE32-6382914D1E7F}"/>
  <tableColumns count="1">
    <tableColumn id="1" xr3:uid="{76271454-64F2-412A-B42E-89702641141D}" name="Подлежаще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hyperlink" Target="https://toolber.ru/random-word-generator" TargetMode="Externa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I38"/>
  <sheetViews>
    <sheetView workbookViewId="0">
      <selection activeCell="A9" sqref="A9:I38"/>
    </sheetView>
  </sheetViews>
  <sheetFormatPr defaultRowHeight="15" x14ac:dyDescent="0.25"/>
  <cols>
    <col min="1" max="1" width="11.28515625" bestFit="1" customWidth="1"/>
    <col min="2" max="2" width="8.5703125" bestFit="1" customWidth="1"/>
    <col min="3" max="3" width="10.140625" bestFit="1" customWidth="1"/>
    <col min="4" max="4" width="9.7109375" bestFit="1" customWidth="1"/>
    <col min="5" max="5" width="10.28515625" bestFit="1" customWidth="1"/>
    <col min="6" max="6" width="9.85546875" bestFit="1" customWidth="1"/>
    <col min="7" max="7" width="9.5703125" bestFit="1" customWidth="1"/>
    <col min="8" max="8" width="10.7109375" bestFit="1" customWidth="1"/>
    <col min="9" max="9" width="8.85546875" bestFit="1" customWidth="1"/>
  </cols>
  <sheetData>
    <row r="9" spans="1:9" x14ac:dyDescent="0.25">
      <c r="A9" t="s">
        <v>60</v>
      </c>
      <c r="B9" t="s">
        <v>61</v>
      </c>
      <c r="C9" t="s">
        <v>62</v>
      </c>
      <c r="D9" t="s">
        <v>63</v>
      </c>
      <c r="E9" t="s">
        <v>64</v>
      </c>
      <c r="F9" t="s">
        <v>65</v>
      </c>
      <c r="G9" t="s">
        <v>66</v>
      </c>
      <c r="H9" t="s">
        <v>67</v>
      </c>
      <c r="I9" t="s">
        <v>68</v>
      </c>
    </row>
    <row r="10" spans="1:9" hidden="1" x14ac:dyDescent="0.25">
      <c r="A10" s="5" t="s">
        <v>69</v>
      </c>
      <c r="B10">
        <v>60</v>
      </c>
      <c r="C10" s="6">
        <v>44943</v>
      </c>
      <c r="D10" s="7">
        <v>0.41666666666666669</v>
      </c>
      <c r="E10">
        <v>61.75</v>
      </c>
      <c r="F10">
        <v>62.37</v>
      </c>
      <c r="G10">
        <v>61.75</v>
      </c>
      <c r="H10">
        <v>62.14</v>
      </c>
      <c r="I10">
        <v>71455</v>
      </c>
    </row>
    <row r="11" spans="1:9" hidden="1" x14ac:dyDescent="0.25">
      <c r="A11" s="5" t="s">
        <v>69</v>
      </c>
      <c r="B11">
        <v>60</v>
      </c>
      <c r="C11" s="6">
        <v>44943</v>
      </c>
      <c r="D11" s="7">
        <v>0.45833333333333331</v>
      </c>
      <c r="E11">
        <v>62.14</v>
      </c>
      <c r="F11">
        <v>62.22</v>
      </c>
      <c r="G11">
        <v>61.895000000000003</v>
      </c>
      <c r="H11">
        <v>62.024999999999999</v>
      </c>
      <c r="I11">
        <v>108668</v>
      </c>
    </row>
    <row r="12" spans="1:9" hidden="1" x14ac:dyDescent="0.25">
      <c r="A12" s="5" t="s">
        <v>69</v>
      </c>
      <c r="B12">
        <v>60</v>
      </c>
      <c r="C12" s="6">
        <v>44943</v>
      </c>
      <c r="D12" s="7">
        <v>0.5</v>
      </c>
      <c r="E12">
        <v>62.02</v>
      </c>
      <c r="F12">
        <v>62.08</v>
      </c>
      <c r="G12">
        <v>61.93</v>
      </c>
      <c r="H12">
        <v>62.01</v>
      </c>
      <c r="I12">
        <v>66723</v>
      </c>
    </row>
    <row r="13" spans="1:9" hidden="1" x14ac:dyDescent="0.25">
      <c r="A13" s="5" t="s">
        <v>69</v>
      </c>
      <c r="B13">
        <v>60</v>
      </c>
      <c r="C13" s="6">
        <v>44943</v>
      </c>
      <c r="D13" s="7">
        <v>0.54166666666666663</v>
      </c>
      <c r="E13">
        <v>62</v>
      </c>
      <c r="F13">
        <v>62.12</v>
      </c>
      <c r="G13">
        <v>61.94</v>
      </c>
      <c r="H13">
        <v>61.99</v>
      </c>
      <c r="I13">
        <v>50704</v>
      </c>
    </row>
    <row r="14" spans="1:9" x14ac:dyDescent="0.25">
      <c r="A14" s="5" t="s">
        <v>69</v>
      </c>
      <c r="B14">
        <v>60</v>
      </c>
      <c r="C14" s="6">
        <v>44943</v>
      </c>
      <c r="D14" s="7">
        <v>0.58333333333333337</v>
      </c>
      <c r="E14">
        <v>62</v>
      </c>
      <c r="F14">
        <v>62.03</v>
      </c>
      <c r="G14">
        <v>61.79</v>
      </c>
      <c r="H14">
        <v>61.8</v>
      </c>
      <c r="I14">
        <v>54246</v>
      </c>
    </row>
    <row r="15" spans="1:9" x14ac:dyDescent="0.25">
      <c r="A15" s="5" t="s">
        <v>69</v>
      </c>
      <c r="B15">
        <v>60</v>
      </c>
      <c r="C15" s="6">
        <v>44943</v>
      </c>
      <c r="D15" s="7">
        <v>0.625</v>
      </c>
      <c r="E15">
        <v>61.79</v>
      </c>
      <c r="F15">
        <v>61.814999999999998</v>
      </c>
      <c r="G15">
        <v>61.594999999999999</v>
      </c>
      <c r="H15">
        <v>61.76</v>
      </c>
      <c r="I15">
        <v>71516</v>
      </c>
    </row>
    <row r="16" spans="1:9" x14ac:dyDescent="0.25">
      <c r="A16" s="5" t="s">
        <v>69</v>
      </c>
      <c r="B16">
        <v>60</v>
      </c>
      <c r="C16" s="6">
        <v>44943</v>
      </c>
      <c r="D16" s="7">
        <v>0.66666666666666663</v>
      </c>
      <c r="E16">
        <v>61.76</v>
      </c>
      <c r="F16">
        <v>61.795000000000002</v>
      </c>
      <c r="G16">
        <v>61.57</v>
      </c>
      <c r="H16">
        <v>61.674999999999997</v>
      </c>
      <c r="I16">
        <v>129381</v>
      </c>
    </row>
    <row r="17" spans="1:9" hidden="1" x14ac:dyDescent="0.25">
      <c r="A17" s="5" t="s">
        <v>69</v>
      </c>
      <c r="B17">
        <v>60</v>
      </c>
      <c r="C17" s="6">
        <v>44944</v>
      </c>
      <c r="D17" s="7">
        <v>0.41666666666666669</v>
      </c>
      <c r="E17">
        <v>61.5</v>
      </c>
      <c r="F17">
        <v>61.51</v>
      </c>
      <c r="G17">
        <v>61.11</v>
      </c>
      <c r="H17">
        <v>61.21</v>
      </c>
      <c r="I17">
        <v>32766</v>
      </c>
    </row>
    <row r="18" spans="1:9" hidden="1" x14ac:dyDescent="0.25">
      <c r="A18" s="5" t="s">
        <v>69</v>
      </c>
      <c r="B18">
        <v>60</v>
      </c>
      <c r="C18" s="6">
        <v>44944</v>
      </c>
      <c r="D18" s="7">
        <v>0.45833333333333331</v>
      </c>
      <c r="E18">
        <v>61.22</v>
      </c>
      <c r="F18">
        <v>61.23</v>
      </c>
      <c r="G18">
        <v>60.61</v>
      </c>
      <c r="H18">
        <v>60.65</v>
      </c>
      <c r="I18">
        <v>65997</v>
      </c>
    </row>
    <row r="19" spans="1:9" hidden="1" x14ac:dyDescent="0.25">
      <c r="A19" s="5" t="s">
        <v>69</v>
      </c>
      <c r="B19">
        <v>60</v>
      </c>
      <c r="C19" s="6">
        <v>44944</v>
      </c>
      <c r="D19" s="7">
        <v>0.5</v>
      </c>
      <c r="E19">
        <v>60.63</v>
      </c>
      <c r="F19">
        <v>60.65</v>
      </c>
      <c r="G19">
        <v>60.314999999999998</v>
      </c>
      <c r="H19">
        <v>60.335000000000001</v>
      </c>
      <c r="I19">
        <v>67523</v>
      </c>
    </row>
    <row r="20" spans="1:9" hidden="1" x14ac:dyDescent="0.25">
      <c r="A20" s="5" t="s">
        <v>69</v>
      </c>
      <c r="B20">
        <v>60</v>
      </c>
      <c r="C20" s="6">
        <v>44944</v>
      </c>
      <c r="D20" s="7">
        <v>0.54166666666666663</v>
      </c>
      <c r="E20">
        <v>60.32</v>
      </c>
      <c r="F20">
        <v>60.325000000000003</v>
      </c>
      <c r="G20">
        <v>59.954999999999998</v>
      </c>
      <c r="H20">
        <v>59.98</v>
      </c>
      <c r="I20">
        <v>81521</v>
      </c>
    </row>
    <row r="21" spans="1:9" x14ac:dyDescent="0.25">
      <c r="A21" s="5" t="s">
        <v>69</v>
      </c>
      <c r="B21">
        <v>60</v>
      </c>
      <c r="C21" s="6">
        <v>44944</v>
      </c>
      <c r="D21" s="7">
        <v>0.58333333333333337</v>
      </c>
      <c r="E21">
        <v>59.994999999999997</v>
      </c>
      <c r="F21">
        <v>60.085000000000001</v>
      </c>
      <c r="G21">
        <v>59.755000000000003</v>
      </c>
      <c r="H21">
        <v>59.905000000000001</v>
      </c>
      <c r="I21">
        <v>88523</v>
      </c>
    </row>
    <row r="22" spans="1:9" x14ac:dyDescent="0.25">
      <c r="A22" s="5" t="s">
        <v>69</v>
      </c>
      <c r="B22">
        <v>60</v>
      </c>
      <c r="C22" s="6">
        <v>44944</v>
      </c>
      <c r="D22" s="7">
        <v>0.625</v>
      </c>
      <c r="E22">
        <v>59.905000000000001</v>
      </c>
      <c r="F22">
        <v>60.12</v>
      </c>
      <c r="G22">
        <v>59.905000000000001</v>
      </c>
      <c r="H22">
        <v>60.104999999999997</v>
      </c>
      <c r="I22">
        <v>59987</v>
      </c>
    </row>
    <row r="23" spans="1:9" x14ac:dyDescent="0.25">
      <c r="A23" s="5" t="s">
        <v>69</v>
      </c>
      <c r="B23">
        <v>60</v>
      </c>
      <c r="C23" s="6">
        <v>44944</v>
      </c>
      <c r="D23" s="7">
        <v>0.66666666666666663</v>
      </c>
      <c r="E23">
        <v>60.09</v>
      </c>
      <c r="F23">
        <v>60.1</v>
      </c>
      <c r="G23">
        <v>59.685000000000002</v>
      </c>
      <c r="H23">
        <v>59.82</v>
      </c>
      <c r="I23">
        <v>185659</v>
      </c>
    </row>
    <row r="24" spans="1:9" hidden="1" x14ac:dyDescent="0.25">
      <c r="A24" s="5" t="s">
        <v>69</v>
      </c>
      <c r="B24">
        <v>60</v>
      </c>
      <c r="C24" s="6">
        <v>44945</v>
      </c>
      <c r="D24" s="7">
        <v>0.41666666666666669</v>
      </c>
      <c r="E24">
        <v>59.85</v>
      </c>
      <c r="F24">
        <v>60.43</v>
      </c>
      <c r="G24">
        <v>59.73</v>
      </c>
      <c r="H24">
        <v>60.32</v>
      </c>
      <c r="I24">
        <v>75219</v>
      </c>
    </row>
    <row r="25" spans="1:9" hidden="1" x14ac:dyDescent="0.25">
      <c r="A25" s="5" t="s">
        <v>69</v>
      </c>
      <c r="B25">
        <v>60</v>
      </c>
      <c r="C25" s="6">
        <v>44945</v>
      </c>
      <c r="D25" s="7">
        <v>0.45833333333333331</v>
      </c>
      <c r="E25">
        <v>60.32</v>
      </c>
      <c r="F25">
        <v>60.64</v>
      </c>
      <c r="G25">
        <v>60.13</v>
      </c>
      <c r="H25">
        <v>60.57</v>
      </c>
      <c r="I25">
        <v>108072</v>
      </c>
    </row>
    <row r="26" spans="1:9" hidden="1" x14ac:dyDescent="0.25">
      <c r="A26" s="5" t="s">
        <v>69</v>
      </c>
      <c r="B26">
        <v>60</v>
      </c>
      <c r="C26" s="6">
        <v>44945</v>
      </c>
      <c r="D26" s="7">
        <v>0.5</v>
      </c>
      <c r="E26">
        <v>60.545000000000002</v>
      </c>
      <c r="F26">
        <v>60.634999999999998</v>
      </c>
      <c r="G26">
        <v>60.17</v>
      </c>
      <c r="H26">
        <v>60.21</v>
      </c>
      <c r="I26">
        <v>49919</v>
      </c>
    </row>
    <row r="27" spans="1:9" hidden="1" x14ac:dyDescent="0.25">
      <c r="A27" s="5" t="s">
        <v>69</v>
      </c>
      <c r="B27">
        <v>60</v>
      </c>
      <c r="C27" s="6">
        <v>44945</v>
      </c>
      <c r="D27" s="7">
        <v>0.54166666666666663</v>
      </c>
      <c r="E27">
        <v>60.21</v>
      </c>
      <c r="F27">
        <v>60.28</v>
      </c>
      <c r="G27">
        <v>60.07</v>
      </c>
      <c r="H27">
        <v>60.14</v>
      </c>
      <c r="I27">
        <v>41877</v>
      </c>
    </row>
    <row r="28" spans="1:9" x14ac:dyDescent="0.25">
      <c r="A28" s="5" t="s">
        <v>69</v>
      </c>
      <c r="B28">
        <v>60</v>
      </c>
      <c r="C28" s="6">
        <v>44945</v>
      </c>
      <c r="D28" s="7">
        <v>0.58333333333333337</v>
      </c>
      <c r="E28">
        <v>60.16</v>
      </c>
      <c r="F28">
        <v>60.255000000000003</v>
      </c>
      <c r="G28">
        <v>60.13</v>
      </c>
      <c r="H28">
        <v>60.19</v>
      </c>
      <c r="I28">
        <v>35168</v>
      </c>
    </row>
    <row r="29" spans="1:9" x14ac:dyDescent="0.25">
      <c r="A29" s="5" t="s">
        <v>69</v>
      </c>
      <c r="B29">
        <v>60</v>
      </c>
      <c r="C29" s="6">
        <v>44945</v>
      </c>
      <c r="D29" s="7">
        <v>0.625</v>
      </c>
      <c r="E29">
        <v>60.2</v>
      </c>
      <c r="F29">
        <v>60.21</v>
      </c>
      <c r="G29">
        <v>60.08</v>
      </c>
      <c r="H29">
        <v>60.1</v>
      </c>
      <c r="I29">
        <v>44291</v>
      </c>
    </row>
    <row r="30" spans="1:9" x14ac:dyDescent="0.25">
      <c r="A30" s="5" t="s">
        <v>69</v>
      </c>
      <c r="B30">
        <v>60</v>
      </c>
      <c r="C30" s="6">
        <v>44945</v>
      </c>
      <c r="D30" s="7">
        <v>0.66666666666666663</v>
      </c>
      <c r="E30">
        <v>60.11</v>
      </c>
      <c r="F30">
        <v>60.13</v>
      </c>
      <c r="G30">
        <v>59.72</v>
      </c>
      <c r="H30">
        <v>59.73</v>
      </c>
      <c r="I30">
        <v>117632</v>
      </c>
    </row>
    <row r="31" spans="1:9" hidden="1" x14ac:dyDescent="0.25">
      <c r="A31" s="5" t="s">
        <v>69</v>
      </c>
      <c r="B31">
        <v>60</v>
      </c>
      <c r="C31" s="6">
        <v>44946</v>
      </c>
      <c r="D31" s="7">
        <v>0.41666666666666669</v>
      </c>
      <c r="E31">
        <v>59.72</v>
      </c>
      <c r="F31">
        <v>59.86</v>
      </c>
      <c r="G31">
        <v>59.414999999999999</v>
      </c>
      <c r="H31">
        <v>59.43</v>
      </c>
      <c r="I31">
        <v>43449</v>
      </c>
    </row>
    <row r="32" spans="1:9" hidden="1" x14ac:dyDescent="0.25">
      <c r="A32" s="5" t="s">
        <v>69</v>
      </c>
      <c r="B32">
        <v>60</v>
      </c>
      <c r="C32" s="6">
        <v>44946</v>
      </c>
      <c r="D32" s="7">
        <v>0.45833333333333331</v>
      </c>
      <c r="E32">
        <v>59.435000000000002</v>
      </c>
      <c r="F32">
        <v>59.78</v>
      </c>
      <c r="G32">
        <v>59.42</v>
      </c>
      <c r="H32">
        <v>59.704999999999998</v>
      </c>
      <c r="I32">
        <v>45346</v>
      </c>
    </row>
    <row r="33" spans="1:9" hidden="1" x14ac:dyDescent="0.25">
      <c r="A33" s="5" t="s">
        <v>69</v>
      </c>
      <c r="B33">
        <v>60</v>
      </c>
      <c r="C33" s="6">
        <v>44946</v>
      </c>
      <c r="D33" s="7">
        <v>0.5</v>
      </c>
      <c r="E33">
        <v>59.7</v>
      </c>
      <c r="F33">
        <v>59.9</v>
      </c>
      <c r="G33">
        <v>59.695</v>
      </c>
      <c r="H33">
        <v>59.8</v>
      </c>
      <c r="I33">
        <v>35345</v>
      </c>
    </row>
    <row r="34" spans="1:9" hidden="1" x14ac:dyDescent="0.25">
      <c r="A34" s="5" t="s">
        <v>69</v>
      </c>
      <c r="B34">
        <v>60</v>
      </c>
      <c r="C34" s="6">
        <v>44946</v>
      </c>
      <c r="D34" s="7">
        <v>0.54166666666666663</v>
      </c>
      <c r="E34">
        <v>59.814999999999998</v>
      </c>
      <c r="F34">
        <v>59.82</v>
      </c>
      <c r="G34">
        <v>59.634999999999998</v>
      </c>
      <c r="H34">
        <v>59.64</v>
      </c>
      <c r="I34">
        <v>24829</v>
      </c>
    </row>
    <row r="35" spans="1:9" x14ac:dyDescent="0.25">
      <c r="A35" s="5" t="s">
        <v>69</v>
      </c>
      <c r="B35">
        <v>60</v>
      </c>
      <c r="C35" s="6">
        <v>44946</v>
      </c>
      <c r="D35" s="7">
        <v>0.58333333333333337</v>
      </c>
      <c r="E35">
        <v>59.645000000000003</v>
      </c>
      <c r="F35">
        <v>59.92</v>
      </c>
      <c r="G35">
        <v>59.57</v>
      </c>
      <c r="H35">
        <v>59.835000000000001</v>
      </c>
      <c r="I35">
        <v>47549</v>
      </c>
    </row>
    <row r="36" spans="1:9" x14ac:dyDescent="0.25">
      <c r="A36" s="5" t="s">
        <v>69</v>
      </c>
      <c r="B36">
        <v>60</v>
      </c>
      <c r="C36" s="6">
        <v>44946</v>
      </c>
      <c r="D36" s="7">
        <v>0.625</v>
      </c>
      <c r="E36">
        <v>59.835000000000001</v>
      </c>
      <c r="F36">
        <v>59.924999999999997</v>
      </c>
      <c r="G36">
        <v>59.77</v>
      </c>
      <c r="H36">
        <v>59.85</v>
      </c>
      <c r="I36">
        <v>32733</v>
      </c>
    </row>
    <row r="37" spans="1:9" x14ac:dyDescent="0.25">
      <c r="A37" s="5" t="s">
        <v>69</v>
      </c>
      <c r="B37">
        <v>60</v>
      </c>
      <c r="C37" s="6">
        <v>44946</v>
      </c>
      <c r="D37" s="7">
        <v>0.66666666666666663</v>
      </c>
      <c r="E37">
        <v>59.875</v>
      </c>
      <c r="F37">
        <v>60.08</v>
      </c>
      <c r="G37">
        <v>59.875</v>
      </c>
      <c r="H37">
        <v>60.06</v>
      </c>
      <c r="I37">
        <v>120246</v>
      </c>
    </row>
    <row r="38" spans="1:9" x14ac:dyDescent="0.25">
      <c r="A38" t="s">
        <v>70</v>
      </c>
      <c r="B38">
        <f>SUBTOTAL(103,US1_KO_230116_230120[&lt;PER&gt;])</f>
        <v>12</v>
      </c>
      <c r="E38">
        <f>SUBTOTAL(101,US1_KO_230116_230120[&lt;OPEN&gt;])</f>
        <v>60.447083333333325</v>
      </c>
      <c r="F38">
        <f>SUBTOTAL(104,US1_KO_230116_230120[&lt;HIGH&gt;])</f>
        <v>62.03</v>
      </c>
      <c r="G38">
        <f>SUBTOTAL(105,US1_KO_230116_230120[&lt;LOW&gt;])</f>
        <v>59.57</v>
      </c>
      <c r="H38">
        <f>SUBTOTAL(101,US1_KO_230116_230120[&lt;CLOSE&gt;])</f>
        <v>60.402500000000011</v>
      </c>
      <c r="I38">
        <f>SUBTOTAL(109,US1_KO_230116_230120[&lt;VOL&gt;])</f>
        <v>986931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53BF-F05F-4F70-BC86-7C5FDDADEE37}">
  <dimension ref="A8:E19"/>
  <sheetViews>
    <sheetView tabSelected="1" workbookViewId="0">
      <selection activeCell="A8" sqref="A8"/>
    </sheetView>
  </sheetViews>
  <sheetFormatPr defaultRowHeight="15" x14ac:dyDescent="0.25"/>
  <cols>
    <col min="1" max="1" width="17.28515625" bestFit="1" customWidth="1"/>
    <col min="2" max="2" width="22.85546875" bestFit="1" customWidth="1"/>
    <col min="3" max="3" width="22.5703125" bestFit="1" customWidth="1"/>
    <col min="4" max="4" width="23.28515625" bestFit="1" customWidth="1"/>
    <col min="5" max="5" width="23.7109375" bestFit="1" customWidth="1"/>
    <col min="6" max="6" width="5" bestFit="1" customWidth="1"/>
    <col min="7" max="7" width="6" bestFit="1" customWidth="1"/>
    <col min="8" max="8" width="7" bestFit="1" customWidth="1"/>
    <col min="9" max="9" width="6" bestFit="1" customWidth="1"/>
    <col min="10" max="10" width="7" bestFit="1" customWidth="1"/>
    <col min="11" max="12" width="6" bestFit="1" customWidth="1"/>
    <col min="13" max="13" width="5" bestFit="1" customWidth="1"/>
    <col min="14" max="14" width="7" bestFit="1" customWidth="1"/>
    <col min="15" max="18" width="6" bestFit="1" customWidth="1"/>
    <col min="19" max="19" width="7" bestFit="1" customWidth="1"/>
    <col min="20" max="22" width="6" bestFit="1" customWidth="1"/>
    <col min="23" max="23" width="7" bestFit="1" customWidth="1"/>
    <col min="24" max="24" width="6" bestFit="1" customWidth="1"/>
    <col min="25" max="25" width="5" bestFit="1" customWidth="1"/>
    <col min="26" max="27" width="6" bestFit="1" customWidth="1"/>
    <col min="28" max="28" width="7" bestFit="1" customWidth="1"/>
    <col min="29" max="29" width="6" bestFit="1" customWidth="1"/>
    <col min="30" max="39" width="7" bestFit="1" customWidth="1"/>
    <col min="40" max="40" width="8" bestFit="1" customWidth="1"/>
    <col min="41" max="50" width="7" bestFit="1" customWidth="1"/>
    <col min="51" max="51" width="6" bestFit="1" customWidth="1"/>
    <col min="52" max="56" width="7" bestFit="1" customWidth="1"/>
    <col min="57" max="57" width="11.85546875" bestFit="1" customWidth="1"/>
    <col min="58" max="58" width="11.140625" bestFit="1" customWidth="1"/>
    <col min="59" max="59" width="8.85546875" bestFit="1" customWidth="1"/>
    <col min="60" max="60" width="11.140625" bestFit="1" customWidth="1"/>
    <col min="61" max="61" width="7.85546875" bestFit="1" customWidth="1"/>
    <col min="62" max="62" width="10.140625" bestFit="1" customWidth="1"/>
    <col min="63" max="63" width="9.85546875" bestFit="1" customWidth="1"/>
    <col min="64" max="64" width="12.140625" bestFit="1" customWidth="1"/>
    <col min="65" max="65" width="8.85546875" bestFit="1" customWidth="1"/>
    <col min="66" max="66" width="11.140625" bestFit="1" customWidth="1"/>
    <col min="67" max="67" width="7.85546875" bestFit="1" customWidth="1"/>
    <col min="68" max="68" width="10.140625" bestFit="1" customWidth="1"/>
    <col min="69" max="69" width="8.85546875" bestFit="1" customWidth="1"/>
    <col min="70" max="70" width="11.140625" bestFit="1" customWidth="1"/>
    <col min="71" max="71" width="8.85546875" bestFit="1" customWidth="1"/>
    <col min="72" max="72" width="11.140625" bestFit="1" customWidth="1"/>
    <col min="73" max="73" width="8.85546875" bestFit="1" customWidth="1"/>
    <col min="74" max="74" width="11.140625" bestFit="1" customWidth="1"/>
    <col min="75" max="75" width="8.85546875" bestFit="1" customWidth="1"/>
    <col min="76" max="76" width="11.140625" bestFit="1" customWidth="1"/>
    <col min="77" max="77" width="7.85546875" bestFit="1" customWidth="1"/>
    <col min="78" max="78" width="10.140625" bestFit="1" customWidth="1"/>
    <col min="79" max="79" width="8.85546875" bestFit="1" customWidth="1"/>
    <col min="80" max="80" width="11.140625" bestFit="1" customWidth="1"/>
    <col min="81" max="81" width="9.85546875" bestFit="1" customWidth="1"/>
    <col min="82" max="82" width="12.140625" bestFit="1" customWidth="1"/>
    <col min="83" max="83" width="8.85546875" bestFit="1" customWidth="1"/>
    <col min="84" max="84" width="11.140625" bestFit="1" customWidth="1"/>
    <col min="85" max="85" width="8.85546875" bestFit="1" customWidth="1"/>
    <col min="86" max="86" width="11.140625" bestFit="1" customWidth="1"/>
    <col min="87" max="87" width="8.85546875" bestFit="1" customWidth="1"/>
    <col min="88" max="88" width="11.140625" bestFit="1" customWidth="1"/>
    <col min="89" max="89" width="8.85546875" bestFit="1" customWidth="1"/>
    <col min="90" max="90" width="11.140625" bestFit="1" customWidth="1"/>
    <col min="91" max="91" width="8.85546875" bestFit="1" customWidth="1"/>
    <col min="92" max="92" width="11.140625" bestFit="1" customWidth="1"/>
    <col min="93" max="93" width="8.85546875" bestFit="1" customWidth="1"/>
    <col min="94" max="94" width="11.140625" bestFit="1" customWidth="1"/>
    <col min="95" max="95" width="8.85546875" bestFit="1" customWidth="1"/>
    <col min="96" max="96" width="11.140625" bestFit="1" customWidth="1"/>
    <col min="97" max="97" width="8.85546875" bestFit="1" customWidth="1"/>
    <col min="98" max="98" width="11.140625" bestFit="1" customWidth="1"/>
    <col min="99" max="99" width="8.85546875" bestFit="1" customWidth="1"/>
    <col min="100" max="100" width="11.140625" bestFit="1" customWidth="1"/>
    <col min="101" max="101" width="8.85546875" bestFit="1" customWidth="1"/>
    <col min="102" max="102" width="11.140625" bestFit="1" customWidth="1"/>
    <col min="103" max="103" width="8.85546875" bestFit="1" customWidth="1"/>
    <col min="104" max="104" width="11.140625" bestFit="1" customWidth="1"/>
    <col min="105" max="105" width="8.85546875" bestFit="1" customWidth="1"/>
    <col min="106" max="106" width="11.140625" bestFit="1" customWidth="1"/>
    <col min="107" max="107" width="8.85546875" bestFit="1" customWidth="1"/>
    <col min="108" max="108" width="11.140625" bestFit="1" customWidth="1"/>
    <col min="109" max="109" width="8.85546875" bestFit="1" customWidth="1"/>
    <col min="110" max="110" width="11.140625" bestFit="1" customWidth="1"/>
    <col min="111" max="111" width="8.85546875" bestFit="1" customWidth="1"/>
    <col min="112" max="112" width="11.140625" bestFit="1" customWidth="1"/>
    <col min="113" max="113" width="11.85546875" bestFit="1" customWidth="1"/>
    <col min="114" max="114" width="11.140625" bestFit="1" customWidth="1"/>
    <col min="115" max="115" width="8.85546875" bestFit="1" customWidth="1"/>
    <col min="116" max="117" width="11.140625" bestFit="1" customWidth="1"/>
    <col min="118" max="118" width="8.85546875" bestFit="1" customWidth="1"/>
    <col min="119" max="119" width="10.140625" bestFit="1" customWidth="1"/>
    <col min="120" max="120" width="11.140625" bestFit="1" customWidth="1"/>
    <col min="121" max="121" width="9.85546875" bestFit="1" customWidth="1"/>
    <col min="122" max="122" width="12.140625" bestFit="1" customWidth="1"/>
    <col min="123" max="123" width="10.140625" bestFit="1" customWidth="1"/>
    <col min="124" max="124" width="8.85546875" bestFit="1" customWidth="1"/>
    <col min="125" max="126" width="11.140625" bestFit="1" customWidth="1"/>
    <col min="127" max="127" width="8.85546875" bestFit="1" customWidth="1"/>
    <col min="128" max="129" width="11.140625" bestFit="1" customWidth="1"/>
    <col min="130" max="130" width="8.85546875" bestFit="1" customWidth="1"/>
    <col min="131" max="132" width="11.140625" bestFit="1" customWidth="1"/>
    <col min="133" max="133" width="8.85546875" bestFit="1" customWidth="1"/>
    <col min="134" max="135" width="11.140625" bestFit="1" customWidth="1"/>
    <col min="136" max="136" width="8.85546875" bestFit="1" customWidth="1"/>
    <col min="137" max="138" width="11.140625" bestFit="1" customWidth="1"/>
    <col min="139" max="139" width="8.85546875" bestFit="1" customWidth="1"/>
    <col min="140" max="141" width="11.140625" bestFit="1" customWidth="1"/>
    <col min="142" max="142" width="8.85546875" bestFit="1" customWidth="1"/>
    <col min="143" max="144" width="11.140625" bestFit="1" customWidth="1"/>
    <col min="145" max="145" width="8.85546875" bestFit="1" customWidth="1"/>
    <col min="146" max="147" width="11.140625" bestFit="1" customWidth="1"/>
    <col min="148" max="148" width="8.85546875" bestFit="1" customWidth="1"/>
    <col min="149" max="150" width="11.140625" bestFit="1" customWidth="1"/>
    <col min="151" max="151" width="8.85546875" bestFit="1" customWidth="1"/>
    <col min="152" max="153" width="11.140625" bestFit="1" customWidth="1"/>
    <col min="154" max="154" width="8.85546875" bestFit="1" customWidth="1"/>
    <col min="155" max="156" width="11.140625" bestFit="1" customWidth="1"/>
    <col min="157" max="157" width="8.85546875" bestFit="1" customWidth="1"/>
    <col min="158" max="159" width="11.140625" bestFit="1" customWidth="1"/>
    <col min="160" max="160" width="8.85546875" bestFit="1" customWidth="1"/>
    <col min="161" max="162" width="11.140625" bestFit="1" customWidth="1"/>
    <col min="163" max="163" width="8.85546875" bestFit="1" customWidth="1"/>
    <col min="164" max="164" width="11.140625" bestFit="1" customWidth="1"/>
    <col min="165" max="165" width="10.140625" bestFit="1" customWidth="1"/>
    <col min="166" max="166" width="8.85546875" bestFit="1" customWidth="1"/>
    <col min="167" max="168" width="11.140625" bestFit="1" customWidth="1"/>
    <col min="169" max="169" width="11.85546875" bestFit="1" customWidth="1"/>
    <col min="170" max="171" width="11.140625" bestFit="1" customWidth="1"/>
    <col min="172" max="172" width="8.85546875" bestFit="1" customWidth="1"/>
    <col min="173" max="175" width="11.140625" bestFit="1" customWidth="1"/>
    <col min="176" max="176" width="8.85546875" bestFit="1" customWidth="1"/>
    <col min="177" max="179" width="11.140625" bestFit="1" customWidth="1"/>
    <col min="180" max="180" width="8.85546875" bestFit="1" customWidth="1"/>
    <col min="181" max="183" width="11.140625" bestFit="1" customWidth="1"/>
    <col min="184" max="184" width="8.85546875" bestFit="1" customWidth="1"/>
    <col min="185" max="186" width="11.140625" bestFit="1" customWidth="1"/>
    <col min="187" max="187" width="10.140625" bestFit="1" customWidth="1"/>
    <col min="188" max="188" width="8.85546875" bestFit="1" customWidth="1"/>
    <col min="189" max="191" width="11.140625" bestFit="1" customWidth="1"/>
    <col min="192" max="192" width="8.85546875" bestFit="1" customWidth="1"/>
    <col min="193" max="195" width="11.140625" bestFit="1" customWidth="1"/>
    <col min="196" max="196" width="8.85546875" bestFit="1" customWidth="1"/>
    <col min="197" max="199" width="11.140625" bestFit="1" customWidth="1"/>
    <col min="200" max="200" width="8.85546875" bestFit="1" customWidth="1"/>
    <col min="201" max="201" width="11.140625" bestFit="1" customWidth="1"/>
    <col min="202" max="202" width="10.140625" bestFit="1" customWidth="1"/>
    <col min="203" max="203" width="11.140625" bestFit="1" customWidth="1"/>
    <col min="204" max="204" width="8.85546875" bestFit="1" customWidth="1"/>
    <col min="205" max="206" width="11.140625" bestFit="1" customWidth="1"/>
    <col min="207" max="207" width="10.140625" bestFit="1" customWidth="1"/>
    <col min="208" max="208" width="8.85546875" bestFit="1" customWidth="1"/>
    <col min="209" max="211" width="11.140625" bestFit="1" customWidth="1"/>
    <col min="212" max="212" width="8.85546875" bestFit="1" customWidth="1"/>
    <col min="213" max="215" width="11.140625" bestFit="1" customWidth="1"/>
    <col min="216" max="216" width="8.85546875" bestFit="1" customWidth="1"/>
    <col min="217" max="219" width="11.140625" bestFit="1" customWidth="1"/>
    <col min="220" max="220" width="8.85546875" bestFit="1" customWidth="1"/>
    <col min="221" max="223" width="11.140625" bestFit="1" customWidth="1"/>
    <col min="224" max="224" width="11.85546875" bestFit="1" customWidth="1"/>
  </cols>
  <sheetData>
    <row r="8" spans="1:5" x14ac:dyDescent="0.25">
      <c r="A8" s="8" t="s">
        <v>73</v>
      </c>
      <c r="B8" t="s">
        <v>77</v>
      </c>
      <c r="C8" t="s">
        <v>75</v>
      </c>
      <c r="D8" t="s">
        <v>76</v>
      </c>
      <c r="E8" t="s">
        <v>72</v>
      </c>
    </row>
    <row r="9" spans="1:5" x14ac:dyDescent="0.25">
      <c r="A9" s="9" t="s">
        <v>69</v>
      </c>
      <c r="B9" s="5">
        <v>1700.3150000000001</v>
      </c>
      <c r="C9" s="5">
        <v>1691.2150000000001</v>
      </c>
      <c r="D9" s="5">
        <v>1696.54</v>
      </c>
      <c r="E9" s="5">
        <v>1694.9849999999999</v>
      </c>
    </row>
    <row r="10" spans="1:5" x14ac:dyDescent="0.25">
      <c r="A10" s="10">
        <v>44943</v>
      </c>
      <c r="B10" s="5">
        <v>434.43000000000006</v>
      </c>
      <c r="C10" s="5">
        <v>432.46999999999997</v>
      </c>
      <c r="D10" s="5">
        <v>433.46</v>
      </c>
      <c r="E10" s="5">
        <v>433.4</v>
      </c>
    </row>
    <row r="11" spans="1:5" x14ac:dyDescent="0.25">
      <c r="A11" s="10">
        <v>44944</v>
      </c>
      <c r="B11" s="5">
        <v>424.02</v>
      </c>
      <c r="C11" s="5">
        <v>421.33499999999998</v>
      </c>
      <c r="D11" s="5">
        <v>423.65999999999997</v>
      </c>
      <c r="E11" s="5">
        <v>422.005</v>
      </c>
    </row>
    <row r="12" spans="1:5" x14ac:dyDescent="0.25">
      <c r="A12" s="10">
        <v>44945</v>
      </c>
      <c r="B12" s="5">
        <v>422.58</v>
      </c>
      <c r="C12" s="5">
        <v>420.03</v>
      </c>
      <c r="D12" s="5">
        <v>421.39500000000004</v>
      </c>
      <c r="E12" s="5">
        <v>421.26000000000005</v>
      </c>
    </row>
    <row r="13" spans="1:5" x14ac:dyDescent="0.25">
      <c r="A13" s="10">
        <v>44946</v>
      </c>
      <c r="B13" s="5">
        <v>419.28499999999997</v>
      </c>
      <c r="C13" s="5">
        <v>417.38</v>
      </c>
      <c r="D13" s="5">
        <v>418.02499999999998</v>
      </c>
      <c r="E13" s="5">
        <v>418.32</v>
      </c>
    </row>
    <row r="14" spans="1:5" x14ac:dyDescent="0.25">
      <c r="A14" s="9" t="s">
        <v>71</v>
      </c>
      <c r="B14" s="5">
        <v>4832.9400000000005</v>
      </c>
      <c r="C14" s="5">
        <v>4810.5599999999995</v>
      </c>
      <c r="D14" s="5">
        <v>4823.7250000000004</v>
      </c>
      <c r="E14" s="5">
        <v>4819.1450000000004</v>
      </c>
    </row>
    <row r="15" spans="1:5" x14ac:dyDescent="0.25">
      <c r="A15" s="10">
        <v>44943</v>
      </c>
      <c r="B15" s="5">
        <v>1238.0300000000002</v>
      </c>
      <c r="C15" s="5">
        <v>1233.2199999999998</v>
      </c>
      <c r="D15" s="5">
        <v>1235.81</v>
      </c>
      <c r="E15" s="5">
        <v>1235.32</v>
      </c>
    </row>
    <row r="16" spans="1:5" x14ac:dyDescent="0.25">
      <c r="A16" s="10">
        <v>44944</v>
      </c>
      <c r="B16" s="5">
        <v>1214.99</v>
      </c>
      <c r="C16" s="5">
        <v>1208.46</v>
      </c>
      <c r="D16" s="5">
        <v>1213.46</v>
      </c>
      <c r="E16" s="5">
        <v>1210.0500000000002</v>
      </c>
    </row>
    <row r="17" spans="1:5" x14ac:dyDescent="0.25">
      <c r="A17" s="10">
        <v>44945</v>
      </c>
      <c r="B17" s="5">
        <v>1197.54</v>
      </c>
      <c r="C17" s="5">
        <v>1192.385</v>
      </c>
      <c r="D17" s="5">
        <v>1195.8149999999998</v>
      </c>
      <c r="E17" s="5">
        <v>1193.9250000000002</v>
      </c>
    </row>
    <row r="18" spans="1:5" x14ac:dyDescent="0.25">
      <c r="A18" s="10">
        <v>44946</v>
      </c>
      <c r="B18" s="5">
        <v>1182.3800000000001</v>
      </c>
      <c r="C18" s="5">
        <v>1176.4950000000001</v>
      </c>
      <c r="D18" s="5">
        <v>1178.6400000000001</v>
      </c>
      <c r="E18" s="5">
        <v>1179.8500000000001</v>
      </c>
    </row>
    <row r="19" spans="1:5" x14ac:dyDescent="0.25">
      <c r="A19" s="9" t="s">
        <v>74</v>
      </c>
      <c r="B19" s="5">
        <v>6533.2550000000001</v>
      </c>
      <c r="C19" s="5">
        <v>6501.7750000000005</v>
      </c>
      <c r="D19" s="5">
        <v>6520.2649999999994</v>
      </c>
      <c r="E19" s="5">
        <v>6514.13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693B-4C18-4A07-8423-D5E97BA49CDC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176C-2115-4C76-81F8-1BC7852007D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889B-C273-4FD7-B1BF-77C5A234FDC1}">
  <dimension ref="A1:K23"/>
  <sheetViews>
    <sheetView zoomScale="110" zoomScaleNormal="110" workbookViewId="0">
      <selection activeCell="I1" sqref="I1"/>
    </sheetView>
  </sheetViews>
  <sheetFormatPr defaultRowHeight="15" x14ac:dyDescent="0.25"/>
  <cols>
    <col min="1" max="1" width="12.140625" customWidth="1"/>
    <col min="2" max="2" width="12.5703125" customWidth="1"/>
    <col min="3" max="3" width="10.42578125" customWidth="1"/>
    <col min="4" max="4" width="12.85546875" customWidth="1"/>
    <col min="5" max="5" width="10" customWidth="1"/>
    <col min="8" max="8" width="10.5703125" customWidth="1"/>
    <col min="9" max="9" width="12.42578125" customWidth="1"/>
    <col min="10" max="10" width="11.28515625" customWidth="1"/>
    <col min="11" max="11" width="17.28515625" customWidth="1"/>
  </cols>
  <sheetData>
    <row r="1" spans="1:11" ht="18.75" x14ac:dyDescent="0.3">
      <c r="A1" t="s">
        <v>0</v>
      </c>
      <c r="B1">
        <f>VLOOKUP(A1,$A$4:$B$8,2,FALSE)</f>
        <v>20</v>
      </c>
      <c r="D1" s="1" t="s">
        <v>1</v>
      </c>
    </row>
    <row r="3" spans="1:11" x14ac:dyDescent="0.25">
      <c r="A3" t="s">
        <v>2</v>
      </c>
      <c r="B3" t="s">
        <v>3</v>
      </c>
    </row>
    <row r="4" spans="1:11" x14ac:dyDescent="0.25">
      <c r="A4" t="s">
        <v>4</v>
      </c>
      <c r="B4">
        <v>50</v>
      </c>
    </row>
    <row r="5" spans="1:11" x14ac:dyDescent="0.25">
      <c r="A5" t="s">
        <v>0</v>
      </c>
      <c r="B5">
        <v>20</v>
      </c>
    </row>
    <row r="6" spans="1:11" x14ac:dyDescent="0.25">
      <c r="A6" t="s">
        <v>5</v>
      </c>
      <c r="B6">
        <v>60</v>
      </c>
    </row>
    <row r="7" spans="1:11" x14ac:dyDescent="0.25">
      <c r="A7" t="s">
        <v>6</v>
      </c>
      <c r="B7">
        <v>40</v>
      </c>
    </row>
    <row r="8" spans="1:11" x14ac:dyDescent="0.25">
      <c r="A8" t="s">
        <v>7</v>
      </c>
      <c r="B8">
        <v>30</v>
      </c>
    </row>
    <row r="12" spans="1:11" x14ac:dyDescent="0.25">
      <c r="A12" t="s">
        <v>2</v>
      </c>
      <c r="B12" t="s">
        <v>3</v>
      </c>
      <c r="C12" t="s">
        <v>8</v>
      </c>
      <c r="D12" t="s">
        <v>9</v>
      </c>
      <c r="E12" t="s">
        <v>10</v>
      </c>
      <c r="F12" t="s">
        <v>11</v>
      </c>
      <c r="H12" t="s">
        <v>12</v>
      </c>
      <c r="I12" t="s">
        <v>13</v>
      </c>
      <c r="J12" t="s">
        <v>8</v>
      </c>
      <c r="K12" t="s">
        <v>14</v>
      </c>
    </row>
    <row r="13" spans="1:11" x14ac:dyDescent="0.25">
      <c r="A13" t="s">
        <v>4</v>
      </c>
      <c r="B13">
        <v>50</v>
      </c>
      <c r="C13" t="str">
        <f>VLOOKUP(B13,Партии[],3,1)</f>
        <v>Крупн.опт</v>
      </c>
      <c r="D13">
        <f>VLOOKUP(C13,Партии[[Партия]:[НомерСтолбца]],2,FALSE)</f>
        <v>4</v>
      </c>
      <c r="E13">
        <f>VLOOKUP(A13,Товары[],D13,FALSE)</f>
        <v>60</v>
      </c>
      <c r="F13">
        <f>B13*E13</f>
        <v>3000</v>
      </c>
      <c r="H13">
        <v>1</v>
      </c>
      <c r="I13" s="2" t="s">
        <v>15</v>
      </c>
      <c r="J13" t="s">
        <v>16</v>
      </c>
      <c r="K13">
        <v>2</v>
      </c>
    </row>
    <row r="14" spans="1:11" x14ac:dyDescent="0.25">
      <c r="A14" t="s">
        <v>0</v>
      </c>
      <c r="B14">
        <v>20</v>
      </c>
      <c r="C14" t="str">
        <f>VLOOKUP(B14,Партии[],3,1)</f>
        <v>Розн</v>
      </c>
      <c r="D14">
        <f>VLOOKUP(C14,Партии[[Партия]:[НомерСтолбца]],2,FALSE)</f>
        <v>2</v>
      </c>
      <c r="E14">
        <f>VLOOKUP(A14,Товары[],D14,FALSE)</f>
        <v>90</v>
      </c>
      <c r="F14">
        <f t="shared" ref="F14:F17" si="0">B14*E14</f>
        <v>1800</v>
      </c>
      <c r="H14">
        <v>21</v>
      </c>
      <c r="I14" t="s">
        <v>17</v>
      </c>
      <c r="J14" t="s">
        <v>18</v>
      </c>
      <c r="K14">
        <v>3</v>
      </c>
    </row>
    <row r="15" spans="1:11" x14ac:dyDescent="0.25">
      <c r="A15" t="s">
        <v>5</v>
      </c>
      <c r="B15">
        <v>60</v>
      </c>
      <c r="C15" t="str">
        <f>VLOOKUP(B15,Партии[],3,1)</f>
        <v>Крупн.опт</v>
      </c>
      <c r="D15">
        <f>VLOOKUP(C15,Партии[[Партия]:[НомерСтолбца]],2,FALSE)</f>
        <v>4</v>
      </c>
      <c r="E15">
        <f>VLOOKUP(A15,Товары[],D15,FALSE)</f>
        <v>35</v>
      </c>
      <c r="F15">
        <f t="shared" si="0"/>
        <v>2100</v>
      </c>
      <c r="H15">
        <v>41</v>
      </c>
      <c r="I15" t="s">
        <v>19</v>
      </c>
      <c r="J15" t="s">
        <v>20</v>
      </c>
      <c r="K15">
        <v>4</v>
      </c>
    </row>
    <row r="16" spans="1:11" x14ac:dyDescent="0.25">
      <c r="A16" t="s">
        <v>6</v>
      </c>
      <c r="B16">
        <v>40</v>
      </c>
      <c r="C16" t="str">
        <f>VLOOKUP(B16,Партии[],3,1)</f>
        <v>Опт</v>
      </c>
      <c r="D16">
        <f>VLOOKUP(C16,Партии[[Партия]:[НомерСтолбца]],2,FALSE)</f>
        <v>3</v>
      </c>
      <c r="E16">
        <f>VLOOKUP(A16,Товары[],D16,FALSE)</f>
        <v>80</v>
      </c>
      <c r="F16">
        <f t="shared" si="0"/>
        <v>3200</v>
      </c>
    </row>
    <row r="17" spans="1:11" x14ac:dyDescent="0.25">
      <c r="A17" t="s">
        <v>7</v>
      </c>
      <c r="B17">
        <v>30</v>
      </c>
      <c r="C17" t="str">
        <f>VLOOKUP(B17,Партии[],3,1)</f>
        <v>Опт</v>
      </c>
      <c r="D17">
        <f>VLOOKUP(C17,Партии[[Партия]:[НомерСтолбца]],2,FALSE)</f>
        <v>3</v>
      </c>
      <c r="E17">
        <f>VLOOKUP(A17,Товары[],D17,FALSE)</f>
        <v>70</v>
      </c>
      <c r="F17">
        <f t="shared" si="0"/>
        <v>2100</v>
      </c>
    </row>
    <row r="18" spans="1:11" x14ac:dyDescent="0.25">
      <c r="H18" t="s">
        <v>21</v>
      </c>
      <c r="I18" t="s">
        <v>16</v>
      </c>
      <c r="J18" t="s">
        <v>18</v>
      </c>
      <c r="K18" t="s">
        <v>20</v>
      </c>
    </row>
    <row r="19" spans="1:11" x14ac:dyDescent="0.25">
      <c r="H19" t="s">
        <v>4</v>
      </c>
      <c r="I19">
        <v>100</v>
      </c>
      <c r="J19">
        <v>80</v>
      </c>
      <c r="K19">
        <v>60</v>
      </c>
    </row>
    <row r="20" spans="1:11" x14ac:dyDescent="0.25">
      <c r="H20" t="s">
        <v>0</v>
      </c>
      <c r="I20">
        <v>90</v>
      </c>
      <c r="J20">
        <v>70</v>
      </c>
      <c r="K20">
        <v>55</v>
      </c>
    </row>
    <row r="21" spans="1:11" x14ac:dyDescent="0.25">
      <c r="H21" t="s">
        <v>5</v>
      </c>
      <c r="I21">
        <v>50</v>
      </c>
      <c r="J21">
        <v>40</v>
      </c>
      <c r="K21">
        <v>35</v>
      </c>
    </row>
    <row r="22" spans="1:11" x14ac:dyDescent="0.25">
      <c r="H22" t="s">
        <v>6</v>
      </c>
      <c r="I22">
        <v>90</v>
      </c>
      <c r="J22">
        <v>80</v>
      </c>
      <c r="K22">
        <v>65</v>
      </c>
    </row>
    <row r="23" spans="1:11" x14ac:dyDescent="0.25">
      <c r="H23" t="s">
        <v>7</v>
      </c>
      <c r="I23">
        <v>80</v>
      </c>
      <c r="J23">
        <v>70</v>
      </c>
      <c r="K23">
        <v>60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B92F-3A22-4F2A-B38E-CDF1CA9D92C8}">
  <dimension ref="B9:J21"/>
  <sheetViews>
    <sheetView workbookViewId="0">
      <selection activeCell="K6" sqref="K6"/>
    </sheetView>
  </sheetViews>
  <sheetFormatPr defaultRowHeight="15" x14ac:dyDescent="0.25"/>
  <cols>
    <col min="2" max="2" width="13.42578125" customWidth="1"/>
    <col min="4" max="4" width="13.5703125" customWidth="1"/>
    <col min="9" max="9" width="13" customWidth="1"/>
    <col min="10" max="10" width="11.7109375" customWidth="1"/>
  </cols>
  <sheetData>
    <row r="9" spans="2:10" x14ac:dyDescent="0.25">
      <c r="B9" t="s">
        <v>22</v>
      </c>
    </row>
    <row r="10" spans="2:10" x14ac:dyDescent="0.25">
      <c r="B10" t="s">
        <v>23</v>
      </c>
    </row>
    <row r="11" spans="2:10" x14ac:dyDescent="0.25">
      <c r="B11" t="s">
        <v>24</v>
      </c>
    </row>
    <row r="12" spans="2:10" x14ac:dyDescent="0.25">
      <c r="B12" t="s">
        <v>25</v>
      </c>
    </row>
    <row r="15" spans="2:10" x14ac:dyDescent="0.25">
      <c r="B15" t="s">
        <v>26</v>
      </c>
      <c r="D15" t="s">
        <v>33</v>
      </c>
      <c r="F15" t="s">
        <v>34</v>
      </c>
      <c r="H15" t="s">
        <v>35</v>
      </c>
      <c r="I15" t="s">
        <v>36</v>
      </c>
      <c r="J15" t="s">
        <v>37</v>
      </c>
    </row>
    <row r="16" spans="2:10" x14ac:dyDescent="0.25">
      <c r="B16" t="s">
        <v>27</v>
      </c>
      <c r="D16" t="s">
        <v>27</v>
      </c>
      <c r="F16" s="3">
        <f>1/3</f>
        <v>0.33333333333333331</v>
      </c>
      <c r="H16">
        <v>0</v>
      </c>
      <c r="I16" t="s">
        <v>38</v>
      </c>
      <c r="J16">
        <v>1</v>
      </c>
    </row>
    <row r="17" spans="2:10" x14ac:dyDescent="0.25">
      <c r="B17" t="s">
        <v>28</v>
      </c>
      <c r="D17" t="s">
        <v>28</v>
      </c>
      <c r="H17" s="3">
        <f>F16</f>
        <v>0.33333333333333331</v>
      </c>
      <c r="I17" t="s">
        <v>39</v>
      </c>
      <c r="J17">
        <v>0</v>
      </c>
    </row>
    <row r="18" spans="2:10" x14ac:dyDescent="0.25">
      <c r="B18" t="s">
        <v>29</v>
      </c>
      <c r="D18" t="s">
        <v>29</v>
      </c>
    </row>
    <row r="19" spans="2:10" x14ac:dyDescent="0.25">
      <c r="B19" t="s">
        <v>30</v>
      </c>
      <c r="D19" t="s">
        <v>30</v>
      </c>
    </row>
    <row r="20" spans="2:10" x14ac:dyDescent="0.25">
      <c r="B20" t="s">
        <v>31</v>
      </c>
      <c r="D20" t="s">
        <v>31</v>
      </c>
    </row>
    <row r="21" spans="2:10" x14ac:dyDescent="0.25">
      <c r="B21" t="s">
        <v>32</v>
      </c>
      <c r="D21" t="s">
        <v>32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C6A-2C5B-49B7-9F40-FC2F31E05EFF}">
  <dimension ref="B6:F14"/>
  <sheetViews>
    <sheetView workbookViewId="0"/>
  </sheetViews>
  <sheetFormatPr defaultRowHeight="15" x14ac:dyDescent="0.25"/>
  <cols>
    <col min="2" max="2" width="16" bestFit="1" customWidth="1"/>
    <col min="4" max="4" width="13.28515625" bestFit="1" customWidth="1"/>
    <col min="6" max="6" width="15.140625" bestFit="1" customWidth="1"/>
  </cols>
  <sheetData>
    <row r="6" spans="2:6" x14ac:dyDescent="0.25">
      <c r="B6" t="s">
        <v>59</v>
      </c>
      <c r="C6" s="4" t="s">
        <v>58</v>
      </c>
    </row>
    <row r="9" spans="2:6" x14ac:dyDescent="0.25">
      <c r="B9" t="s">
        <v>40</v>
      </c>
      <c r="D9" t="s">
        <v>46</v>
      </c>
      <c r="F9" t="s">
        <v>52</v>
      </c>
    </row>
    <row r="10" spans="2:6" x14ac:dyDescent="0.25">
      <c r="B10" t="s">
        <v>41</v>
      </c>
      <c r="D10" t="s">
        <v>47</v>
      </c>
      <c r="F10" t="s">
        <v>53</v>
      </c>
    </row>
    <row r="11" spans="2:6" x14ac:dyDescent="0.25">
      <c r="B11" t="s">
        <v>42</v>
      </c>
      <c r="D11" t="s">
        <v>48</v>
      </c>
      <c r="F11" t="s">
        <v>54</v>
      </c>
    </row>
    <row r="12" spans="2:6" x14ac:dyDescent="0.25">
      <c r="B12" t="s">
        <v>43</v>
      </c>
      <c r="D12" t="s">
        <v>49</v>
      </c>
      <c r="F12" t="s">
        <v>55</v>
      </c>
    </row>
    <row r="13" spans="2:6" x14ac:dyDescent="0.25">
      <c r="B13" t="s">
        <v>44</v>
      </c>
      <c r="D13" t="s">
        <v>50</v>
      </c>
      <c r="F13" t="s">
        <v>56</v>
      </c>
    </row>
    <row r="14" spans="2:6" x14ac:dyDescent="0.25">
      <c r="B14" t="s">
        <v>45</v>
      </c>
      <c r="D14" t="s">
        <v>51</v>
      </c>
      <c r="F14" t="s">
        <v>57</v>
      </c>
    </row>
  </sheetData>
  <hyperlinks>
    <hyperlink ref="C6" r:id="rId1" xr:uid="{F6CDF1F5-547F-4BF4-ABA4-F77CCB6CF692}"/>
  </hyperlink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6 3 1 e 6 3 2 - a f a d - 4 1 1 3 - 9 a d 4 - 6 d 8 5 8 3 d e 8 9 5 5 "   x m l n s = " h t t p : / / s c h e m a s . m i c r o s o f t . c o m / D a t a M a s h u p " > A A A A A E A F A A B Q S w M E F A A C A A g A b 4 d G V h W G e 1 K o A A A A + A A A A B I A H A B D b 2 5 m a W c v U G F j a 2 F n Z S 5 4 b W w g o h g A K K A U A A A A A A A A A A A A A A A A A A A A A A A A A A A A h Y 9 B D o I w F E S v Q r q n v y A G Q j 5 l 4 V Y S o 9 G 4 J V C h E Y p p i 3 A 3 F x 7 J K 0 i i q D u X M 3 m T v H n c 7 p i O b e N c h T a y U w n x K C O O U E V X S l U l p L c n N y I p x 0 1 e n P N K O B O s T D w a m Z D a 2 k s M M A w D H R a 0 0 x X 4 j H l w z N a 7 o h Z t 7 k p l b K 4 K Q T 6 r 8 v + K c D y 8 Z L h P w 4 g u w 4 D R I P I Q 5 h o z q b 6 I P x l T h v B T 4 q p v b K 8 F 1 7 2 7 3 S P M E e H 9 g j 8 B U E s D B B Q A A g A I A G + H R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h 0 Z W v h K c q T Y C A A C S D g A A E w A c A E Z v c m 1 1 b G F z L 1 N l Y 3 R p b 2 4 x L m 0 g o h g A K K A U A A A A A A A A A A A A A A A A A A A A A A A A A A A A 7 V X N b t N A G L x H y j u s 3 I s j G a s O t B I E I 1 W O I V F D b b A D h w Y h x 1 7 A k r 0 L 3 n W h i n I o F 5 B 6 4 N o L 4 h U Q q G o I / X m F 9 R u x i Y P c 2 l H a I E A 9 2 J e 1 5 1 v v z L f 6 R k O g S 3 2 M g J W u S q N a q V b I K y e C H l g R u p Y C N o 3 n 9 Z u r i r I + X e q r A l B B A G m 1 A v j D D p K 9 5 D 0 7 T T 6 w E z Z i Y 1 7 T y I 7 c x G 4 c Q k T F + 3 4 A Z Q 0 j y j + I K G h 3 e l 0 C I 9 L z 4 J s Y 9 p r 4 L Q q w 4 5 E e J 5 L z R L J L d o S a t N 2 E g R / 6 F E a q 0 B A k o O E g D h F R b 0 t A R y 7 2 f P R S V e p r i g Q e x Z h C i + 4 G U M 1 e 5 S 2 M 4 L O a l O p d E d g X d s q + J f v J R 3 b I N Z 8 k + + w Q s C P 2 l X 3 n h Z + T I h u z 0 a R L 2 + n z / 8 0 I h / y w F n Q 8 r l z M d y y B 7 d m O j S C w X C d w I q L S K L 7 A e c A J j q d 8 v z l / A H 7 I i J 1 l P H b k I P I C R 2 H a o L 3 7 G h L x 6 n q l w U C 4 a + q P 7 / E r a i O 6 f k u e n D C U A I e b G 7 Y + w S l H g O f Q G W y 3 H 2 Y w 9 c M Z / M T o z D v E M P W t b D d 8 R 4 f D K 3 U I k j 2 Q f G J H H B p z t c e X d 7 z g t r i S v B Q U h 3 0 Y p R p b 7 Q e t u Y W O 8 X Q u r n U M S 8 9 X e E m A 6 E b X E m r V i o / + p M e i j U z d / E 8 + K j C V R l r a S H Z b 2 0 y 9 l I 3 7 d G D + i s O K V i p O b w a f n 9 0 M v T i 5 G V 5 0 b 2 n T J W y a D y E g 1 m t l 4 l 1 f o 5 a J d 2 2 t V M i h f + q l M v X K 1 C t T b 2 m r s s 9 8 F M 7 Y i G / l Y 3 C J O d O b 0 X D Y 9 x E U B 4 t s L i 3 K 0 + E 5 6 X m a x i 9 Q S w E C L Q A U A A I A C A B v h 0 Z W F Y Z 7 U q g A A A D 4 A A A A E g A A A A A A A A A A A A A A A A A A A A A A Q 2 9 u Z m l n L 1 B h Y 2 t h Z 2 U u e G 1 s U E s B A i 0 A F A A C A A g A b 4 d G V g / K 6 a u k A A A A 6 Q A A A B M A A A A A A A A A A A A A A A A A 9 A A A A F t D b 2 5 0 Z W 5 0 X 1 R 5 c G V z X S 5 4 b W x Q S w E C L Q A U A A I A C A B v h 0 Z W v h K c q T Y C A A C S D g A A E w A A A A A A A A A A A A A A A A D l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U w A A A A A A A P d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U z E l M j B L T 1 8 y M z A x M T Z f M j M w M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Z U M T M 6 M z U 6 M z A u O T Y 1 O T k 4 N V o i I C 8 + P E V u d H J 5 I F R 5 c G U 9 I k Z p b G x D b 2 x 1 b W 5 U e X B l c y I g V m F s d W U 9 I n N C Z 0 1 K Q 2 d V R k J R V U Q i I C 8 + P E V u d H J 5 I F R 5 c G U 9 I k Z p b G x D b 2 x 1 b W 5 O Y W 1 l c y I g V m F s d W U 9 I n N b J n F 1 b 3 Q 7 X H U w M D N j V E l D S 0 V S X H U w M D N l J n F 1 b 3 Q 7 L C Z x d W 9 0 O 1 x 1 M D A z Y 1 B F U l x 1 M D A z Z S Z x d W 9 0 O y w m c X V v d D t c d T A w M 2 N E Q V R F X H U w M D N l J n F 1 b 3 Q 7 L C Z x d W 9 0 O 1 x 1 M D A z Y 1 R J T U V c d T A w M 2 U m c X V v d D s s J n F 1 b 3 Q 7 X H U w M D N j T 1 B F T l x 1 M D A z Z S Z x d W 9 0 O y w m c X V v d D t c d T A w M 2 N I S U d I X H U w M D N l J n F 1 b 3 Q 7 L C Z x d W 9 0 O 1 x 1 M D A z Y 0 x P V 1 x 1 M D A z Z S Z x d W 9 0 O y w m c X V v d D t c d T A w M 2 N D T E 9 T R V x 1 M D A z Z S Z x d W 9 0 O y w m c X V v d D t c d T A w M 2 N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z E g S 0 9 f M j M w M T E 2 X z I z M D E y M C / Q m N G B 0 Y L Q v t G H 0 L 3 Q u N C 6 L n t D b 2 x 1 b W 4 x L D B 9 J n F 1 b 3 Q 7 L C Z x d W 9 0 O 1 N l Y 3 R p b 2 4 x L 1 V T M S B L T 1 8 y M z A x M T Z f M j M w M T I w L 9 C Y 0 L f Q v N C 1 0 L 3 Q t d C 9 0 L 3 R i 9 C 5 I N G C 0 L j Q v y 5 7 X H U w M D N j U E V S X H U w M D N l L D F 9 J n F 1 b 3 Q 7 L C Z x d W 9 0 O 1 N l Y 3 R p b 2 4 x L 1 V T M S B L T 1 8 y M z A x M T Z f M j M w M T I w L 9 C Y 0 L f Q v N C 1 0 L 3 Q t d C 9 0 L 3 R i 9 C 5 I N G C 0 L j Q v y 5 7 X H U w M D N j R E F U R V x 1 M D A z Z S w y f S Z x d W 9 0 O y w m c X V v d D t T Z W N 0 a W 9 u M S 9 V U z E g S 0 9 f M j M w M T E 2 X z I z M D E y M C / Q m N C 3 0 L z Q t d C 9 0 L X Q v d C 9 0 Y v Q u S D R g t C 4 0 L 8 u e 1 x 1 M D A z Y 1 R J T U V c d T A w M 2 U s M 3 0 m c X V v d D s s J n F 1 b 3 Q 7 U 2 V j d G l v b j E v V V M x I E t P X z I z M D E x N l 8 y M z A x M j A v 0 J j Q t 9 C 8 0 L X Q v d C 1 0 L 3 Q v d G L 0 L k g 0 Y L Q u N C / I N G B I N G P 0 L f R i 9 C 6 0 L 7 Q v C 5 7 X H U w M D N j T 1 B F T l x 1 M D A z Z S w 0 f S Z x d W 9 0 O y w m c X V v d D t T Z W N 0 a W 9 u M S 9 V U z E g S 0 9 f M j M w M T E 2 X z I z M D E y M C / Q m N C 3 0 L z Q t d C 9 0 L X Q v d C 9 0 Y v Q u S D R g t C 4 0 L 8 g 0 Y E g 0 Y / Q t 9 G L 0 L r Q v t C 8 L n t c d T A w M 2 N I S U d I X H U w M D N l L D V 9 J n F 1 b 3 Q 7 L C Z x d W 9 0 O 1 N l Y 3 R p b 2 4 x L 1 V T M S B L T 1 8 y M z A x M T Z f M j M w M T I w L 9 C Y 0 L f Q v N C 1 0 L 3 Q t d C 9 0 L 3 R i 9 C 5 I N G C 0 L j Q v y D R g S D R j 9 C 3 0 Y v Q u t C + 0 L w u e 1 x 1 M D A z Y 0 x P V 1 x 1 M D A z Z S w 2 f S Z x d W 9 0 O y w m c X V v d D t T Z W N 0 a W 9 u M S 9 V U z E g S 0 9 f M j M w M T E 2 X z I z M D E y M C / Q m N C 3 0 L z Q t d C 9 0 L X Q v d C 9 0 Y v Q u S D R g t C 4 0 L 8 g 0 Y E g 0 Y / Q t 9 G L 0 L r Q v t C 8 L n t c d T A w M 2 N D T E 9 T R V x 1 M D A z Z S w 3 f S Z x d W 9 0 O y w m c X V v d D t T Z W N 0 a W 9 u M S 9 V U z E g S 0 9 f M j M w M T E 2 X z I z M D E y M C / Q m N C 3 0 L z Q t d C 9 0 L X Q v d C 9 0 Y v Q u S D R g t C 4 0 L 8 u e 1 x 1 M D A z Y 1 Z P T F x 1 M D A z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U z E g S 0 9 f M j M w M T E 2 X z I z M D E y M C / Q m N G B 0 Y L Q v t G H 0 L 3 Q u N C 6 L n t D b 2 x 1 b W 4 x L D B 9 J n F 1 b 3 Q 7 L C Z x d W 9 0 O 1 N l Y 3 R p b 2 4 x L 1 V T M S B L T 1 8 y M z A x M T Z f M j M w M T I w L 9 C Y 0 L f Q v N C 1 0 L 3 Q t d C 9 0 L 3 R i 9 C 5 I N G C 0 L j Q v y 5 7 X H U w M D N j U E V S X H U w M D N l L D F 9 J n F 1 b 3 Q 7 L C Z x d W 9 0 O 1 N l Y 3 R p b 2 4 x L 1 V T M S B L T 1 8 y M z A x M T Z f M j M w M T I w L 9 C Y 0 L f Q v N C 1 0 L 3 Q t d C 9 0 L 3 R i 9 C 5 I N G C 0 L j Q v y 5 7 X H U w M D N j R E F U R V x 1 M D A z Z S w y f S Z x d W 9 0 O y w m c X V v d D t T Z W N 0 a W 9 u M S 9 V U z E g S 0 9 f M j M w M T E 2 X z I z M D E y M C / Q m N C 3 0 L z Q t d C 9 0 L X Q v d C 9 0 Y v Q u S D R g t C 4 0 L 8 u e 1 x 1 M D A z Y 1 R J T U V c d T A w M 2 U s M 3 0 m c X V v d D s s J n F 1 b 3 Q 7 U 2 V j d G l v b j E v V V M x I E t P X z I z M D E x N l 8 y M z A x M j A v 0 J j Q t 9 C 8 0 L X Q v d C 1 0 L 3 Q v d G L 0 L k g 0 Y L Q u N C / I N G B I N G P 0 L f R i 9 C 6 0 L 7 Q v C 5 7 X H U w M D N j T 1 B F T l x 1 M D A z Z S w 0 f S Z x d W 9 0 O y w m c X V v d D t T Z W N 0 a W 9 u M S 9 V U z E g S 0 9 f M j M w M T E 2 X z I z M D E y M C / Q m N C 3 0 L z Q t d C 9 0 L X Q v d C 9 0 Y v Q u S D R g t C 4 0 L 8 g 0 Y E g 0 Y / Q t 9 G L 0 L r Q v t C 8 L n t c d T A w M 2 N I S U d I X H U w M D N l L D V 9 J n F 1 b 3 Q 7 L C Z x d W 9 0 O 1 N l Y 3 R p b 2 4 x L 1 V T M S B L T 1 8 y M z A x M T Z f M j M w M T I w L 9 C Y 0 L f Q v N C 1 0 L 3 Q t d C 9 0 L 3 R i 9 C 5 I N G C 0 L j Q v y D R g S D R j 9 C 3 0 Y v Q u t C + 0 L w u e 1 x 1 M D A z Y 0 x P V 1 x 1 M D A z Z S w 2 f S Z x d W 9 0 O y w m c X V v d D t T Z W N 0 a W 9 u M S 9 V U z E g S 0 9 f M j M w M T E 2 X z I z M D E y M C / Q m N C 3 0 L z Q t d C 9 0 L X Q v d C 9 0 Y v Q u S D R g t C 4 0 L 8 g 0 Y E g 0 Y / Q t 9 G L 0 L r Q v t C 8 L n t c d T A w M 2 N D T E 9 T R V x 1 M D A z Z S w 3 f S Z x d W 9 0 O y w m c X V v d D t T Z W N 0 a W 9 u M S 9 V U z E g S 0 9 f M j M w M T E 2 X z I z M D E y M C / Q m N C 3 0 L z Q t d C 9 0 L X Q v d C 9 0 Y v Q u S D R g t C 4 0 L 8 u e 1 x 1 M D A z Y 1 Z P T F x 1 M D A z Z S w 4 f S Z x d W 9 0 O 1 0 s J n F 1 b 3 Q 7 U m V s Y X R p b 2 5 z a G l w S W 5 m b y Z x d W 9 0 O z p b X X 0 i I C 8 + P E V u d H J 5 I F R 5 c G U 9 I k Z p b G x U Y X J n Z X Q i I F Z h b H V l P S J z V V M x X 0 t P X z I z M D E x N l 8 y M z A x M j A i I C 8 + P E V u d H J 5 I F R 5 c G U 9 I l F 1 Z X J 5 S U Q i I F Z h b H V l P S J z O D k z M j A x M z c t Z T d k N i 0 0 Z G I w L W E y Y T M t O W E x Z j A w M 2 I z N j Y 1 I i A v P j w v U 3 R h Y m x l R W 5 0 c m l l c z 4 8 L 0 l 0 Z W 0 + P E l 0 Z W 0 + P E l 0 Z W 1 M b 2 N h d G l v b j 4 8 S X R l b V R 5 c G U + R m 9 y b X V s Y T w v S X R l b V R 5 c G U + P E l 0 Z W 1 Q Y X R o P l N l Y 3 R p b 2 4 x L 1 V T M S U y M E t P X z I z M D E x N l 8 y M z A x M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S 0 9 f M j M w M T E 2 X z I z M D E y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L T 1 8 y M z A x M T Z f M j M w M T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M S U y M E t P X z I z M D E x N l 8 y M z A x M j A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U E V Q X z I z M D E x N l 8 y M z A x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z E g U E V Q X z I z M D E x N l 8 y M z A x M j A v 0 J j Q t 9 C 8 0 L X Q v d C 1 0 L 3 Q v d G L 0 L k g 0 Y L Q u N C / L n t c d T A w M 2 N U S U N L R V J c d T A w M 2 U s M H 0 m c X V v d D s s J n F 1 b 3 Q 7 U 2 V j d G l v b j E v V V M x I F B F U F 8 y M z A x M T Z f M j M w M T I w L 9 C Y 0 L f Q v N C 1 0 L 3 Q t d C 9 0 L 3 R i 9 C 5 I N G C 0 L j Q v y 5 7 X H U w M D N j U E V S X H U w M D N l L D F 9 J n F 1 b 3 Q 7 L C Z x d W 9 0 O 1 N l Y 3 R p b 2 4 x L 1 V T M S B Q R V B f M j M w M T E 2 X z I z M D E y M C / Q m N C 3 0 L z Q t d C 9 0 L X Q v d C 9 0 Y v Q u S D R g t C 4 0 L 8 u e 1 x 1 M D A z Y 0 R B V E V c d T A w M 2 U s M n 0 m c X V v d D s s J n F 1 b 3 Q 7 U 2 V j d G l v b j E v V V M x I F B F U F 8 y M z A x M T Z f M j M w M T I w L 9 C Y 0 L f Q v N C 1 0 L 3 Q t d C 9 0 L 3 R i 9 C 5 I N G C 0 L j Q v y 5 7 X H U w M D N j V E l N R V x 1 M D A z Z S w z f S Z x d W 9 0 O y w m c X V v d D t T Z W N 0 a W 9 u M S 9 V U z E g U E V Q X z I z M D E x N l 8 y M z A x M j A v 0 J j Q t 9 C 8 0 L X Q v d C 1 0 L 3 Q v d G L 0 L k g 0 Y L Q u N C / I N G B I N G P 0 L f R i 9 C 6 0 L 7 Q v C 5 7 X H U w M D N j T 1 B F T l x 1 M D A z Z S w 0 f S Z x d W 9 0 O y w m c X V v d D t T Z W N 0 a W 9 u M S 9 V U z E g U E V Q X z I z M D E x N l 8 y M z A x M j A v 0 J j Q t 9 C 8 0 L X Q v d C 1 0 L 3 Q v d G L 0 L k g 0 Y L Q u N C / I N G B I N G P 0 L f R i 9 C 6 0 L 7 Q v C 5 7 X H U w M D N j S E l H S F x 1 M D A z Z S w 1 f S Z x d W 9 0 O y w m c X V v d D t T Z W N 0 a W 9 u M S 9 V U z E g U E V Q X z I z M D E x N l 8 y M z A x M j A v 0 J j Q t 9 C 8 0 L X Q v d C 1 0 L 3 Q v d G L 0 L k g 0 Y L Q u N C / I N G B I N G P 0 L f R i 9 C 6 0 L 7 Q v C 5 7 X H U w M D N j T E 9 X X H U w M D N l L D Z 9 J n F 1 b 3 Q 7 L C Z x d W 9 0 O 1 N l Y 3 R p b 2 4 x L 1 V T M S B Q R V B f M j M w M T E 2 X z I z M D E y M C / Q m N C 3 0 L z Q t d C 9 0 L X Q v d C 9 0 Y v Q u S D R g t C 4 0 L 8 g 0 Y E g 0 Y / Q t 9 G L 0 L r Q v t C 8 L n t c d T A w M 2 N D T E 9 T R V x 1 M D A z Z S w 3 f S Z x d W 9 0 O y w m c X V v d D t T Z W N 0 a W 9 u M S 9 V U z E g U E V Q X z I z M D E x N l 8 y M z A x M j A v 0 J j Q t 9 C 8 0 L X Q v d C 1 0 L 3 Q v d G L 0 L k g 0 Y L Q u N C / L n t c d T A w M 2 N W T 0 x c d T A w M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V M x I F B F U F 8 y M z A x M T Z f M j M w M T I w L 9 C Y 0 L f Q v N C 1 0 L 3 Q t d C 9 0 L 3 R i 9 C 5 I N G C 0 L j Q v y 5 7 X H U w M D N j V E l D S 0 V S X H U w M D N l L D B 9 J n F 1 b 3 Q 7 L C Z x d W 9 0 O 1 N l Y 3 R p b 2 4 x L 1 V T M S B Q R V B f M j M w M T E 2 X z I z M D E y M C / Q m N C 3 0 L z Q t d C 9 0 L X Q v d C 9 0 Y v Q u S D R g t C 4 0 L 8 u e 1 x 1 M D A z Y 1 B F U l x 1 M D A z Z S w x f S Z x d W 9 0 O y w m c X V v d D t T Z W N 0 a W 9 u M S 9 V U z E g U E V Q X z I z M D E x N l 8 y M z A x M j A v 0 J j Q t 9 C 8 0 L X Q v d C 1 0 L 3 Q v d G L 0 L k g 0 Y L Q u N C / L n t c d T A w M 2 N E Q V R F X H U w M D N l L D J 9 J n F 1 b 3 Q 7 L C Z x d W 9 0 O 1 N l Y 3 R p b 2 4 x L 1 V T M S B Q R V B f M j M w M T E 2 X z I z M D E y M C / Q m N C 3 0 L z Q t d C 9 0 L X Q v d C 9 0 Y v Q u S D R g t C 4 0 L 8 u e 1 x 1 M D A z Y 1 R J T U V c d T A w M 2 U s M 3 0 m c X V v d D s s J n F 1 b 3 Q 7 U 2 V j d G l v b j E v V V M x I F B F U F 8 y M z A x M T Z f M j M w M T I w L 9 C Y 0 L f Q v N C 1 0 L 3 Q t d C 9 0 L 3 R i 9 C 5 I N G C 0 L j Q v y D R g S D R j 9 C 3 0 Y v Q u t C + 0 L w u e 1 x 1 M D A z Y 0 9 Q R U 5 c d T A w M 2 U s N H 0 m c X V v d D s s J n F 1 b 3 Q 7 U 2 V j d G l v b j E v V V M x I F B F U F 8 y M z A x M T Z f M j M w M T I w L 9 C Y 0 L f Q v N C 1 0 L 3 Q t d C 9 0 L 3 R i 9 C 5 I N G C 0 L j Q v y D R g S D R j 9 C 3 0 Y v Q u t C + 0 L w u e 1 x 1 M D A z Y 0 h J R 0 h c d T A w M 2 U s N X 0 m c X V v d D s s J n F 1 b 3 Q 7 U 2 V j d G l v b j E v V V M x I F B F U F 8 y M z A x M T Z f M j M w M T I w L 9 C Y 0 L f Q v N C 1 0 L 3 Q t d C 9 0 L 3 R i 9 C 5 I N G C 0 L j Q v y D R g S D R j 9 C 3 0 Y v Q u t C + 0 L w u e 1 x 1 M D A z Y 0 x P V 1 x 1 M D A z Z S w 2 f S Z x d W 9 0 O y w m c X V v d D t T Z W N 0 a W 9 u M S 9 V U z E g U E V Q X z I z M D E x N l 8 y M z A x M j A v 0 J j Q t 9 C 8 0 L X Q v d C 1 0 L 3 Q v d G L 0 L k g 0 Y L Q u N C / I N G B I N G P 0 L f R i 9 C 6 0 L 7 Q v C 5 7 X H U w M D N j Q 0 x P U 0 V c d T A w M 2 U s N 3 0 m c X V v d D s s J n F 1 b 3 Q 7 U 2 V j d G l v b j E v V V M x I F B F U F 8 y M z A x M T Z f M j M w M T I w L 9 C Y 0 L f Q v N C 1 0 L 3 Q t d C 9 0 L 3 R i 9 C 5 I N G C 0 L j Q v y 5 7 X H U w M D N j V k 9 M X H U w M D N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P U E V O X H U w M D N l J n F 1 b 3 Q 7 L C Z x d W 9 0 O 1 x 1 M D A z Y 0 h J R 0 h c d T A w M 2 U m c X V v d D s s J n F 1 b 3 Q 7 X H U w M D N j T E 9 X X H U w M D N l J n F 1 b 3 Q 7 L C Z x d W 9 0 O 1 x 1 M D A z Y 0 N M T 1 N F X H U w M D N l J n F 1 b 3 Q 7 L C Z x d W 9 0 O 1 x 1 M D A z Y 1 Z P T F x 1 M D A z Z S Z x d W 9 0 O 1 0 i I C 8 + P E V u d H J 5 I F R 5 c G U 9 I k Z p b G x D b 2 x 1 b W 5 U e X B l c y I g V m F s d W U 9 I n N C Z 0 1 K Q 2 d V R k J R V U Q i I C 8 + P E V u d H J 5 I F R 5 c G U 9 I k Z p b G x M Y X N 0 V X B k Y X R l Z C I g V m F s d W U 9 I m Q y M D I z L T A y L T A 2 V D E z O j Q 4 O j I 5 L j Y z N j Y 0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C I g L z 4 8 R W 5 0 c n k g V H l w Z T 0 i Q W R k Z W R U b 0 R h d G F N b 2 R l b C I g V m F s d W U 9 I m w w I i A v P j x F b n R y e S B U e X B l P S J R d W V y e U l E I i B W Y W x 1 Z T 0 i c z Z i N m U y O T h j L W M 5 N z k t N D Y x O S 1 i Y j Q 3 L T A 5 Y z h l M z c 0 Z D M x M y I g L z 4 8 L 1 N 0 Y W J s Z U V u d H J p Z X M + P C 9 J d G V t P j x J d G V t P j x J d G V t T G 9 j Y X R p b 2 4 + P E l 0 Z W 1 U e X B l P k Z v c m 1 1 b G E 8 L 0 l 0 Z W 1 U e X B l P j x J d G V t U G F 0 a D 5 T Z W N 0 a W 9 u M S 9 V U z E l M j B Q R V B f M j M w M T E 2 X z I z M D E y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Q R V B f M j M w M T E 2 X z I z M D E y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Q R V B f M j M w M T E 2 X z I z M D E y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Q R V B f M j M w M T E 2 X z I z M D E y M C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L T 1 8 y M z A x M T Z f M j M w M T I w J T I w K D I p P C 9 J d G V t U G F 0 a D 4 8 L 0 l 0 Z W 1 M b 2 N h d G l v b j 4 8 U 3 R h Y m x l R W 5 0 c m l l c z 4 8 R W 5 0 c n k g V H l w Z T 0 i R m l s b G V k Q 2 9 t c G x l d G V S Z X N 1 b H R U b 1 d v c m t z a G V l d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l J l Y 2 9 2 Z X J 5 V G F y Z 2 V 0 U m 9 3 I i B W Y W x 1 Z T 0 i b D g i I C 8 + P E V u d H J 5 I F R 5 c G U 9 I l J l Y 2 9 2 Z X J 5 V G F y Z 2 V 0 Q 2 9 s d W 1 u I i B W Y W x 1 Z T 0 i b D E i I C 8 + P E V u d H J 5 I F R 5 c G U 9 I l J l Y 2 9 2 Z X J 5 V G F y Z 2 V 0 U 2 h l Z X Q i I F Z h b H V l P S J z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M x I E t P X z I z M D E x N l 8 y M z A x M j A g K D I p L 9 C Y 0 Y H R g t C + 0 Y f Q v d C 4 0 L o u e 0 N v b H V t b j E s M H 0 m c X V v d D s s J n F 1 b 3 Q 7 U 2 V j d G l v b j E v V V M x I E t P X z I z M D E x N l 8 y M z A x M j A g K D I p L 9 C Y 0 L f Q v N C 1 0 L 3 Q t d C 9 0 L 3 R i 9 C 5 I N G C 0 L j Q v y 5 7 X H U w M D N j U E V S X H U w M D N l L D F 9 J n F 1 b 3 Q 7 L C Z x d W 9 0 O 1 N l Y 3 R p b 2 4 x L 1 V T M S B L T 1 8 y M z A x M T Z f M j M w M T I w I C g y K S / Q m N C 3 0 L z Q t d C 9 0 L X Q v d C 9 0 Y v Q u S D R g t C 4 0 L 8 u e 1 x 1 M D A z Y 0 R B V E V c d T A w M 2 U s M n 0 m c X V v d D s s J n F 1 b 3 Q 7 U 2 V j d G l v b j E v V V M x I E t P X z I z M D E x N l 8 y M z A x M j A g K D I p L 9 C Y 0 L f Q v N C 1 0 L 3 Q t d C 9 0 L 3 R i 9 C 5 I N G C 0 L j Q v y 5 7 X H U w M D N j V E l N R V x 1 M D A z Z S w z f S Z x d W 9 0 O y w m c X V v d D t T Z W N 0 a W 9 u M S 9 V U z E g S 0 9 f M j M w M T E 2 X z I z M D E y M C A o M i k v 0 J j Q t 9 C 8 0 L X Q v d C 1 0 L 3 Q v d G L 0 L k g 0 Y L Q u N C / I N G B I N G P 0 L f R i 9 C 6 0 L 7 Q v C 5 7 X H U w M D N j T 1 B F T l x 1 M D A z Z S w 0 f S Z x d W 9 0 O y w m c X V v d D t T Z W N 0 a W 9 u M S 9 V U z E g S 0 9 f M j M w M T E 2 X z I z M D E y M C A o M i k v 0 J j Q t 9 C 8 0 L X Q v d C 1 0 L 3 Q v d G L 0 L k g 0 Y L Q u N C / I N G B I N G P 0 L f R i 9 C 6 0 L 7 Q v C 5 7 X H U w M D N j S E l H S F x 1 M D A z Z S w 1 f S Z x d W 9 0 O y w m c X V v d D t T Z W N 0 a W 9 u M S 9 V U z E g S 0 9 f M j M w M T E 2 X z I z M D E y M C A o M i k v 0 J j Q t 9 C 8 0 L X Q v d C 1 0 L 3 Q v d G L 0 L k g 0 Y L Q u N C / I N G B I N G P 0 L f R i 9 C 6 0 L 7 Q v C 5 7 X H U w M D N j T E 9 X X H U w M D N l L D Z 9 J n F 1 b 3 Q 7 L C Z x d W 9 0 O 1 N l Y 3 R p b 2 4 x L 1 V T M S B L T 1 8 y M z A x M T Z f M j M w M T I w I C g y K S / Q m N C 3 0 L z Q t d C 9 0 L X Q v d C 9 0 Y v Q u S D R g t C 4 0 L 8 g 0 Y E g 0 Y / Q t 9 G L 0 L r Q v t C 8 L n t c d T A w M 2 N D T E 9 T R V x 1 M D A z Z S w 3 f S Z x d W 9 0 O y w m c X V v d D t T Z W N 0 a W 9 u M S 9 V U z E g S 0 9 f M j M w M T E 2 X z I z M D E y M C A o M i k v 0 J j Q t 9 C 8 0 L X Q v d C 1 0 L 3 Q v d G L 0 L k g 0 Y L Q u N C / L n t c d T A w M 2 N W T 0 x c d T A w M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V M x I E t P X z I z M D E x N l 8 y M z A x M j A g K D I p L 9 C Y 0 Y H R g t C + 0 Y f Q v d C 4 0 L o u e 0 N v b H V t b j E s M H 0 m c X V v d D s s J n F 1 b 3 Q 7 U 2 V j d G l v b j E v V V M x I E t P X z I z M D E x N l 8 y M z A x M j A g K D I p L 9 C Y 0 L f Q v N C 1 0 L 3 Q t d C 9 0 L 3 R i 9 C 5 I N G C 0 L j Q v y 5 7 X H U w M D N j U E V S X H U w M D N l L D F 9 J n F 1 b 3 Q 7 L C Z x d W 9 0 O 1 N l Y 3 R p b 2 4 x L 1 V T M S B L T 1 8 y M z A x M T Z f M j M w M T I w I C g y K S / Q m N C 3 0 L z Q t d C 9 0 L X Q v d C 9 0 Y v Q u S D R g t C 4 0 L 8 u e 1 x 1 M D A z Y 0 R B V E V c d T A w M 2 U s M n 0 m c X V v d D s s J n F 1 b 3 Q 7 U 2 V j d G l v b j E v V V M x I E t P X z I z M D E x N l 8 y M z A x M j A g K D I p L 9 C Y 0 L f Q v N C 1 0 L 3 Q t d C 9 0 L 3 R i 9 C 5 I N G C 0 L j Q v y 5 7 X H U w M D N j V E l N R V x 1 M D A z Z S w z f S Z x d W 9 0 O y w m c X V v d D t T Z W N 0 a W 9 u M S 9 V U z E g S 0 9 f M j M w M T E 2 X z I z M D E y M C A o M i k v 0 J j Q t 9 C 8 0 L X Q v d C 1 0 L 3 Q v d G L 0 L k g 0 Y L Q u N C / I N G B I N G P 0 L f R i 9 C 6 0 L 7 Q v C 5 7 X H U w M D N j T 1 B F T l x 1 M D A z Z S w 0 f S Z x d W 9 0 O y w m c X V v d D t T Z W N 0 a W 9 u M S 9 V U z E g S 0 9 f M j M w M T E 2 X z I z M D E y M C A o M i k v 0 J j Q t 9 C 8 0 L X Q v d C 1 0 L 3 Q v d G L 0 L k g 0 Y L Q u N C / I N G B I N G P 0 L f R i 9 C 6 0 L 7 Q v C 5 7 X H U w M D N j S E l H S F x 1 M D A z Z S w 1 f S Z x d W 9 0 O y w m c X V v d D t T Z W N 0 a W 9 u M S 9 V U z E g S 0 9 f M j M w M T E 2 X z I z M D E y M C A o M i k v 0 J j Q t 9 C 8 0 L X Q v d C 1 0 L 3 Q v d G L 0 L k g 0 Y L Q u N C / I N G B I N G P 0 L f R i 9 C 6 0 L 7 Q v C 5 7 X H U w M D N j T E 9 X X H U w M D N l L D Z 9 J n F 1 b 3 Q 7 L C Z x d W 9 0 O 1 N l Y 3 R p b 2 4 x L 1 V T M S B L T 1 8 y M z A x M T Z f M j M w M T I w I C g y K S / Q m N C 3 0 L z Q t d C 9 0 L X Q v d C 9 0 Y v Q u S D R g t C 4 0 L 8 g 0 Y E g 0 Y / Q t 9 G L 0 L r Q v t C 8 L n t c d T A w M 2 N D T E 9 T R V x 1 M D A z Z S w 3 f S Z x d W 9 0 O y w m c X V v d D t T Z W N 0 a W 9 u M S 9 V U z E g S 0 9 f M j M w M T E 2 X z I z M D E y M C A o M i k v 0 J j Q t 9 C 8 0 L X Q v d C 1 0 L 3 Q v d G L 0 L k g 0 Y L Q u N C / L n t c d T A w M 2 N W T 0 x c d T A w M 2 U s O H 0 m c X V v d D t d L C Z x d W 9 0 O 1 J l b G F 0 a W 9 u c 2 h p c E l u Z m 8 m c X V v d D s 6 W 1 1 9 I i A v P j x F b n R y e S B U e X B l P S J R d W V y e U l E I i B W Y W x 1 Z T 0 i c z U w N D d h O T F k L W U w N j g t N D Y y Y S 0 5 Z G M 4 L T R k Z T U 4 Z T E x Y z U z Y S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P U E V O X H U w M D N l J n F 1 b 3 Q 7 L C Z x d W 9 0 O 1 x 1 M D A z Y 0 h J R 0 h c d T A w M 2 U m c X V v d D s s J n F 1 b 3 Q 7 X H U w M D N j T E 9 X X H U w M D N l J n F 1 b 3 Q 7 L C Z x d W 9 0 O 1 x 1 M D A z Y 0 N M T 1 N F X H U w M D N l J n F 1 b 3 Q 7 L C Z x d W 9 0 O 1 x 1 M D A z Y 1 Z P T F x 1 M D A z Z S Z x d W 9 0 O 1 0 i I C 8 + P E V u d H J 5 I F R 5 c G U 9 I k Z p b G x D b 2 x 1 b W 5 U e X B l c y I g V m F s d W U 9 I n N C Z 0 1 K Q 2 d V R k J R V U Q i I C 8 + P E V u d H J 5 I F R 5 c G U 9 I k Z p b G x M Y X N 0 V X B k Y X R l Z C I g V m F s d W U 9 I m Q y M D I z L T A y L T A 2 V D E z O j U 1 O j A 2 L j k 0 M j Q w M T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U z E l M j B L T 1 8 y M z A x M T Z f M j M w M T I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M S U y M E t P X z I z M D E x N l 8 y M z A x M j A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S 0 9 f M j M w M T E 2 X z I z M D E y M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L T 1 8 y M z A x M T Z f M j M w M T I w J T I w K D I p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M S U y M F B F U F 8 y M z A x M T Z f M j M w M T I w J T I w K D I p P C 9 J d G V t U G F 0 a D 4 8 L 0 l 0 Z W 1 M b 2 N h d G l v b j 4 8 U 3 R h Y m x l R W 5 0 c m l l c z 4 8 R W 5 0 c n k g V H l w Z T 0 i R m l s b G V k Q 2 9 t c G x l d G V S Z X N 1 b H R U b 1 d v c m t z a G V l d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l J l Y 2 9 2 Z X J 5 V G F y Z 2 V 0 U m 9 3 I i B W Y W x 1 Z T 0 i b D g i I C 8 + P E V u d H J 5 I F R 5 c G U 9 I l J l Y 2 9 2 Z X J 5 V G F y Z 2 V 0 Q 2 9 s d W 1 u I i B W Y W x 1 Z T 0 i b D E w I i A v P j x F b n R y e S B U e X B l P S J S Z W N v d m V y e V R h c m d l d F N o Z W V 0 I i B W Y W x 1 Z T 0 i c z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M S B Q R V B f M j M w M T E 2 X z I z M D E y M C A o M i k v 0 J j Q t 9 C 8 0 L X Q v d C 1 0 L 3 Q v d G L 0 L k g 0 Y L Q u N C / L n t c d T A w M 2 N U S U N L R V J c d T A w M 2 U s M H 0 m c X V v d D s s J n F 1 b 3 Q 7 U 2 V j d G l v b j E v V V M x I F B F U F 8 y M z A x M T Z f M j M w M T I w I C g y K S / Q m N C 3 0 L z Q t d C 9 0 L X Q v d C 9 0 Y v Q u S D R g t C 4 0 L 8 u e 1 x 1 M D A z Y 1 B F U l x 1 M D A z Z S w x f S Z x d W 9 0 O y w m c X V v d D t T Z W N 0 a W 9 u M S 9 V U z E g U E V Q X z I z M D E x N l 8 y M z A x M j A g K D I p L 9 C Y 0 L f Q v N C 1 0 L 3 Q t d C 9 0 L 3 R i 9 C 5 I N G C 0 L j Q v y 5 7 X H U w M D N j R E F U R V x 1 M D A z Z S w y f S Z x d W 9 0 O y w m c X V v d D t T Z W N 0 a W 9 u M S 9 V U z E g U E V Q X z I z M D E x N l 8 y M z A x M j A g K D I p L 9 C Y 0 L f Q v N C 1 0 L 3 Q t d C 9 0 L 3 R i 9 C 5 I N G C 0 L j Q v y 5 7 X H U w M D N j V E l N R V x 1 M D A z Z S w z f S Z x d W 9 0 O y w m c X V v d D t T Z W N 0 a W 9 u M S 9 V U z E g U E V Q X z I z M D E x N l 8 y M z A x M j A g K D I p L 9 C Y 0 L f Q v N C 1 0 L 3 Q t d C 9 0 L 3 R i 9 C 5 I N G C 0 L j Q v y D R g S D R j 9 C 3 0 Y v Q u t C + 0 L w u e 1 x 1 M D A z Y 0 9 Q R U 5 c d T A w M 2 U s N H 0 m c X V v d D s s J n F 1 b 3 Q 7 U 2 V j d G l v b j E v V V M x I F B F U F 8 y M z A x M T Z f M j M w M T I w I C g y K S / Q m N C 3 0 L z Q t d C 9 0 L X Q v d C 9 0 Y v Q u S D R g t C 4 0 L 8 g 0 Y E g 0 Y / Q t 9 G L 0 L r Q v t C 8 L n t c d T A w M 2 N I S U d I X H U w M D N l L D V 9 J n F 1 b 3 Q 7 L C Z x d W 9 0 O 1 N l Y 3 R p b 2 4 x L 1 V T M S B Q R V B f M j M w M T E 2 X z I z M D E y M C A o M i k v 0 J j Q t 9 C 8 0 L X Q v d C 1 0 L 3 Q v d G L 0 L k g 0 Y L Q u N C / I N G B I N G P 0 L f R i 9 C 6 0 L 7 Q v C 5 7 X H U w M D N j T E 9 X X H U w M D N l L D Z 9 J n F 1 b 3 Q 7 L C Z x d W 9 0 O 1 N l Y 3 R p b 2 4 x L 1 V T M S B Q R V B f M j M w M T E 2 X z I z M D E y M C A o M i k v 0 J j Q t 9 C 8 0 L X Q v d C 1 0 L 3 Q v d G L 0 L k g 0 Y L Q u N C / I N G B I N G P 0 L f R i 9 C 6 0 L 7 Q v C 5 7 X H U w M D N j Q 0 x P U 0 V c d T A w M 2 U s N 3 0 m c X V v d D s s J n F 1 b 3 Q 7 U 2 V j d G l v b j E v V V M x I F B F U F 8 y M z A x M T Z f M j M w M T I w I C g y K S / Q m N C 3 0 L z Q t d C 9 0 L X Q v d C 9 0 Y v Q u S D R g t C 4 0 L 8 u e 1 x 1 M D A z Y 1 Z P T F x 1 M D A z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U z E g U E V Q X z I z M D E x N l 8 y M z A x M j A g K D I p L 9 C Y 0 L f Q v N C 1 0 L 3 Q t d C 9 0 L 3 R i 9 C 5 I N G C 0 L j Q v y 5 7 X H U w M D N j V E l D S 0 V S X H U w M D N l L D B 9 J n F 1 b 3 Q 7 L C Z x d W 9 0 O 1 N l Y 3 R p b 2 4 x L 1 V T M S B Q R V B f M j M w M T E 2 X z I z M D E y M C A o M i k v 0 J j Q t 9 C 8 0 L X Q v d C 1 0 L 3 Q v d G L 0 L k g 0 Y L Q u N C / L n t c d T A w M 2 N Q R V J c d T A w M 2 U s M X 0 m c X V v d D s s J n F 1 b 3 Q 7 U 2 V j d G l v b j E v V V M x I F B F U F 8 y M z A x M T Z f M j M w M T I w I C g y K S / Q m N C 3 0 L z Q t d C 9 0 L X Q v d C 9 0 Y v Q u S D R g t C 4 0 L 8 u e 1 x 1 M D A z Y 0 R B V E V c d T A w M 2 U s M n 0 m c X V v d D s s J n F 1 b 3 Q 7 U 2 V j d G l v b j E v V V M x I F B F U F 8 y M z A x M T Z f M j M w M T I w I C g y K S / Q m N C 3 0 L z Q t d C 9 0 L X Q v d C 9 0 Y v Q u S D R g t C 4 0 L 8 u e 1 x 1 M D A z Y 1 R J T U V c d T A w M 2 U s M 3 0 m c X V v d D s s J n F 1 b 3 Q 7 U 2 V j d G l v b j E v V V M x I F B F U F 8 y M z A x M T Z f M j M w M T I w I C g y K S / Q m N C 3 0 L z Q t d C 9 0 L X Q v d C 9 0 Y v Q u S D R g t C 4 0 L 8 g 0 Y E g 0 Y / Q t 9 G L 0 L r Q v t C 8 L n t c d T A w M 2 N P U E V O X H U w M D N l L D R 9 J n F 1 b 3 Q 7 L C Z x d W 9 0 O 1 N l Y 3 R p b 2 4 x L 1 V T M S B Q R V B f M j M w M T E 2 X z I z M D E y M C A o M i k v 0 J j Q t 9 C 8 0 L X Q v d C 1 0 L 3 Q v d G L 0 L k g 0 Y L Q u N C / I N G B I N G P 0 L f R i 9 C 6 0 L 7 Q v C 5 7 X H U w M D N j S E l H S F x 1 M D A z Z S w 1 f S Z x d W 9 0 O y w m c X V v d D t T Z W N 0 a W 9 u M S 9 V U z E g U E V Q X z I z M D E x N l 8 y M z A x M j A g K D I p L 9 C Y 0 L f Q v N C 1 0 L 3 Q t d C 9 0 L 3 R i 9 C 5 I N G C 0 L j Q v y D R g S D R j 9 C 3 0 Y v Q u t C + 0 L w u e 1 x 1 M D A z Y 0 x P V 1 x 1 M D A z Z S w 2 f S Z x d W 9 0 O y w m c X V v d D t T Z W N 0 a W 9 u M S 9 V U z E g U E V Q X z I z M D E x N l 8 y M z A x M j A g K D I p L 9 C Y 0 L f Q v N C 1 0 L 3 Q t d C 9 0 L 3 R i 9 C 5 I N G C 0 L j Q v y D R g S D R j 9 C 3 0 Y v Q u t C + 0 L w u e 1 x 1 M D A z Y 0 N M T 1 N F X H U w M D N l L D d 9 J n F 1 b 3 Q 7 L C Z x d W 9 0 O 1 N l Y 3 R p b 2 4 x L 1 V T M S B Q R V B f M j M w M T E 2 X z I z M D E y M C A o M i k v 0 J j Q t 9 C 8 0 L X Q v d C 1 0 L 3 Q v d G L 0 L k g 0 Y L Q u N C / L n t c d T A w M 2 N W T 0 x c d T A w M 2 U s O H 0 m c X V v d D t d L C Z x d W 9 0 O 1 J l b G F 0 a W 9 u c 2 h p c E l u Z m 8 m c X V v d D s 6 W 1 1 9 I i A v P j x F b n R y e S B U e X B l P S J R d W V y e U l E I i B W Y W x 1 Z T 0 i c z E 0 N 2 I 3 Y m V j L T F i Z W U t N D Y w Y S 1 h Z j h k L T M 1 N m Q w M T k w O G E 5 Z C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P U E V O X H U w M D N l J n F 1 b 3 Q 7 L C Z x d W 9 0 O 1 x 1 M D A z Y 0 h J R 0 h c d T A w M 2 U m c X V v d D s s J n F 1 b 3 Q 7 X H U w M D N j T E 9 X X H U w M D N l J n F 1 b 3 Q 7 L C Z x d W 9 0 O 1 x 1 M D A z Y 0 N M T 1 N F X H U w M D N l J n F 1 b 3 Q 7 L C Z x d W 9 0 O 1 x 1 M D A z Y 1 Z P T F x 1 M D A z Z S Z x d W 9 0 O 1 0 i I C 8 + P E V u d H J 5 I F R 5 c G U 9 I k Z p b G x D b 2 x 1 b W 5 U e X B l c y I g V m F s d W U 9 I n N C Z 0 1 K Q 2 d V R k J R V U Q i I C 8 + P E V u d H J 5 I F R 5 c G U 9 I k Z p b G x M Y X N 0 V X B k Y X R l Z C I g V m F s d W U 9 I m Q y M D I z L T A y L T A 2 V D E z O j U 1 O j E z L j E y N T E 3 M z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U z E l M j B Q R V B f M j M w M T E 2 X z I z M D E y M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Q R V B f M j M w M T E 2 X z I z M D E y M C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Q R V B f M j M w M T E 2 X z I z M D E y M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Q R V B f M j M w M T E 2 X z I z M D E y M C U y M C g y K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Y l R D A l Q j g l R D E l O D I l R D A l Q k E l R D A l Q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Q a X Z v d E 9 i a m V j d E 5 h b W U i I F Z h b H V l P S J z M i H Q o d C y 0 L 7 Q t N C 9 0 L D R j y D R g t C w 0 L H Q u 9 C 4 0 Y b Q s D I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3 Q s N C / 0 L j R g t C 6 0 L g v 0 J j R g d G C 0 L 7 R h 9 C 9 0 L j Q u i 5 7 X H U w M D N j V E l D S 0 V S X H U w M D N l L D B 9 J n F 1 b 3 Q 7 L C Z x d W 9 0 O 1 N l Y 3 R p b 2 4 x L 9 C d 0 L D Q v 9 C 4 0 Y L Q u t C 4 L 9 C Y 0 Y H R g t C + 0 Y f Q v d C 4 0 L o u e 1 x 1 M D A z Y 1 B F U l x 1 M D A z Z S w x f S Z x d W 9 0 O y w m c X V v d D t T Z W N 0 a W 9 u M S / Q n d C w 0 L / Q u N G C 0 L r Q u C / Q m N G B 0 Y L Q v t G H 0 L 3 Q u N C 6 L n t c d T A w M 2 N E Q V R F X H U w M D N l L D J 9 J n F 1 b 3 Q 7 L C Z x d W 9 0 O 1 N l Y 3 R p b 2 4 x L 9 C d 0 L D Q v 9 C 4 0 Y L Q u t C 4 L 9 C Y 0 Y H R g t C + 0 Y f Q v d C 4 0 L o u e 1 x 1 M D A z Y 1 R J T U V c d T A w M 2 U s M 3 0 m c X V v d D s s J n F 1 b 3 Q 7 U 2 V j d G l v b j E v 0 J 3 Q s N C / 0 L j R g t C 6 0 L g v 0 J j R g d G C 0 L 7 R h 9 C 9 0 L j Q u i 5 7 X H U w M D N j T 1 B F T l x 1 M D A z Z S w 0 f S Z x d W 9 0 O y w m c X V v d D t T Z W N 0 a W 9 u M S / Q n d C w 0 L / Q u N G C 0 L r Q u C / Q m N G B 0 Y L Q v t G H 0 L 3 Q u N C 6 L n t c d T A w M 2 N I S U d I X H U w M D N l L D V 9 J n F 1 b 3 Q 7 L C Z x d W 9 0 O 1 N l Y 3 R p b 2 4 x L 9 C d 0 L D Q v 9 C 4 0 Y L Q u t C 4 L 9 C Y 0 Y H R g t C + 0 Y f Q v d C 4 0 L o u e 1 x 1 M D A z Y 0 x P V 1 x 1 M D A z Z S w 2 f S Z x d W 9 0 O y w m c X V v d D t T Z W N 0 a W 9 u M S / Q n d C w 0 L / Q u N G C 0 L r Q u C / Q m N G B 0 Y L Q v t G H 0 L 3 Q u N C 6 L n t c d T A w M 2 N D T E 9 T R V x 1 M D A z Z S w 3 f S Z x d W 9 0 O y w m c X V v d D t T Z W N 0 a W 9 u M S / Q n d C w 0 L / Q u N G C 0 L r Q u C / Q m N G B 0 Y L Q v t G H 0 L 3 Q u N C 6 L n t c d T A w M 2 N W T 0 x c d T A w M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0 J 3 Q s N C / 0 L j R g t C 6 0 L g v 0 J j R g d G C 0 L 7 R h 9 C 9 0 L j Q u i 5 7 X H U w M D N j V E l D S 0 V S X H U w M D N l L D B 9 J n F 1 b 3 Q 7 L C Z x d W 9 0 O 1 N l Y 3 R p b 2 4 x L 9 C d 0 L D Q v 9 C 4 0 Y L Q u t C 4 L 9 C Y 0 Y H R g t C + 0 Y f Q v d C 4 0 L o u e 1 x 1 M D A z Y 1 B F U l x 1 M D A z Z S w x f S Z x d W 9 0 O y w m c X V v d D t T Z W N 0 a W 9 u M S / Q n d C w 0 L / Q u N G C 0 L r Q u C / Q m N G B 0 Y L Q v t G H 0 L 3 Q u N C 6 L n t c d T A w M 2 N E Q V R F X H U w M D N l L D J 9 J n F 1 b 3 Q 7 L C Z x d W 9 0 O 1 N l Y 3 R p b 2 4 x L 9 C d 0 L D Q v 9 C 4 0 Y L Q u t C 4 L 9 C Y 0 Y H R g t C + 0 Y f Q v d C 4 0 L o u e 1 x 1 M D A z Y 1 R J T U V c d T A w M 2 U s M 3 0 m c X V v d D s s J n F 1 b 3 Q 7 U 2 V j d G l v b j E v 0 J 3 Q s N C / 0 L j R g t C 6 0 L g v 0 J j R g d G C 0 L 7 R h 9 C 9 0 L j Q u i 5 7 X H U w M D N j T 1 B F T l x 1 M D A z Z S w 0 f S Z x d W 9 0 O y w m c X V v d D t T Z W N 0 a W 9 u M S / Q n d C w 0 L / Q u N G C 0 L r Q u C / Q m N G B 0 Y L Q v t G H 0 L 3 Q u N C 6 L n t c d T A w M 2 N I S U d I X H U w M D N l L D V 9 J n F 1 b 3 Q 7 L C Z x d W 9 0 O 1 N l Y 3 R p b 2 4 x L 9 C d 0 L D Q v 9 C 4 0 Y L Q u t C 4 L 9 C Y 0 Y H R g t C + 0 Y f Q v d C 4 0 L o u e 1 x 1 M D A z Y 0 x P V 1 x 1 M D A z Z S w 2 f S Z x d W 9 0 O y w m c X V v d D t T Z W N 0 a W 9 u M S / Q n d C w 0 L / Q u N G C 0 L r Q u C / Q m N G B 0 Y L Q v t G H 0 L 3 Q u N C 6 L n t c d T A w M 2 N D T E 9 T R V x 1 M D A z Z S w 3 f S Z x d W 9 0 O y w m c X V v d D t T Z W N 0 a W 9 u M S / Q n d C w 0 L / Q u N G C 0 L r Q u C / Q m N G B 0 Y L Q v t G H 0 L 3 Q u N C 6 L n t c d T A w M 2 N W T 0 x c d T A w M 2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x 1 M D A z Y 1 R J Q 0 t F U l x 1 M D A z Z S Z x d W 9 0 O y w m c X V v d D t c d T A w M 2 N Q R V J c d T A w M 2 U m c X V v d D s s J n F 1 b 3 Q 7 X H U w M D N j R E F U R V x 1 M D A z Z S Z x d W 9 0 O y w m c X V v d D t c d T A w M 2 N U S U 1 F X H U w M D N l J n F 1 b 3 Q 7 L C Z x d W 9 0 O 1 x 1 M D A z Y 0 9 Q R U 5 c d T A w M 2 U m c X V v d D s s J n F 1 b 3 Q 7 X H U w M D N j S E l H S F x 1 M D A z Z S Z x d W 9 0 O y w m c X V v d D t c d T A w M 2 N M T 1 d c d T A w M 2 U m c X V v d D s s J n F 1 b 3 Q 7 X H U w M D N j Q 0 x P U 0 V c d T A w M 2 U m c X V v d D s s J n F 1 b 3 Q 7 X H U w M D N j V k 9 M X H U w M D N l J n F 1 b 3 Q 7 X S I g L z 4 8 R W 5 0 c n k g V H l w Z T 0 i R m l s b E N v b H V t b l R 5 c G V z I i B W Y W x 1 Z T 0 i c 0 J n T U p D Z 1 V G Q l F V R C I g L z 4 8 R W 5 0 c n k g V H l w Z T 0 i R m l s b E x h c 3 R V c G R h d G V k I i B W Y W x 1 Z T 0 i Z D I w M j M t M D I t M D Z U M T M 6 N T k 6 M z E u N j g 0 N D M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2 I i A v P j x F b n R y e S B U e X B l P S J B Z G R l Z F R v R G F 0 Y U 1 v Z G V s I i B W Y W x 1 Z T 0 i b D A i I C 8 + P E V u d H J 5 I F R 5 c G U 9 I l J l Y 2 9 2 Z X J 5 V G F y Z 2 V 0 U 2 h l Z X Q i I F Z h b H V l P S J z M i I g L z 4 8 R W 5 0 c n k g V H l w Z T 0 i U m V j b 3 Z l c n l U Y X J n Z X R D b 2 x 1 b W 4 i I F Z h b H V l P S J s M S I g L z 4 8 R W 5 0 c n k g V H l w Z T 0 i U m V j b 3 Z l c n l U Y X J n Z X R S b 3 c i I F Z h b H V l P S J s O C I g L z 4 8 L 1 N 0 Y W J s Z U V u d H J p Z X M + P C 9 J d G V t P j x J d G V t P j x J d G V t T G 9 j Y X R p b 2 4 + P E l 0 Z W 1 U e X B l P k Z v c m 1 1 b G E 8 L 0 l 0 Z W 1 U e X B l P j x J d G V t U G F 0 a D 5 T Z W N 0 a W 9 u M S 8 l R D A l O U Q l R D A l Q j A l R D A l Q k Y l R D A l Q j g l R D E l O D I l R D A l Q k E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6 P F x V E 0 2 J K l 2 N 8 y T 6 r N h I A A A A A A g A A A A A A E G Y A A A A B A A A g A A A A L u V s n 8 5 S P d d 1 T G p 0 N p k d + Q n 0 0 d 8 H l S 7 5 f L e G v 7 N a H A w A A A A A D o A A A A A C A A A g A A A A J F z f D h g T L Q 9 A a w E s N 1 C Q X M J 5 w Q M c E u V 1 j H 3 D j X y V / L B Q A A A A q V w u b K U j A + X h r / 5 o A h W h W m D W i T P + 9 O L d x e r f H n d l R 7 j B 1 M f y u u + p J / s c g R / r d t g V r 0 z b E O Y W i G Q T J Z D P K C f d G i z f G x J / 1 1 q / B t 6 s 5 v I P 9 X B A A A A A z t Q m k p O o y D s W A a 1 l J B O Z T n B L t x 8 k t o g 1 T J 8 n b a r h y f D A / S 2 Y z h o V 1 T h x 3 8 P u g g Z h K T Q m U 4 B w 9 K 2 q A z V m J 7 C E L w = = < / D a t a M a s h u p > 
</file>

<file path=customXml/itemProps1.xml><?xml version="1.0" encoding="utf-8"?>
<ds:datastoreItem xmlns:ds="http://schemas.openxmlformats.org/officeDocument/2006/customXml" ds:itemID="{7D3619E6-FD13-402A-AA53-779B4A638B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ВПР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deque</cp:lastModifiedBy>
  <dcterms:created xsi:type="dcterms:W3CDTF">2015-06-05T18:19:34Z</dcterms:created>
  <dcterms:modified xsi:type="dcterms:W3CDTF">2023-02-06T14:11:32Z</dcterms:modified>
</cp:coreProperties>
</file>