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\2cours\excel\практика11\"/>
    </mc:Choice>
  </mc:AlternateContent>
  <xr:revisionPtr revIDLastSave="0" documentId="13_ncr:1_{3C1EB12A-D242-47C1-AEFB-486B0AA3CA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ExternalData_1" localSheetId="0" hidden="1">Лист1!$A$1:$F$33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I2" i="1" a="1"/>
  <c r="I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017E8-44A0-4060-A60D-192DD3C4E2AE}" keepAlive="1" name="Запрос — USD000UTSTOM_230501_230510" description="Соединение с запросом &quot;USD000UTSTOM_230501_230510&quot; в книге." type="5" refreshedVersion="8" background="1" saveData="1">
    <dbPr connection="Provider=Microsoft.Mashup.OleDb.1;Data Source=$Workbook$;Location=USD000UTSTOM_230501_230510;Extended Properties=&quot;&quot;" command="SELECT * FROM [USD000UTSTOM_230501_23051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<sst xmlns="http://schemas.openxmlformats.org/spreadsheetml/2006/main" count="45" uniqueCount="14">
  <si>
    <t>&lt;TICKER&gt;</t>
  </si>
  <si>
    <t>DATETIME</t>
  </si>
  <si>
    <t>&lt;CLOSE&gt;</t>
  </si>
  <si>
    <t>x0</t>
  </si>
  <si>
    <t>x1</t>
  </si>
  <si>
    <t>X2</t>
  </si>
  <si>
    <t>USD000UTSTOM</t>
  </si>
  <si>
    <t>b0</t>
  </si>
  <si>
    <t>b1</t>
  </si>
  <si>
    <t>b2</t>
  </si>
  <si>
    <t>Y_HAT</t>
  </si>
  <si>
    <t>S</t>
  </si>
  <si>
    <t>S_HAT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</si>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</sst>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060902892547121E-2"/>
          <c:y val="0.11649782619072292"/>
          <c:w val="0.79486314084174292"/>
          <c:h val="0.81063758064759461"/>
        </c:manualLayout>
      </c:layout>
      <c:lineChart>
        <c:grouping val="standard"/>
        <c:varyColors val="0"/>
        <c:ser>
          <c:idx val="0"/>
          <c:order val="0"/>
          <c:tx>
            <c:v>CLOSE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Лист1!$C$2:$C$33</c:f>
              <c:numCache>
                <c:formatCode>General</c:formatCode>
                <c:ptCount val="32"/>
                <c:pt idx="0">
                  <c:v>76.42</c:v>
                </c:pt>
                <c:pt idx="1">
                  <c:v>76.87</c:v>
                </c:pt>
                <c:pt idx="2">
                  <c:v>77.02</c:v>
                </c:pt>
                <c:pt idx="3">
                  <c:v>77.197500000000005</c:v>
                </c:pt>
                <c:pt idx="4">
                  <c:v>77.012500000000003</c:v>
                </c:pt>
                <c:pt idx="5">
                  <c:v>77.277500000000003</c:v>
                </c:pt>
                <c:pt idx="6">
                  <c:v>77.387500000000003</c:v>
                </c:pt>
                <c:pt idx="7">
                  <c:v>77.38</c:v>
                </c:pt>
                <c:pt idx="8">
                  <c:v>77.319999999999993</c:v>
                </c:pt>
                <c:pt idx="9">
                  <c:v>77.64</c:v>
                </c:pt>
                <c:pt idx="10">
                  <c:v>77.022499999999994</c:v>
                </c:pt>
                <c:pt idx="11">
                  <c:v>77.665000000000006</c:v>
                </c:pt>
                <c:pt idx="12">
                  <c:v>77.704999999999998</c:v>
                </c:pt>
                <c:pt idx="13">
                  <c:v>77.572500000000005</c:v>
                </c:pt>
                <c:pt idx="14">
                  <c:v>77.564999999999998</c:v>
                </c:pt>
                <c:pt idx="15">
                  <c:v>77.952500000000001</c:v>
                </c:pt>
                <c:pt idx="16">
                  <c:v>78.032499999999999</c:v>
                </c:pt>
                <c:pt idx="17">
                  <c:v>78.297499999999999</c:v>
                </c:pt>
                <c:pt idx="18">
                  <c:v>78.272499999999994</c:v>
                </c:pt>
                <c:pt idx="19">
                  <c:v>78.1875</c:v>
                </c:pt>
                <c:pt idx="20">
                  <c:v>78.025000000000006</c:v>
                </c:pt>
                <c:pt idx="21">
                  <c:v>78.185000000000002</c:v>
                </c:pt>
                <c:pt idx="22">
                  <c:v>77.797499999999999</c:v>
                </c:pt>
                <c:pt idx="23">
                  <c:v>77.137500000000003</c:v>
                </c:pt>
                <c:pt idx="24">
                  <c:v>76.882499999999993</c:v>
                </c:pt>
                <c:pt idx="25">
                  <c:v>76.352500000000006</c:v>
                </c:pt>
                <c:pt idx="26">
                  <c:v>76.099999999999994</c:v>
                </c:pt>
                <c:pt idx="27">
                  <c:v>76.12</c:v>
                </c:pt>
                <c:pt idx="28">
                  <c:v>75.959999999999994</c:v>
                </c:pt>
                <c:pt idx="29">
                  <c:v>76.2</c:v>
                </c:pt>
                <c:pt idx="30">
                  <c:v>76.397499999999994</c:v>
                </c:pt>
                <c:pt idx="31">
                  <c:v>76.057500000000005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4-4254-9A9E-D49802186657}"/>
            </c:ext>
          </c:extLst>
        </c:ser>
        <c:ser>
          <c:idx val="1"/>
          <c:order val="1"/>
          <c:tx>
            <c:v>Y_HAT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Лист1!$K$2:$K$33</c:f>
              <c:numCache>
                <c:formatCode>General</c:formatCode>
                <c:ptCount val="32"/>
                <c:pt idx="0">
                  <c:v>76.424380431148634</c:v>
                </c:pt>
                <c:pt idx="1">
                  <c:v>76.624723496527295</c:v>
                </c:pt>
                <c:pt idx="2">
                  <c:v>76.810159740489681</c:v>
                </c:pt>
                <c:pt idx="3">
                  <c:v>76.980689163035834</c:v>
                </c:pt>
                <c:pt idx="4">
                  <c:v>77.136311764165754</c:v>
                </c:pt>
                <c:pt idx="5">
                  <c:v>77.277027543879399</c:v>
                </c:pt>
                <c:pt idx="6">
                  <c:v>77.402836502176811</c:v>
                </c:pt>
                <c:pt idx="7">
                  <c:v>77.513738639057962</c:v>
                </c:pt>
                <c:pt idx="8">
                  <c:v>77.609733954522866</c:v>
                </c:pt>
                <c:pt idx="9">
                  <c:v>77.690822448571524</c:v>
                </c:pt>
                <c:pt idx="10">
                  <c:v>77.757004121203934</c:v>
                </c:pt>
                <c:pt idx="11">
                  <c:v>77.808278972420098</c:v>
                </c:pt>
                <c:pt idx="12">
                  <c:v>77.844647002219986</c:v>
                </c:pt>
                <c:pt idx="13">
                  <c:v>77.866108210603642</c:v>
                </c:pt>
                <c:pt idx="14">
                  <c:v>77.872662597571065</c:v>
                </c:pt>
                <c:pt idx="15">
                  <c:v>77.864310163122212</c:v>
                </c:pt>
                <c:pt idx="16">
                  <c:v>77.841050907257127</c:v>
                </c:pt>
                <c:pt idx="17">
                  <c:v>77.802884829975781</c:v>
                </c:pt>
                <c:pt idx="18">
                  <c:v>77.749811931278188</c:v>
                </c:pt>
                <c:pt idx="19">
                  <c:v>77.681832211164348</c:v>
                </c:pt>
                <c:pt idx="20">
                  <c:v>77.598945669634261</c:v>
                </c:pt>
                <c:pt idx="21">
                  <c:v>77.501152306687914</c:v>
                </c:pt>
                <c:pt idx="22">
                  <c:v>77.388452122325319</c:v>
                </c:pt>
                <c:pt idx="23">
                  <c:v>77.260845116546491</c:v>
                </c:pt>
                <c:pt idx="24">
                  <c:v>77.118331289351403</c:v>
                </c:pt>
                <c:pt idx="25">
                  <c:v>76.960910640740067</c:v>
                </c:pt>
                <c:pt idx="26">
                  <c:v>76.788583170712457</c:v>
                </c:pt>
                <c:pt idx="27">
                  <c:v>76.601348879268627</c:v>
                </c:pt>
                <c:pt idx="28">
                  <c:v>76.399207766408537</c:v>
                </c:pt>
                <c:pt idx="29">
                  <c:v>76.1821598321322</c:v>
                </c:pt>
                <c:pt idx="30">
                  <c:v>75.950205076439616</c:v>
                </c:pt>
                <c:pt idx="31">
                  <c:v>75.703343499330771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4-4254-9A9E-D4980218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1007936"/>
        <c:axId val="1242640960"/>
      </c:lineChart>
      <c:catAx>
        <c:axId val="19910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2640960"/>
        <c:crosses val="autoZero"/>
        <c:auto val="1"/>
        <c:lblAlgn val="ctr"/>
        <c:lblOffset val="100"/>
        <c:noMultiLvlLbl val="0"/>
      </c:catAx>
      <c:valAx>
        <c:axId val="12426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00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371474</xdr:colOff>
      <xdr:row>4</xdr:row>
      <xdr:rowOff>33337</xdr:rowOff>
    </xdr:from>
    <xdr:to>
      <xdr:col>26</xdr:col>
      <xdr:colOff>285750</xdr:colOff>
      <xdr:row>25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A9AE28-D78D-CFC2-0E43-2FDA7817A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B92458-8C6D-457C-B05B-D39E3C252C4D}" autoFormatId="16" applyNumberFormats="0" applyBorderFormats="0" applyFontFormats="0" applyPatternFormats="0" applyAlignmentFormats="0" applyWidthHeightFormats="0">
  <queryTableRefresh nextId="7">
    <queryTableFields count="6">
      <queryTableField id="1" name="&lt;TICKER&gt;" tableColumnId="1"/>
      <queryTableField id="2" name="DATETIME" tableColumnId="2"/>
      <queryTableField id="3" name="&lt;CLOSE&gt;" tableColumnId="3"/>
      <queryTableField id="4" name="x0" tableColumnId="4"/>
      <queryTableField id="5" name="x1" tableColumnId="5"/>
      <queryTableField id="6" name="X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F795-12A8-4F19-8896-96B49D567698}" name="USD" displayName="USD" ref="A1:F33" tableType="queryTable" totalsRowShown="0">
  <autoFilter ref="A1:F33" xr:uid="{CBD9F795-12A8-4F19-8896-96B49D567698}"/>
  <tableColumns count="6">
    <tableColumn id="1" xr3:uid="{1455B325-ABC9-4F85-BD43-1D8AD1FF2FB2}" uniqueName="1" name="&lt;TICKER&gt;" queryTableFieldId="1" dataDxfId="1"/>
    <tableColumn id="2" xr3:uid="{215BF816-9667-4B51-8642-9889221C2EF3}" uniqueName="2" name="DATETIME" queryTableFieldId="2" dataDxfId="0"/>
    <tableColumn id="3" xr3:uid="{91C53FB7-53FE-4F77-8301-3A9E527CE463}" uniqueName="3" name="&lt;CLOSE&gt;" queryTableFieldId="3"/>
    <tableColumn id="4" xr3:uid="{D28184F8-FC58-4DFB-B686-52792329D627}" uniqueName="4" name="x0" queryTableFieldId="4"/>
    <tableColumn id="5" xr3:uid="{5AE30FF2-4FC2-4C16-AE4E-45346DD15EE7}" uniqueName="5" name="x1" queryTableFieldId="5"/>
    <tableColumn id="6" xr3:uid="{4AFA58A3-DBD0-4475-A2ED-0DE0D8D58100}" uniqueName="6" name="X2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199E6E-B09A-4C5C-AC97-43441FF06138}" name="Model" displayName="Model" ref="K1:K33" totalsRowShown="0">
  <autoFilter ref="K1:K33" xr:uid="{3D199E6E-B09A-4C5C-AC97-43441FF06138}"/>
  <tableColumns count="1">
    <tableColumn id="1" xr3:uid="{DD4F6231-2989-42D1-B36F-2E8674364D50}" name="Y_HAT">
      <calculatedColumnFormula>$I$2+$I$3*USD[[#This Row],[x1]]+$I$4*USD[[#This Row],[X2]]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selection activeCell="I6" sqref="I6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0.7109375" bestFit="1" customWidth="1"/>
    <col min="4" max="5" width="5.28515625" bestFit="1" customWidth="1"/>
    <col min="6" max="6" width="5.42578125" bestFit="1" customWidth="1"/>
    <col min="13" max="13" width="10.5703125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10</v>
      </c>
      <c r="M1" t="s">
        <v>11</v>
      </c>
      <c r="N1" t="s">
        <v>12</v>
      </c>
    </row>
    <row r="2" spans="1:14" x14ac:dyDescent="0.25">
      <c r="A2" s="1" t="s">
        <v>6</v>
      </c>
      <c r="B2" s="2">
        <v>45051.5</v>
      </c>
      <c r="C2">
        <v>76.42</v>
      </c>
      <c r="D2">
        <v>1</v>
      </c>
      <c r="E2">
        <v>1</v>
      </c>
      <c r="F2">
        <v>1</v>
      </c>
      <c r="H2" t="s">
        <v>7</v>
      </c>
      <c r="I2" cm="1">
        <f t="array" ref="I2:I4">MMULT(MMULT(MINVERSE(MMULT(TRANSPOSE(D2:F33),D2:F33)),TRANSPOSE(D2:F33)),C2:C33)</f>
        <v>76.209130544353727</v>
      </c>
      <c r="K2">
        <f>$I$2+$I$3*USD[[#This Row],[x1]]+$I$4*USD[[#This Row],[X2]]</f>
        <v>76.424380431148634</v>
      </c>
      <c r="M2" s="3" cm="1">
        <f t="array" ref="M2:M33">(USD[&lt;CLOSE&gt;]-AVERAGE(USD[&lt;CLOSE&gt;]))^2</f>
        <v>0.63862573852537885</v>
      </c>
      <c r="N2">
        <f>(Model[[#This Row],[Y_HAT]]-USD[[#This Row],[&lt;CLOSE&gt;]])^2</f>
        <v>1.9188177047910932E-5</v>
      </c>
    </row>
    <row r="3" spans="1:14" x14ac:dyDescent="0.25">
      <c r="A3" s="1" t="s">
        <v>6</v>
      </c>
      <c r="B3" s="2">
        <v>45051.541666666664</v>
      </c>
      <c r="C3">
        <v>76.87</v>
      </c>
      <c r="D3">
        <v>1</v>
      </c>
      <c r="E3">
        <v>2</v>
      </c>
      <c r="F3">
        <v>4</v>
      </c>
      <c r="H3" t="s">
        <v>8</v>
      </c>
      <c r="I3">
        <v>0.22270329750302831</v>
      </c>
      <c r="K3">
        <f>$I$2+$I$3*USD[[#This Row],[x1]]+$I$4*USD[[#This Row],[X2]]</f>
        <v>76.624723496527295</v>
      </c>
      <c r="M3" s="3">
        <v>0.12189917602538348</v>
      </c>
      <c r="N3">
        <f>(Model[[#This Row],[Y_HAT]]-USD[[#This Row],[&lt;CLOSE&gt;]])^2</f>
        <v>6.0160563155798E-2</v>
      </c>
    </row>
    <row r="4" spans="1:14" x14ac:dyDescent="0.25">
      <c r="A4" s="1" t="s">
        <v>6</v>
      </c>
      <c r="B4" s="2">
        <v>45051.583333333336</v>
      </c>
      <c r="C4">
        <v>77.02</v>
      </c>
      <c r="D4">
        <v>1</v>
      </c>
      <c r="E4">
        <v>3</v>
      </c>
      <c r="F4">
        <v>9</v>
      </c>
      <c r="H4" t="s">
        <v>9</v>
      </c>
      <c r="I4">
        <v>-7.453410708124858E-3</v>
      </c>
      <c r="K4">
        <f>$I$2+$I$3*USD[[#This Row],[x1]]+$I$4*USD[[#This Row],[X2]]</f>
        <v>76.810159740489681</v>
      </c>
      <c r="M4" s="3">
        <v>3.9656988525389944E-2</v>
      </c>
      <c r="N4">
        <f>(Model[[#This Row],[Y_HAT]]-USD[[#This Row],[&lt;CLOSE&gt;]])^2</f>
        <v>4.4032934511356453E-2</v>
      </c>
    </row>
    <row r="5" spans="1:14" x14ac:dyDescent="0.25">
      <c r="A5" s="1" t="s">
        <v>6</v>
      </c>
      <c r="B5" s="2">
        <v>45051.625</v>
      </c>
      <c r="C5">
        <v>77.197500000000005</v>
      </c>
      <c r="D5">
        <v>1</v>
      </c>
      <c r="E5">
        <v>4</v>
      </c>
      <c r="F5">
        <v>16</v>
      </c>
      <c r="K5">
        <f>$I$2+$I$3*USD[[#This Row],[x1]]+$I$4*USD[[#This Row],[X2]]</f>
        <v>76.980689163035834</v>
      </c>
      <c r="M5" s="3">
        <v>4.6831665039015756E-4</v>
      </c>
      <c r="N5">
        <f>(Model[[#This Row],[Y_HAT]]-USD[[#This Row],[&lt;CLOSE&gt;]])^2</f>
        <v>4.7006939025104541E-2</v>
      </c>
    </row>
    <row r="6" spans="1:14" x14ac:dyDescent="0.25">
      <c r="A6" s="1" t="s">
        <v>6</v>
      </c>
      <c r="B6" s="2">
        <v>45051.666666666664</v>
      </c>
      <c r="C6">
        <v>77.012500000000003</v>
      </c>
      <c r="D6">
        <v>1</v>
      </c>
      <c r="E6">
        <v>5</v>
      </c>
      <c r="F6">
        <v>25</v>
      </c>
      <c r="H6" t="s">
        <v>13</v>
      </c>
      <c r="K6">
        <f>$I$2+$I$3*USD[[#This Row],[x1]]+$I$4*USD[[#This Row],[X2]]</f>
        <v>77.136311764165754</v>
      </c>
      <c r="M6" s="3">
        <v>4.2700347900387098E-2</v>
      </c>
      <c r="N6">
        <f>(Model[[#This Row],[Y_HAT]]-USD[[#This Row],[&lt;CLOSE&gt;]])^2</f>
        <v>1.5329352945835546E-2</v>
      </c>
    </row>
    <row r="7" spans="1:14" x14ac:dyDescent="0.25">
      <c r="A7" s="1" t="s">
        <v>6</v>
      </c>
      <c r="B7" s="2">
        <v>45051.708333333336</v>
      </c>
      <c r="C7">
        <v>77.277500000000003</v>
      </c>
      <c r="D7">
        <v>1</v>
      </c>
      <c r="E7">
        <v>6</v>
      </c>
      <c r="F7">
        <v>36</v>
      </c>
      <c r="K7">
        <f>$I$2+$I$3*USD[[#This Row],[x1]]+$I$4*USD[[#This Row],[X2]]</f>
        <v>77.277027543879399</v>
      </c>
      <c r="M7" s="3">
        <v>3.4058166503916866E-3</v>
      </c>
      <c r="N7">
        <f>(Model[[#This Row],[Y_HAT]]-USD[[#This Row],[&lt;CLOSE&gt;]])^2</f>
        <v>2.2321478589679311E-7</v>
      </c>
    </row>
    <row r="8" spans="1:14" x14ac:dyDescent="0.25">
      <c r="A8" s="1" t="s">
        <v>6</v>
      </c>
      <c r="B8" s="2">
        <v>45051.75</v>
      </c>
      <c r="C8">
        <v>77.387500000000003</v>
      </c>
      <c r="D8">
        <v>1</v>
      </c>
      <c r="E8">
        <v>7</v>
      </c>
      <c r="F8">
        <v>49</v>
      </c>
      <c r="K8">
        <f>$I$2+$I$3*USD[[#This Row],[x1]]+$I$4*USD[[#This Row],[X2]]</f>
        <v>77.402836502176811</v>
      </c>
      <c r="M8" s="3">
        <v>2.8344879150393496E-2</v>
      </c>
      <c r="N8">
        <f>(Model[[#This Row],[Y_HAT]]-USD[[#This Row],[&lt;CLOSE&gt;]])^2</f>
        <v>2.3520829901924121E-4</v>
      </c>
    </row>
    <row r="9" spans="1:14" x14ac:dyDescent="0.25">
      <c r="A9" s="1" t="s">
        <v>6</v>
      </c>
      <c r="B9" s="2">
        <v>45051.791666666664</v>
      </c>
      <c r="C9">
        <v>77.38</v>
      </c>
      <c r="D9">
        <v>1</v>
      </c>
      <c r="E9">
        <v>8</v>
      </c>
      <c r="F9">
        <v>64</v>
      </c>
      <c r="K9">
        <f>$I$2+$I$3*USD[[#This Row],[x1]]+$I$4*USD[[#This Row],[X2]]</f>
        <v>77.513738639057962</v>
      </c>
      <c r="M9" s="3">
        <v>2.587573852539099E-2</v>
      </c>
      <c r="N9">
        <f>(Model[[#This Row],[Y_HAT]]-USD[[#This Row],[&lt;CLOSE&gt;]])^2</f>
        <v>1.7886023577077092E-2</v>
      </c>
    </row>
    <row r="10" spans="1:14" x14ac:dyDescent="0.25">
      <c r="A10" s="1" t="s">
        <v>6</v>
      </c>
      <c r="B10" s="2">
        <v>45054.333333333336</v>
      </c>
      <c r="C10">
        <v>77.319999999999993</v>
      </c>
      <c r="D10">
        <v>1</v>
      </c>
      <c r="E10">
        <v>9</v>
      </c>
      <c r="F10">
        <v>81</v>
      </c>
      <c r="K10">
        <f>$I$2+$I$3*USD[[#This Row],[x1]]+$I$4*USD[[#This Row],[X2]]</f>
        <v>77.609733954522866</v>
      </c>
      <c r="M10" s="3">
        <v>1.0172613525390395E-2</v>
      </c>
      <c r="N10">
        <f>(Model[[#This Row],[Y_HAT]]-USD[[#This Row],[&lt;CLOSE&gt;]])^2</f>
        <v>8.3945764403462353E-2</v>
      </c>
    </row>
    <row r="11" spans="1:14" x14ac:dyDescent="0.25">
      <c r="A11" s="1" t="s">
        <v>6</v>
      </c>
      <c r="B11" s="2">
        <v>45054.375</v>
      </c>
      <c r="C11">
        <v>77.64</v>
      </c>
      <c r="D11">
        <v>1</v>
      </c>
      <c r="E11">
        <v>10</v>
      </c>
      <c r="F11">
        <v>100</v>
      </c>
      <c r="K11">
        <f>$I$2+$I$3*USD[[#This Row],[x1]]+$I$4*USD[[#This Row],[X2]]</f>
        <v>77.690822448571524</v>
      </c>
      <c r="M11" s="3">
        <v>0.17712261352539588</v>
      </c>
      <c r="N11">
        <f>(Model[[#This Row],[Y_HAT]]-USD[[#This Row],[&lt;CLOSE&gt;]])^2</f>
        <v>2.5829212788051189E-3</v>
      </c>
    </row>
    <row r="12" spans="1:14" x14ac:dyDescent="0.25">
      <c r="A12" s="1" t="s">
        <v>6</v>
      </c>
      <c r="B12" s="2">
        <v>45054.416666666664</v>
      </c>
      <c r="C12">
        <v>77.022499999999994</v>
      </c>
      <c r="D12">
        <v>1</v>
      </c>
      <c r="E12">
        <v>11</v>
      </c>
      <c r="F12">
        <v>121</v>
      </c>
      <c r="K12">
        <f>$I$2+$I$3*USD[[#This Row],[x1]]+$I$4*USD[[#This Row],[X2]]</f>
        <v>77.757004121203934</v>
      </c>
      <c r="M12" s="3">
        <v>3.8667535400390848E-2</v>
      </c>
      <c r="N12">
        <f>(Model[[#This Row],[Y_HAT]]-USD[[#This Row],[&lt;CLOSE&gt;]])^2</f>
        <v>0.53949630406557292</v>
      </c>
    </row>
    <row r="13" spans="1:14" x14ac:dyDescent="0.25">
      <c r="A13" s="1" t="s">
        <v>6</v>
      </c>
      <c r="B13" s="2">
        <v>45054.458333333336</v>
      </c>
      <c r="C13">
        <v>77.665000000000006</v>
      </c>
      <c r="D13">
        <v>1</v>
      </c>
      <c r="E13">
        <v>12</v>
      </c>
      <c r="F13">
        <v>144</v>
      </c>
      <c r="K13">
        <f>$I$2+$I$3*USD[[#This Row],[x1]]+$I$4*USD[[#This Row],[X2]]</f>
        <v>77.808278972420098</v>
      </c>
      <c r="M13" s="3">
        <v>0.19879058227540128</v>
      </c>
      <c r="N13">
        <f>(Model[[#This Row],[Y_HAT]]-USD[[#This Row],[&lt;CLOSE&gt;]])^2</f>
        <v>2.0528863937757363E-2</v>
      </c>
    </row>
    <row r="14" spans="1:14" x14ac:dyDescent="0.25">
      <c r="A14" s="1" t="s">
        <v>6</v>
      </c>
      <c r="B14" s="2">
        <v>45054.5</v>
      </c>
      <c r="C14">
        <v>77.704999999999998</v>
      </c>
      <c r="D14">
        <v>1</v>
      </c>
      <c r="E14">
        <v>13</v>
      </c>
      <c r="F14">
        <v>169</v>
      </c>
      <c r="K14">
        <f>$I$2+$I$3*USD[[#This Row],[x1]]+$I$4*USD[[#This Row],[X2]]</f>
        <v>77.844647002219986</v>
      </c>
      <c r="M14" s="3">
        <v>0.2360593322753945</v>
      </c>
      <c r="N14">
        <f>(Model[[#This Row],[Y_HAT]]-USD[[#This Row],[&lt;CLOSE&gt;]])^2</f>
        <v>1.9501285229029285E-2</v>
      </c>
    </row>
    <row r="15" spans="1:14" x14ac:dyDescent="0.25">
      <c r="A15" s="1" t="s">
        <v>6</v>
      </c>
      <c r="B15" s="2">
        <v>45054.541666666664</v>
      </c>
      <c r="C15">
        <v>77.572500000000005</v>
      </c>
      <c r="D15">
        <v>1</v>
      </c>
      <c r="E15">
        <v>14</v>
      </c>
      <c r="F15">
        <v>196</v>
      </c>
      <c r="K15">
        <f>$I$2+$I$3*USD[[#This Row],[x1]]+$I$4*USD[[#This Row],[X2]]</f>
        <v>77.866108210603642</v>
      </c>
      <c r="M15" s="3">
        <v>0.12486284790039825</v>
      </c>
      <c r="N15">
        <f>(Model[[#This Row],[Y_HAT]]-USD[[#This Row],[&lt;CLOSE&gt;]])^2</f>
        <v>8.6205781333869441E-2</v>
      </c>
    </row>
    <row r="16" spans="1:14" x14ac:dyDescent="0.25">
      <c r="A16" s="1" t="s">
        <v>6</v>
      </c>
      <c r="B16" s="2">
        <v>45054.583333333336</v>
      </c>
      <c r="C16">
        <v>77.564999999999998</v>
      </c>
      <c r="D16">
        <v>1</v>
      </c>
      <c r="E16">
        <v>15</v>
      </c>
      <c r="F16">
        <v>225</v>
      </c>
      <c r="K16">
        <f>$I$2+$I$3*USD[[#This Row],[x1]]+$I$4*USD[[#This Row],[X2]]</f>
        <v>77.872662597571065</v>
      </c>
      <c r="M16" s="3">
        <v>0.11961870727539299</v>
      </c>
      <c r="N16">
        <f>(Model[[#This Row],[Y_HAT]]-USD[[#This Row],[&lt;CLOSE&gt;]])^2</f>
        <v>9.4656273944176292E-2</v>
      </c>
    </row>
    <row r="17" spans="1:14" x14ac:dyDescent="0.25">
      <c r="A17" s="1" t="s">
        <v>6</v>
      </c>
      <c r="B17" s="2">
        <v>45054.625</v>
      </c>
      <c r="C17">
        <v>77.952500000000001</v>
      </c>
      <c r="D17">
        <v>1</v>
      </c>
      <c r="E17">
        <v>16</v>
      </c>
      <c r="F17">
        <v>256</v>
      </c>
      <c r="K17">
        <f>$I$2+$I$3*USD[[#This Row],[x1]]+$I$4*USD[[#This Row],[X2]]</f>
        <v>77.864310163122212</v>
      </c>
      <c r="M17" s="3">
        <v>0.53781597290039984</v>
      </c>
      <c r="N17">
        <f>(Model[[#This Row],[Y_HAT]]-USD[[#This Row],[&lt;CLOSE&gt;]])^2</f>
        <v>7.7774473285309011E-3</v>
      </c>
    </row>
    <row r="18" spans="1:14" x14ac:dyDescent="0.25">
      <c r="A18" s="1" t="s">
        <v>6</v>
      </c>
      <c r="B18" s="2">
        <v>45054.666666666664</v>
      </c>
      <c r="C18">
        <v>78.032499999999999</v>
      </c>
      <c r="D18">
        <v>1</v>
      </c>
      <c r="E18">
        <v>17</v>
      </c>
      <c r="F18">
        <v>289</v>
      </c>
      <c r="K18">
        <f>$I$2+$I$3*USD[[#This Row],[x1]]+$I$4*USD[[#This Row],[X2]]</f>
        <v>77.841050907257127</v>
      </c>
      <c r="M18" s="3">
        <v>0.66155347290039801</v>
      </c>
      <c r="N18">
        <f>(Model[[#This Row],[Y_HAT]]-USD[[#This Row],[&lt;CLOSE&gt;]])^2</f>
        <v>3.6652755112068648E-2</v>
      </c>
    </row>
    <row r="19" spans="1:14" x14ac:dyDescent="0.25">
      <c r="A19" s="1" t="s">
        <v>6</v>
      </c>
      <c r="B19" s="2">
        <v>45054.708333333336</v>
      </c>
      <c r="C19">
        <v>78.297499999999999</v>
      </c>
      <c r="D19">
        <v>1</v>
      </c>
      <c r="E19">
        <v>18</v>
      </c>
      <c r="F19">
        <v>324</v>
      </c>
      <c r="K19">
        <f>$I$2+$I$3*USD[[#This Row],[x1]]+$I$4*USD[[#This Row],[X2]]</f>
        <v>77.802884829975781</v>
      </c>
      <c r="M19" s="3">
        <v>1.1628589416504016</v>
      </c>
      <c r="N19">
        <f>(Model[[#This Row],[Y_HAT]]-USD[[#This Row],[&lt;CLOSE&gt;]])^2</f>
        <v>0.24464416641808637</v>
      </c>
    </row>
    <row r="20" spans="1:14" x14ac:dyDescent="0.25">
      <c r="A20" s="1" t="s">
        <v>6</v>
      </c>
      <c r="B20" s="2">
        <v>45054.75</v>
      </c>
      <c r="C20">
        <v>78.272499999999994</v>
      </c>
      <c r="D20">
        <v>1</v>
      </c>
      <c r="E20">
        <v>19</v>
      </c>
      <c r="F20">
        <v>361</v>
      </c>
      <c r="K20">
        <f>$I$2+$I$3*USD[[#This Row],[x1]]+$I$4*USD[[#This Row],[X2]]</f>
        <v>77.749811931278188</v>
      </c>
      <c r="M20" s="3">
        <v>1.1095659729003895</v>
      </c>
      <c r="N20">
        <f>(Model[[#This Row],[Y_HAT]]-USD[[#This Row],[&lt;CLOSE&gt;]])^2</f>
        <v>0.27320281718413097</v>
      </c>
    </row>
    <row r="21" spans="1:14" x14ac:dyDescent="0.25">
      <c r="A21" s="1" t="s">
        <v>6</v>
      </c>
      <c r="B21" s="2">
        <v>45054.791666666664</v>
      </c>
      <c r="C21">
        <v>78.1875</v>
      </c>
      <c r="D21">
        <v>1</v>
      </c>
      <c r="E21">
        <v>20</v>
      </c>
      <c r="F21">
        <v>400</v>
      </c>
      <c r="K21">
        <f>$I$2+$I$3*USD[[#This Row],[x1]]+$I$4*USD[[#This Row],[X2]]</f>
        <v>77.681832211164348</v>
      </c>
      <c r="M21" s="3">
        <v>0.93771987915040167</v>
      </c>
      <c r="N21">
        <f>(Model[[#This Row],[Y_HAT]]-USD[[#This Row],[&lt;CLOSE&gt;]])^2</f>
        <v>0.25569991266593733</v>
      </c>
    </row>
    <row r="22" spans="1:14" x14ac:dyDescent="0.25">
      <c r="A22" s="1" t="s">
        <v>6</v>
      </c>
      <c r="B22" s="2">
        <v>45056.333333333336</v>
      </c>
      <c r="C22">
        <v>78.025000000000006</v>
      </c>
      <c r="D22">
        <v>1</v>
      </c>
      <c r="E22">
        <v>21</v>
      </c>
      <c r="F22">
        <v>441</v>
      </c>
      <c r="K22">
        <f>$I$2+$I$3*USD[[#This Row],[x1]]+$I$4*USD[[#This Row],[X2]]</f>
        <v>77.598945669634261</v>
      </c>
      <c r="M22" s="3">
        <v>0.64940933227540898</v>
      </c>
      <c r="N22">
        <f>(Model[[#This Row],[Y_HAT]]-USD[[#This Row],[&lt;CLOSE&gt;]])^2</f>
        <v>0.18152229242340273</v>
      </c>
    </row>
    <row r="23" spans="1:14" x14ac:dyDescent="0.25">
      <c r="A23" s="1" t="s">
        <v>6</v>
      </c>
      <c r="B23" s="2">
        <v>45056.375</v>
      </c>
      <c r="C23">
        <v>78.185000000000002</v>
      </c>
      <c r="D23">
        <v>1</v>
      </c>
      <c r="E23">
        <v>22</v>
      </c>
      <c r="F23">
        <v>484</v>
      </c>
      <c r="K23">
        <f>$I$2+$I$3*USD[[#This Row],[x1]]+$I$4*USD[[#This Row],[X2]]</f>
        <v>77.501152306687914</v>
      </c>
      <c r="M23" s="3">
        <v>0.93288433227540601</v>
      </c>
      <c r="N23">
        <f>(Model[[#This Row],[Y_HAT]]-USD[[#This Row],[&lt;CLOSE&gt;]])^2</f>
        <v>0.46764766764826454</v>
      </c>
    </row>
    <row r="24" spans="1:14" x14ac:dyDescent="0.25">
      <c r="A24" s="1" t="s">
        <v>6</v>
      </c>
      <c r="B24" s="2">
        <v>45056.416666666664</v>
      </c>
      <c r="C24">
        <v>77.797499999999999</v>
      </c>
      <c r="D24">
        <v>1</v>
      </c>
      <c r="E24">
        <v>23</v>
      </c>
      <c r="F24">
        <v>529</v>
      </c>
      <c r="K24">
        <f>$I$2+$I$3*USD[[#This Row],[x1]]+$I$4*USD[[#This Row],[X2]]</f>
        <v>77.388452122325319</v>
      </c>
      <c r="M24" s="3">
        <v>0.33449956665039654</v>
      </c>
      <c r="N24">
        <f>(Model[[#This Row],[Y_HAT]]-USD[[#This Row],[&lt;CLOSE&gt;]])^2</f>
        <v>0.16732016623016049</v>
      </c>
    </row>
    <row r="25" spans="1:14" x14ac:dyDescent="0.25">
      <c r="A25" s="1" t="s">
        <v>6</v>
      </c>
      <c r="B25" s="2">
        <v>45056.458333333336</v>
      </c>
      <c r="C25">
        <v>77.137500000000003</v>
      </c>
      <c r="D25">
        <v>1</v>
      </c>
      <c r="E25">
        <v>24</v>
      </c>
      <c r="F25">
        <v>576</v>
      </c>
      <c r="K25">
        <f>$I$2+$I$3*USD[[#This Row],[x1]]+$I$4*USD[[#This Row],[X2]]</f>
        <v>77.260845116546491</v>
      </c>
      <c r="M25" s="3">
        <v>6.6651916503892329E-3</v>
      </c>
      <c r="N25">
        <f>(Model[[#This Row],[Y_HAT]]-USD[[#This Row],[&lt;CLOSE&gt;]])^2</f>
        <v>1.5214017775866831E-2</v>
      </c>
    </row>
    <row r="26" spans="1:14" x14ac:dyDescent="0.25">
      <c r="A26" s="1" t="s">
        <v>6</v>
      </c>
      <c r="B26" s="2">
        <v>45056.5</v>
      </c>
      <c r="C26">
        <v>76.882499999999993</v>
      </c>
      <c r="D26">
        <v>1</v>
      </c>
      <c r="E26">
        <v>25</v>
      </c>
      <c r="F26">
        <v>625</v>
      </c>
      <c r="K26">
        <f>$I$2+$I$3*USD[[#This Row],[x1]]+$I$4*USD[[#This Row],[X2]]</f>
        <v>77.118331289351403</v>
      </c>
      <c r="M26" s="3">
        <v>0.11332691040039139</v>
      </c>
      <c r="N26">
        <f>(Model[[#This Row],[Y_HAT]]-USD[[#This Row],[&lt;CLOSE&gt;]])^2</f>
        <v>5.5616397037148289E-2</v>
      </c>
    </row>
    <row r="27" spans="1:14" x14ac:dyDescent="0.25">
      <c r="A27" s="1" t="s">
        <v>6</v>
      </c>
      <c r="B27" s="2">
        <v>45056.541666666664</v>
      </c>
      <c r="C27">
        <v>76.352500000000006</v>
      </c>
      <c r="D27">
        <v>1</v>
      </c>
      <c r="E27">
        <v>26</v>
      </c>
      <c r="F27">
        <v>676</v>
      </c>
      <c r="K27">
        <f>$I$2+$I$3*USD[[#This Row],[x1]]+$I$4*USD[[#This Row],[X2]]</f>
        <v>76.960910640740067</v>
      </c>
      <c r="M27" s="3">
        <v>0.75106597290036992</v>
      </c>
      <c r="N27">
        <f>(Model[[#This Row],[Y_HAT]]-USD[[#This Row],[&lt;CLOSE&gt;]])^2</f>
        <v>0.3701635077657317</v>
      </c>
    </row>
    <row r="28" spans="1:14" x14ac:dyDescent="0.25">
      <c r="A28" s="1" t="s">
        <v>6</v>
      </c>
      <c r="B28" s="2">
        <v>45056.583333333336</v>
      </c>
      <c r="C28">
        <v>76.099999999999994</v>
      </c>
      <c r="D28">
        <v>1</v>
      </c>
      <c r="E28">
        <v>27</v>
      </c>
      <c r="F28">
        <v>729</v>
      </c>
      <c r="K28">
        <f>$I$2+$I$3*USD[[#This Row],[x1]]+$I$4*USD[[#This Row],[X2]]</f>
        <v>76.788583170712457</v>
      </c>
      <c r="M28" s="3">
        <v>1.2524757385253906</v>
      </c>
      <c r="N28">
        <f>(Model[[#This Row],[Y_HAT]]-USD[[#This Row],[&lt;CLOSE&gt;]])^2</f>
        <v>0.47414678298842805</v>
      </c>
    </row>
    <row r="29" spans="1:14" x14ac:dyDescent="0.25">
      <c r="A29" s="1" t="s">
        <v>6</v>
      </c>
      <c r="B29" s="2">
        <v>45056.625</v>
      </c>
      <c r="C29">
        <v>76.12</v>
      </c>
      <c r="D29">
        <v>1</v>
      </c>
      <c r="E29">
        <v>28</v>
      </c>
      <c r="F29">
        <v>784</v>
      </c>
      <c r="K29">
        <f>$I$2+$I$3*USD[[#This Row],[x1]]+$I$4*USD[[#This Row],[X2]]</f>
        <v>76.601348879268627</v>
      </c>
      <c r="M29" s="3">
        <v>1.2081101135253682</v>
      </c>
      <c r="N29">
        <f>(Model[[#This Row],[Y_HAT]]-USD[[#This Row],[&lt;CLOSE&gt;]])^2</f>
        <v>0.23169674357315931</v>
      </c>
    </row>
    <row r="30" spans="1:14" x14ac:dyDescent="0.25">
      <c r="A30" s="1" t="s">
        <v>6</v>
      </c>
      <c r="B30" s="2">
        <v>45056.666666666664</v>
      </c>
      <c r="C30">
        <v>75.959999999999994</v>
      </c>
      <c r="D30">
        <v>1</v>
      </c>
      <c r="E30">
        <v>29</v>
      </c>
      <c r="F30">
        <v>841</v>
      </c>
      <c r="K30">
        <f>$I$2+$I$3*USD[[#This Row],[x1]]+$I$4*USD[[#This Row],[X2]]</f>
        <v>76.399207766408537</v>
      </c>
      <c r="M30" s="3">
        <v>1.5854351135253921</v>
      </c>
      <c r="N30">
        <f>(Model[[#This Row],[Y_HAT]]-USD[[#This Row],[&lt;CLOSE&gt;]])^2</f>
        <v>0.19290346207358164</v>
      </c>
    </row>
    <row r="31" spans="1:14" x14ac:dyDescent="0.25">
      <c r="A31" s="1" t="s">
        <v>6</v>
      </c>
      <c r="B31" s="2">
        <v>45056.708333333336</v>
      </c>
      <c r="C31">
        <v>76.2</v>
      </c>
      <c r="D31">
        <v>1</v>
      </c>
      <c r="E31">
        <v>30</v>
      </c>
      <c r="F31">
        <v>900</v>
      </c>
      <c r="K31">
        <f>$I$2+$I$3*USD[[#This Row],[x1]]+$I$4*USD[[#This Row],[X2]]</f>
        <v>76.1821598321322</v>
      </c>
      <c r="M31" s="3">
        <v>1.0386476135253733</v>
      </c>
      <c r="N31">
        <f>(Model[[#This Row],[Y_HAT]]-USD[[#This Row],[&lt;CLOSE&gt;]])^2</f>
        <v>3.1827158955138521E-4</v>
      </c>
    </row>
    <row r="32" spans="1:14" x14ac:dyDescent="0.25">
      <c r="A32" s="1" t="s">
        <v>6</v>
      </c>
      <c r="B32" s="2">
        <v>45056.75</v>
      </c>
      <c r="C32">
        <v>76.397499999999994</v>
      </c>
      <c r="D32">
        <v>1</v>
      </c>
      <c r="E32">
        <v>31</v>
      </c>
      <c r="F32">
        <v>961</v>
      </c>
      <c r="K32">
        <f>$I$2+$I$3*USD[[#This Row],[x1]]+$I$4*USD[[#This Row],[X2]]</f>
        <v>75.950205076439616</v>
      </c>
      <c r="M32" s="3">
        <v>0.67509331665039152</v>
      </c>
      <c r="N32">
        <f>(Model[[#This Row],[Y_HAT]]-USD[[#This Row],[&lt;CLOSE&gt;]])^2</f>
        <v>0.20007274864288424</v>
      </c>
    </row>
    <row r="33" spans="1:14" x14ac:dyDescent="0.25">
      <c r="A33" s="1" t="s">
        <v>6</v>
      </c>
      <c r="B33" s="2">
        <v>45056.791666666664</v>
      </c>
      <c r="C33">
        <v>76.057500000000005</v>
      </c>
      <c r="D33">
        <v>1</v>
      </c>
      <c r="E33">
        <v>32</v>
      </c>
      <c r="F33">
        <v>1024</v>
      </c>
      <c r="K33">
        <f>$I$2+$I$3*USD[[#This Row],[x1]]+$I$4*USD[[#This Row],[X2]]</f>
        <v>75.703343499330771</v>
      </c>
      <c r="M33" s="3">
        <v>1.349408941650367</v>
      </c>
      <c r="N33">
        <f>(Model[[#This Row],[Y_HAT]]-USD[[#This Row],[&lt;CLOSE&gt;]])^2</f>
        <v>0.12542682696627697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B1685-3CBC-4FA8-B251-B2145D1DF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deque</dc:creator>
  <cp:lastModifiedBy>deque(genudza)akaMelnikGennadiy</cp:lastModifiedBy>
  <dcterms:created xsi:type="dcterms:W3CDTF">2015-06-05T18:19:34Z</dcterms:created>
  <dcterms:modified xsi:type="dcterms:W3CDTF">2023-05-15T14:07:22Z</dcterms:modified>
</cp:coreProperties>
</file>