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que\Downloads\"/>
    </mc:Choice>
  </mc:AlternateContent>
  <xr:revisionPtr revIDLastSave="0" documentId="13_ncr:1_{611433BC-DAB8-4138-AAEC-4F0F76A61267}" xr6:coauthVersionLast="45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ДЗ 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E42" i="1"/>
  <c r="D42" i="1"/>
  <c r="C42" i="1"/>
  <c r="F26" i="1"/>
  <c r="F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8" i="1"/>
  <c r="D18" i="1"/>
  <c r="G20" i="1" s="1"/>
  <c r="D19" i="1"/>
  <c r="F19" i="1" s="1"/>
  <c r="D20" i="1"/>
  <c r="F20" i="1" s="1"/>
  <c r="D21" i="1"/>
  <c r="G34" i="1" s="1"/>
  <c r="D22" i="1"/>
  <c r="F22" i="1" s="1"/>
  <c r="D23" i="1"/>
  <c r="F23" i="1" s="1"/>
  <c r="D24" i="1"/>
  <c r="F24" i="1" s="1"/>
  <c r="D25" i="1"/>
  <c r="F25" i="1" s="1"/>
  <c r="D26" i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G33" i="1" l="1"/>
  <c r="G32" i="1"/>
  <c r="G31" i="1"/>
  <c r="F21" i="1"/>
  <c r="G30" i="1"/>
  <c r="G29" i="1"/>
  <c r="G28" i="1"/>
  <c r="G18" i="1"/>
  <c r="G42" i="1" s="1"/>
  <c r="G27" i="1"/>
  <c r="G19" i="1"/>
  <c r="G26" i="1"/>
  <c r="G41" i="1"/>
  <c r="G25" i="1"/>
  <c r="G40" i="1"/>
  <c r="G24" i="1"/>
  <c r="G35" i="1"/>
  <c r="G39" i="1"/>
  <c r="G23" i="1"/>
  <c r="G38" i="1"/>
  <c r="G22" i="1"/>
  <c r="G37" i="1"/>
  <c r="G21" i="1"/>
  <c r="G36" i="1"/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8" i="1"/>
</calcChain>
</file>

<file path=xl/sharedStrings.xml><?xml version="1.0" encoding="utf-8"?>
<sst xmlns="http://schemas.openxmlformats.org/spreadsheetml/2006/main" count="41" uniqueCount="41">
  <si>
    <t>Фамилия, имя, группа.</t>
  </si>
  <si>
    <t>Мельник Геннадий ПИ21-2</t>
  </si>
  <si>
    <t>Сумма</t>
  </si>
  <si>
    <t>Проценты</t>
  </si>
  <si>
    <t>Срок(в мес)</t>
  </si>
  <si>
    <t>График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</si>
  <si>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</si>
  <si>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</si>
  <si>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</si>
  <si>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</si>
  <si>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</si>
  <si>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</si>
  <si>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</si>
  <si>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</si>
  <si>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</si>
  <si>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</si>
  <si>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11 месяц</t>
  </si>
  <si>
    <t>12 месяц</t>
  </si>
  <si>
    <t>13 месяц</t>
  </si>
  <si>
    <t>14 месяц</t>
  </si>
  <si>
    <t>15 месяц</t>
  </si>
  <si>
    <t>16 месяц</t>
  </si>
  <si>
    <t>17 месяц</t>
  </si>
  <si>
    <t>18 месяц</t>
  </si>
  <si>
    <t>19 месяц</t>
  </si>
  <si>
    <t>20 месяц</t>
  </si>
  <si>
    <t>21 месяц</t>
  </si>
  <si>
    <t>22 месяц</t>
  </si>
  <si>
    <t>23 месяц</t>
  </si>
  <si>
    <t>24 месяц</t>
  </si>
  <si>
    <t>ПЛТ</t>
  </si>
  <si>
    <t>ОСПЛТ</t>
  </si>
  <si>
    <t>ПРПЛТ</t>
  </si>
  <si>
    <t>Выплата по телу кредита*как по другому обозвать это, я так и не понял*</t>
  </si>
  <si>
    <t>Период</t>
  </si>
  <si>
    <t>Погашение процентов</t>
  </si>
  <si>
    <t>(Общая Ежемесячная выплата)Платеж</t>
  </si>
  <si>
    <t>Остаток к выплате</t>
  </si>
  <si>
    <t>Проверка на правильность</t>
  </si>
  <si>
    <t>(ОСПЛТ+ПРПЛТ)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</si>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</sst>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9" fontId="2" fillId="0" borderId="1" xfId="0" applyNumberFormat="1" applyFont="1" applyBorder="1"/>
    <xf numFmtId="0" fontId="2" fillId="0" borderId="2" xfId="0" applyFont="1" applyFill="1" applyBorder="1"/>
    <xf numFmtId="0" fontId="0" fillId="0" borderId="2" xfId="0" applyBorder="1"/>
    <xf numFmtId="8" fontId="0" fillId="0" borderId="2" xfId="0" applyNumberFormat="1" applyBorder="1"/>
    <xf numFmtId="0" fontId="2" fillId="0" borderId="3" xfId="0" applyFont="1" applyBorder="1"/>
    <xf numFmtId="0" fontId="0" fillId="0" borderId="4" xfId="0" applyBorder="1"/>
    <xf numFmtId="8" fontId="0" fillId="0" borderId="5" xfId="0" applyNumberFormat="1" applyBorder="1"/>
    <xf numFmtId="0" fontId="2" fillId="0" borderId="6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9" xfId="0" applyBorder="1"/>
    <xf numFmtId="0" fontId="2" fillId="0" borderId="10" xfId="0" applyFont="1" applyFill="1" applyBorder="1"/>
    <xf numFmtId="8" fontId="0" fillId="0" borderId="10" xfId="0" applyNumberFormat="1" applyBorder="1"/>
    <xf numFmtId="8" fontId="0" fillId="0" borderId="11" xfId="0" applyNumberFormat="1" applyBorder="1"/>
  </cellXfs>
  <cellStyles count="1">
    <cellStyle name="Обычный" xfId="0" builtinId="0"/>
  </cellStyles>
  <dxfs count="18"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 outline="0">
        <left/>
        <right style="medium">
          <color auto="1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12" formatCode="#,##0.00\ &quot;₽&quot;;[Red]\-#,##0.00\ &quot;₽&quot;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12" formatCode="#,##0.00\ &quot;₽&quot;;[Red]\-#,##0.00\ &quot;₽&quot;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12" formatCode="#,##0.00\ &quot;₽&quot;;[Red]\-#,##0.00\ &quot;₽&quot;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12" formatCode="#,##0.00\ &quot;₽&quot;;[Red]\-#,##0.00\ &quot;₽&quot;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12" formatCode="#,##0.00\ &quot;₽&quot;;[Red]\-#,##0.00\ &quot;₽&quot;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3</xdr:row>
      <xdr:rowOff>7620</xdr:rowOff>
    </xdr:from>
    <xdr:ext cx="9814560" cy="1524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19CD93-C8AF-4747-9436-8B4087039829}"/>
            </a:ext>
          </a:extLst>
        </xdr:cNvPr>
        <xdr:cNvSpPr txBox="1"/>
      </xdr:nvSpPr>
      <xdr:spPr>
        <a:xfrm>
          <a:off x="205740" y="601980"/>
          <a:ext cx="9814560" cy="1524000"/>
        </a:xfrm>
        <a:prstGeom prst="rect">
          <a:avLst/>
        </a:prstGeom>
        <a:solidFill>
          <a:schemeClr val="accent2"/>
        </a:solidFill>
        <a:ln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 1.</a:t>
          </a:r>
        </a:p>
        <a:p>
          <a:endParaRPr lang="ru-RU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Укажите Ваши фамилию, имя, группу.</a:t>
          </a:r>
        </a:p>
        <a:p>
          <a:endParaRPr lang="ru-RU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Используя формулы </a:t>
          </a:r>
          <a:r>
            <a:rPr lang="ru-RU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ПЛТ()</a:t>
          </a:r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ОСПЛТ(), ПРПЛТ(), р</a:t>
          </a:r>
          <a:r>
            <a:rPr lang="ru-RU" sz="1200"/>
            <a:t>ассчитатйте график</a:t>
          </a:r>
          <a:r>
            <a:rPr lang="ru-RU" sz="1200" baseline="0"/>
            <a:t> аннуитетных платежей по кредиту, выданному на следующих условиях.</a:t>
          </a:r>
        </a:p>
        <a:p>
          <a:r>
            <a:rPr lang="ru-RU" sz="1200" baseline="0"/>
            <a:t>Срок кредита 2 года, сумма 2 млн руб, годовая процентная ставка 11%.</a:t>
          </a:r>
          <a:endParaRPr lang="en-US" sz="1200" baseline="0"/>
        </a:p>
        <a:p>
          <a:r>
            <a:rPr lang="ru-RU" sz="1200" baseline="0"/>
            <a:t>Результат оформите в виде "умной" таблицы, добавьте строку итогов и покажите сумму платежей. Остальные итоговый значения не заполняйте.</a:t>
          </a:r>
          <a:endParaRPr lang="en-US" sz="1200" baseline="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8403C-334E-468B-920E-97A90272C988}" name="Таблица1" displayName="Таблица1" ref="A17:G42" totalsRowCount="1" headerRowDxfId="7" headerRowBorderDxfId="16" tableBorderDxfId="17" totalsRowBorderDxfId="15">
  <autoFilter ref="A17:G41" xr:uid="{58A722A1-B6D8-4E43-BC46-FC1939193DA7}"/>
  <tableColumns count="7">
    <tableColumn id="1" xr3:uid="{7850BA29-9386-408A-9C88-71CE639AA358}" name="Период" totalsRowLabel="Итог" dataDxfId="14" totalsRowDxfId="6"/>
    <tableColumn id="2" xr3:uid="{9E2FC2B3-DF48-436D-A2D7-ADEE6D16B7C6}" name="График" dataDxfId="13" totalsRowDxfId="5"/>
    <tableColumn id="3" xr3:uid="{3A200BDA-FCEA-49A1-BEFA-6E50DB104844}" name="(Общая Ежемесячная выплата)Платеж" totalsRowFunction="sum" dataDxfId="12" totalsRowDxfId="3">
      <calculatedColumnFormula>PMT($B$14/12,$B$15,$B$13)</calculatedColumnFormula>
    </tableColumn>
    <tableColumn id="4" xr3:uid="{98580992-CD99-4105-8E12-C15B4C99565C}" name="Выплата по телу кредита*как по другому обозвать это, я так и не понял*" totalsRowFunction="sum" dataDxfId="11" totalsRowDxfId="2">
      <calculatedColumnFormula>PPMT($B$14/12,A18,$B$15,$B$13,0)</calculatedColumnFormula>
    </tableColumn>
    <tableColumn id="5" xr3:uid="{AA072DFF-1A9D-4693-847F-F40406DFFF82}" name="Погашение процентов" totalsRowFunction="sum" dataDxfId="10" totalsRowDxfId="1">
      <calculatedColumnFormula>IPMT($B$14/12,A18,$B$15,$B$13,0)</calculatedColumnFormula>
    </tableColumn>
    <tableColumn id="6" xr3:uid="{8BC27452-79D5-4D30-A3FE-B37B464D70EE}" name="Проверка на правильность" totalsRowFunction="sum" dataDxfId="9" totalsRowDxfId="0">
      <calculatedColumnFormula>D18+E18</calculatedColumnFormula>
    </tableColumn>
    <tableColumn id="7" xr3:uid="{5C50DC86-64D8-4E57-BCE8-D9DA84AFD6C0}" name="Остаток к выплате" totalsRowFunction="sum" dataDxfId="8" totalsRowDxfId="4">
      <calculatedColumnFormula>$B$13+SUM($D$18:D18)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2"/>
  <sheetViews>
    <sheetView tabSelected="1" topLeftCell="A13" workbookViewId="0">
      <selection activeCell="F42" sqref="F42"/>
    </sheetView>
  </sheetViews>
  <sheetFormatPr defaultRowHeight="15" x14ac:dyDescent="0.25"/>
  <cols>
    <col min="1" max="1" width="12.140625" customWidth="1"/>
    <col min="2" max="2" width="12.28515625" bestFit="1" customWidth="1"/>
    <col min="3" max="3" width="38.85546875" customWidth="1"/>
    <col min="4" max="4" width="69.85546875" customWidth="1"/>
    <col min="5" max="5" width="23.7109375" customWidth="1"/>
    <col min="6" max="6" width="27.5703125" customWidth="1"/>
    <col min="7" max="7" width="20" customWidth="1"/>
  </cols>
  <sheetData>
    <row r="2" spans="1:9" ht="18.75" x14ac:dyDescent="0.3">
      <c r="B2" s="1" t="s">
        <v>0</v>
      </c>
      <c r="C2" s="2"/>
      <c r="D2" s="2"/>
      <c r="E2" s="2"/>
      <c r="F2" s="2"/>
      <c r="G2" s="2"/>
      <c r="H2" s="2"/>
      <c r="I2" t="s">
        <v>1</v>
      </c>
    </row>
    <row r="13" spans="1:9" x14ac:dyDescent="0.25">
      <c r="A13" s="3" t="s">
        <v>2</v>
      </c>
      <c r="B13" s="3">
        <v>2000000</v>
      </c>
    </row>
    <row r="14" spans="1:9" x14ac:dyDescent="0.25">
      <c r="A14" s="3" t="s">
        <v>3</v>
      </c>
      <c r="B14" s="4">
        <v>0.11</v>
      </c>
    </row>
    <row r="15" spans="1:9" ht="15.75" thickBot="1" x14ac:dyDescent="0.3">
      <c r="A15" s="8" t="s">
        <v>4</v>
      </c>
      <c r="B15" s="8">
        <v>24</v>
      </c>
    </row>
    <row r="16" spans="1:9" ht="15.75" thickBot="1" x14ac:dyDescent="0.3">
      <c r="A16" s="6"/>
      <c r="B16" s="6"/>
      <c r="C16" s="6" t="s">
        <v>30</v>
      </c>
      <c r="D16" s="6" t="s">
        <v>31</v>
      </c>
      <c r="E16" s="6" t="s">
        <v>32</v>
      </c>
      <c r="F16" s="6" t="s">
        <v>39</v>
      </c>
      <c r="G16" s="6"/>
    </row>
    <row r="17" spans="1:7" ht="44.25" customHeight="1" thickBot="1" x14ac:dyDescent="0.3">
      <c r="A17" s="11" t="s">
        <v>34</v>
      </c>
      <c r="B17" s="12" t="s">
        <v>5</v>
      </c>
      <c r="C17" s="13" t="s">
        <v>36</v>
      </c>
      <c r="D17" s="13" t="s">
        <v>33</v>
      </c>
      <c r="E17" s="13" t="s">
        <v>35</v>
      </c>
      <c r="F17" s="14" t="s">
        <v>38</v>
      </c>
      <c r="G17" s="15" t="s">
        <v>37</v>
      </c>
    </row>
    <row r="18" spans="1:7" ht="15.75" thickBot="1" x14ac:dyDescent="0.3">
      <c r="A18" s="9">
        <v>1</v>
      </c>
      <c r="B18" s="5" t="s">
        <v>6</v>
      </c>
      <c r="C18" s="7">
        <f>PMT($B$14/12,$B$15,$B$13)</f>
        <v>-93215.676393050118</v>
      </c>
      <c r="D18" s="7">
        <f>PPMT($B$14/12,A18,$B$15,$B$13,0)</f>
        <v>-74882.34305971679</v>
      </c>
      <c r="E18" s="7">
        <f>IPMT($B$14/12,A18,$B$15,$B$13,0)</f>
        <v>-18333.333333333332</v>
      </c>
      <c r="F18" s="7">
        <f>D18+E18</f>
        <v>-93215.676393050118</v>
      </c>
      <c r="G18" s="10">
        <f>B13+D18</f>
        <v>1925117.6569402833</v>
      </c>
    </row>
    <row r="19" spans="1:7" ht="15.75" thickBot="1" x14ac:dyDescent="0.3">
      <c r="A19" s="9">
        <v>2</v>
      </c>
      <c r="B19" s="5" t="s">
        <v>7</v>
      </c>
      <c r="C19" s="7">
        <f t="shared" ref="C19:C41" si="0">PMT($B$14/12,$B$15,$B$13)</f>
        <v>-93215.676393050118</v>
      </c>
      <c r="D19" s="7">
        <f t="shared" ref="D19:D41" si="1">PPMT($B$14/12,A19,$B$15,$B$13,0)</f>
        <v>-75568.764537764189</v>
      </c>
      <c r="E19" s="7">
        <f t="shared" ref="E19:E41" si="2">IPMT($B$14/12,A19,$B$15,$B$13,0)</f>
        <v>-17646.911855285925</v>
      </c>
      <c r="F19" s="7">
        <f t="shared" ref="F19:F41" si="3">D19+E19</f>
        <v>-93215.676393050118</v>
      </c>
      <c r="G19" s="10">
        <f>$B$13+SUM($D$18:D19)</f>
        <v>1849548.892402519</v>
      </c>
    </row>
    <row r="20" spans="1:7" ht="15.75" thickBot="1" x14ac:dyDescent="0.3">
      <c r="A20" s="9">
        <v>3</v>
      </c>
      <c r="B20" s="5" t="s">
        <v>8</v>
      </c>
      <c r="C20" s="7">
        <f t="shared" si="0"/>
        <v>-93215.676393050118</v>
      </c>
      <c r="D20" s="7">
        <f t="shared" si="1"/>
        <v>-76261.478212693706</v>
      </c>
      <c r="E20" s="7">
        <f t="shared" si="2"/>
        <v>-16954.198180356423</v>
      </c>
      <c r="F20" s="7">
        <f t="shared" si="3"/>
        <v>-93215.676393050133</v>
      </c>
      <c r="G20" s="10">
        <f>$B$13+SUM($D$18:D20)</f>
        <v>1773287.4141898253</v>
      </c>
    </row>
    <row r="21" spans="1:7" ht="15.75" thickBot="1" x14ac:dyDescent="0.3">
      <c r="A21" s="9">
        <v>4</v>
      </c>
      <c r="B21" s="5" t="s">
        <v>9</v>
      </c>
      <c r="C21" s="7">
        <f t="shared" si="0"/>
        <v>-93215.676393050118</v>
      </c>
      <c r="D21" s="7">
        <f t="shared" si="1"/>
        <v>-76960.541762976733</v>
      </c>
      <c r="E21" s="7">
        <f t="shared" si="2"/>
        <v>-16255.134630073397</v>
      </c>
      <c r="F21" s="7">
        <f t="shared" si="3"/>
        <v>-93215.676393050133</v>
      </c>
      <c r="G21" s="10">
        <f>$B$13+SUM($D$18:D21)</f>
        <v>1696326.8724268486</v>
      </c>
    </row>
    <row r="22" spans="1:7" ht="15.75" thickBot="1" x14ac:dyDescent="0.3">
      <c r="A22" s="9">
        <v>5</v>
      </c>
      <c r="B22" s="5" t="s">
        <v>10</v>
      </c>
      <c r="C22" s="7">
        <f t="shared" si="0"/>
        <v>-93215.676393050118</v>
      </c>
      <c r="D22" s="7">
        <f t="shared" si="1"/>
        <v>-77666.013395804024</v>
      </c>
      <c r="E22" s="7">
        <f t="shared" si="2"/>
        <v>-15549.662997246111</v>
      </c>
      <c r="F22" s="7">
        <f t="shared" si="3"/>
        <v>-93215.676393050133</v>
      </c>
      <c r="G22" s="10">
        <f>$B$13+SUM($D$18:D22)</f>
        <v>1618660.8590310444</v>
      </c>
    </row>
    <row r="23" spans="1:7" ht="15.75" thickBot="1" x14ac:dyDescent="0.3">
      <c r="A23" s="9">
        <v>6</v>
      </c>
      <c r="B23" s="5" t="s">
        <v>11</v>
      </c>
      <c r="C23" s="7">
        <f t="shared" si="0"/>
        <v>-93215.676393050118</v>
      </c>
      <c r="D23" s="7">
        <f t="shared" si="1"/>
        <v>-78377.951851932216</v>
      </c>
      <c r="E23" s="7">
        <f t="shared" si="2"/>
        <v>-14837.724541117905</v>
      </c>
      <c r="F23" s="7">
        <f t="shared" si="3"/>
        <v>-93215.676393050118</v>
      </c>
      <c r="G23" s="10">
        <f>$B$13+SUM($D$18:D23)</f>
        <v>1540282.9071791123</v>
      </c>
    </row>
    <row r="24" spans="1:7" ht="15.75" thickBot="1" x14ac:dyDescent="0.3">
      <c r="A24" s="9">
        <v>7</v>
      </c>
      <c r="B24" s="5" t="s">
        <v>12</v>
      </c>
      <c r="C24" s="7">
        <f t="shared" si="0"/>
        <v>-93215.676393050118</v>
      </c>
      <c r="D24" s="7">
        <f t="shared" si="1"/>
        <v>-79096.416410574937</v>
      </c>
      <c r="E24" s="7">
        <f t="shared" si="2"/>
        <v>-14119.259982475194</v>
      </c>
      <c r="F24" s="7">
        <f t="shared" si="3"/>
        <v>-93215.676393050133</v>
      </c>
      <c r="G24" s="10">
        <f>$B$13+SUM($D$18:D24)</f>
        <v>1461186.4907685374</v>
      </c>
    </row>
    <row r="25" spans="1:7" ht="15.75" thickBot="1" x14ac:dyDescent="0.3">
      <c r="A25" s="9">
        <v>8</v>
      </c>
      <c r="B25" s="5" t="s">
        <v>13</v>
      </c>
      <c r="C25" s="7">
        <f t="shared" si="0"/>
        <v>-93215.676393050118</v>
      </c>
      <c r="D25" s="7">
        <f t="shared" si="1"/>
        <v>-79821.466894338533</v>
      </c>
      <c r="E25" s="7">
        <f t="shared" si="2"/>
        <v>-13394.209498711591</v>
      </c>
      <c r="F25" s="7">
        <f t="shared" si="3"/>
        <v>-93215.676393050118</v>
      </c>
      <c r="G25" s="10">
        <f>$B$13+SUM($D$18:D25)</f>
        <v>1381365.023874199</v>
      </c>
    </row>
    <row r="26" spans="1:7" ht="15.75" thickBot="1" x14ac:dyDescent="0.3">
      <c r="A26" s="9">
        <v>9</v>
      </c>
      <c r="B26" s="5" t="s">
        <v>14</v>
      </c>
      <c r="C26" s="7">
        <f t="shared" si="0"/>
        <v>-93215.676393050118</v>
      </c>
      <c r="D26" s="7">
        <f t="shared" si="1"/>
        <v>-80553.163674203301</v>
      </c>
      <c r="E26" s="7">
        <f t="shared" si="2"/>
        <v>-12662.51271884682</v>
      </c>
      <c r="F26" s="7">
        <f t="shared" si="3"/>
        <v>-93215.676393050118</v>
      </c>
      <c r="G26" s="10">
        <f>$B$13+SUM($D$18:D26)</f>
        <v>1300811.8601999956</v>
      </c>
    </row>
    <row r="27" spans="1:7" ht="15.75" thickBot="1" x14ac:dyDescent="0.3">
      <c r="A27" s="9">
        <v>10</v>
      </c>
      <c r="B27" s="5" t="s">
        <v>15</v>
      </c>
      <c r="C27" s="7">
        <f t="shared" si="0"/>
        <v>-93215.676393050118</v>
      </c>
      <c r="D27" s="7">
        <f t="shared" si="1"/>
        <v>-81291.56767455017</v>
      </c>
      <c r="E27" s="7">
        <f t="shared" si="2"/>
        <v>-11924.108718499958</v>
      </c>
      <c r="F27" s="7">
        <f t="shared" si="3"/>
        <v>-93215.676393050133</v>
      </c>
      <c r="G27" s="10">
        <f>$B$13+SUM($D$18:D27)</f>
        <v>1219520.2925254453</v>
      </c>
    </row>
    <row r="28" spans="1:7" ht="15.75" thickBot="1" x14ac:dyDescent="0.3">
      <c r="A28" s="9">
        <v>11</v>
      </c>
      <c r="B28" s="5" t="s">
        <v>16</v>
      </c>
      <c r="C28" s="7">
        <f t="shared" si="0"/>
        <v>-93215.676393050118</v>
      </c>
      <c r="D28" s="7">
        <f t="shared" si="1"/>
        <v>-82036.740378233546</v>
      </c>
      <c r="E28" s="7">
        <f t="shared" si="2"/>
        <v>-11178.93601481658</v>
      </c>
      <c r="F28" s="7">
        <f t="shared" si="3"/>
        <v>-93215.676393050118</v>
      </c>
      <c r="G28" s="10">
        <f>$B$13+SUM($D$18:D28)</f>
        <v>1137483.5521472117</v>
      </c>
    </row>
    <row r="29" spans="1:7" ht="15.75" thickBot="1" x14ac:dyDescent="0.3">
      <c r="A29" s="9">
        <v>12</v>
      </c>
      <c r="B29" s="5" t="s">
        <v>17</v>
      </c>
      <c r="C29" s="7">
        <f t="shared" si="0"/>
        <v>-93215.676393050118</v>
      </c>
      <c r="D29" s="7">
        <f t="shared" si="1"/>
        <v>-82788.743831700689</v>
      </c>
      <c r="E29" s="7">
        <f t="shared" si="2"/>
        <v>-10426.93256134944</v>
      </c>
      <c r="F29" s="7">
        <f t="shared" si="3"/>
        <v>-93215.676393050133</v>
      </c>
      <c r="G29" s="10">
        <f>$B$13+SUM($D$18:D29)</f>
        <v>1054694.8083155111</v>
      </c>
    </row>
    <row r="30" spans="1:7" ht="15.75" thickBot="1" x14ac:dyDescent="0.3">
      <c r="A30" s="9">
        <v>13</v>
      </c>
      <c r="B30" s="5" t="s">
        <v>18</v>
      </c>
      <c r="C30" s="7">
        <f t="shared" si="0"/>
        <v>-93215.676393050118</v>
      </c>
      <c r="D30" s="7">
        <f t="shared" si="1"/>
        <v>-83547.640650157933</v>
      </c>
      <c r="E30" s="7">
        <f t="shared" si="2"/>
        <v>-9668.0357428921852</v>
      </c>
      <c r="F30" s="7">
        <f t="shared" si="3"/>
        <v>-93215.676393050118</v>
      </c>
      <c r="G30" s="10">
        <f>$B$13+SUM($D$18:D30)</f>
        <v>971147.16766535316</v>
      </c>
    </row>
    <row r="31" spans="1:7" ht="15.75" thickBot="1" x14ac:dyDescent="0.3">
      <c r="A31" s="9">
        <v>14</v>
      </c>
      <c r="B31" s="5" t="s">
        <v>19</v>
      </c>
      <c r="C31" s="7">
        <f t="shared" si="0"/>
        <v>-93215.676393050118</v>
      </c>
      <c r="D31" s="7">
        <f t="shared" si="1"/>
        <v>-84313.494022784391</v>
      </c>
      <c r="E31" s="7">
        <f t="shared" si="2"/>
        <v>-8902.1823702657366</v>
      </c>
      <c r="F31" s="7">
        <f t="shared" si="3"/>
        <v>-93215.676393050133</v>
      </c>
      <c r="G31" s="10">
        <f>$B$13+SUM($D$18:D31)</f>
        <v>886833.67364256876</v>
      </c>
    </row>
    <row r="32" spans="1:7" ht="15.75" thickBot="1" x14ac:dyDescent="0.3">
      <c r="A32" s="9">
        <v>15</v>
      </c>
      <c r="B32" s="5" t="s">
        <v>20</v>
      </c>
      <c r="C32" s="7">
        <f t="shared" si="0"/>
        <v>-93215.676393050118</v>
      </c>
      <c r="D32" s="7">
        <f t="shared" si="1"/>
        <v>-85086.367717993242</v>
      </c>
      <c r="E32" s="7">
        <f t="shared" si="2"/>
        <v>-8129.3086750568791</v>
      </c>
      <c r="F32" s="7">
        <f t="shared" si="3"/>
        <v>-93215.676393050118</v>
      </c>
      <c r="G32" s="10">
        <f>$B$13+SUM($D$18:D32)</f>
        <v>801747.30592457554</v>
      </c>
    </row>
    <row r="33" spans="1:7" ht="15.75" thickBot="1" x14ac:dyDescent="0.3">
      <c r="A33" s="9">
        <v>16</v>
      </c>
      <c r="B33" s="5" t="s">
        <v>21</v>
      </c>
      <c r="C33" s="7">
        <f t="shared" si="0"/>
        <v>-93215.676393050118</v>
      </c>
      <c r="D33" s="7">
        <f t="shared" si="1"/>
        <v>-85866.326088741509</v>
      </c>
      <c r="E33" s="7">
        <f t="shared" si="2"/>
        <v>-7349.3503043086084</v>
      </c>
      <c r="F33" s="7">
        <f t="shared" si="3"/>
        <v>-93215.676393050118</v>
      </c>
      <c r="G33" s="10">
        <f>$B$13+SUM($D$18:D33)</f>
        <v>715880.97983583412</v>
      </c>
    </row>
    <row r="34" spans="1:7" ht="15.75" thickBot="1" x14ac:dyDescent="0.3">
      <c r="A34" s="9">
        <v>17</v>
      </c>
      <c r="B34" s="5" t="s">
        <v>22</v>
      </c>
      <c r="C34" s="7">
        <f t="shared" si="0"/>
        <v>-93215.676393050118</v>
      </c>
      <c r="D34" s="7">
        <f t="shared" si="1"/>
        <v>-86653.434077888305</v>
      </c>
      <c r="E34" s="7">
        <f t="shared" si="2"/>
        <v>-6562.2423151618095</v>
      </c>
      <c r="F34" s="7">
        <f t="shared" si="3"/>
        <v>-93215.676393050118</v>
      </c>
      <c r="G34" s="10">
        <f>$B$13+SUM($D$18:D34)</f>
        <v>629227.54575794586</v>
      </c>
    </row>
    <row r="35" spans="1:7" ht="15.75" thickBot="1" x14ac:dyDescent="0.3">
      <c r="A35" s="9">
        <v>18</v>
      </c>
      <c r="B35" s="5" t="s">
        <v>23</v>
      </c>
      <c r="C35" s="7">
        <f t="shared" si="0"/>
        <v>-93215.676393050118</v>
      </c>
      <c r="D35" s="7">
        <f t="shared" si="1"/>
        <v>-87447.757223602282</v>
      </c>
      <c r="E35" s="7">
        <f t="shared" si="2"/>
        <v>-5767.919169447835</v>
      </c>
      <c r="F35" s="7">
        <f t="shared" si="3"/>
        <v>-93215.676393050118</v>
      </c>
      <c r="G35" s="10">
        <f>$B$13+SUM($D$18:D35)</f>
        <v>541779.78853434348</v>
      </c>
    </row>
    <row r="36" spans="1:7" ht="15.75" thickBot="1" x14ac:dyDescent="0.3">
      <c r="A36" s="9">
        <v>19</v>
      </c>
      <c r="B36" s="5" t="s">
        <v>24</v>
      </c>
      <c r="C36" s="7">
        <f t="shared" si="0"/>
        <v>-93215.676393050118</v>
      </c>
      <c r="D36" s="7">
        <f t="shared" si="1"/>
        <v>-88249.361664818643</v>
      </c>
      <c r="E36" s="7">
        <f t="shared" si="2"/>
        <v>-4966.3147282314812</v>
      </c>
      <c r="F36" s="7">
        <f t="shared" si="3"/>
        <v>-93215.676393050118</v>
      </c>
      <c r="G36" s="10">
        <f>$B$13+SUM($D$18:D36)</f>
        <v>453530.42686952488</v>
      </c>
    </row>
    <row r="37" spans="1:7" ht="15.75" thickBot="1" x14ac:dyDescent="0.3">
      <c r="A37" s="9">
        <v>20</v>
      </c>
      <c r="B37" s="5" t="s">
        <v>25</v>
      </c>
      <c r="C37" s="7">
        <f t="shared" si="0"/>
        <v>-93215.676393050118</v>
      </c>
      <c r="D37" s="7">
        <f t="shared" si="1"/>
        <v>-89058.314146746154</v>
      </c>
      <c r="E37" s="7">
        <f t="shared" si="2"/>
        <v>-4157.3622463039765</v>
      </c>
      <c r="F37" s="7">
        <f t="shared" si="3"/>
        <v>-93215.676393050133</v>
      </c>
      <c r="G37" s="10">
        <f>$B$13+SUM($D$18:D37)</f>
        <v>364472.11272277869</v>
      </c>
    </row>
    <row r="38" spans="1:7" ht="15.75" thickBot="1" x14ac:dyDescent="0.3">
      <c r="A38" s="9">
        <v>21</v>
      </c>
      <c r="B38" s="5" t="s">
        <v>26</v>
      </c>
      <c r="C38" s="7">
        <f t="shared" si="0"/>
        <v>-93215.676393050118</v>
      </c>
      <c r="D38" s="7">
        <f t="shared" si="1"/>
        <v>-89874.682026424649</v>
      </c>
      <c r="E38" s="7">
        <f t="shared" si="2"/>
        <v>-3340.9943666254699</v>
      </c>
      <c r="F38" s="7">
        <f t="shared" si="3"/>
        <v>-93215.676393050118</v>
      </c>
      <c r="G38" s="10">
        <f>$B$13+SUM($D$18:D38)</f>
        <v>274597.43069635401</v>
      </c>
    </row>
    <row r="39" spans="1:7" ht="15.75" thickBot="1" x14ac:dyDescent="0.3">
      <c r="A39" s="9">
        <v>22</v>
      </c>
      <c r="B39" s="5" t="s">
        <v>27</v>
      </c>
      <c r="C39" s="7">
        <f t="shared" si="0"/>
        <v>-93215.676393050118</v>
      </c>
      <c r="D39" s="7">
        <f t="shared" si="1"/>
        <v>-90698.533278333547</v>
      </c>
      <c r="E39" s="7">
        <f t="shared" si="2"/>
        <v>-2517.1431147165772</v>
      </c>
      <c r="F39" s="7">
        <f t="shared" si="3"/>
        <v>-93215.676393050118</v>
      </c>
      <c r="G39" s="10">
        <f>$B$13+SUM($D$18:D39)</f>
        <v>183898.89741802053</v>
      </c>
    </row>
    <row r="40" spans="1:7" ht="15.75" thickBot="1" x14ac:dyDescent="0.3">
      <c r="A40" s="9">
        <v>23</v>
      </c>
      <c r="B40" s="5" t="s">
        <v>28</v>
      </c>
      <c r="C40" s="7">
        <f t="shared" si="0"/>
        <v>-93215.676393050118</v>
      </c>
      <c r="D40" s="7">
        <f t="shared" si="1"/>
        <v>-91529.936500051597</v>
      </c>
      <c r="E40" s="7">
        <f t="shared" si="2"/>
        <v>-1685.73989299852</v>
      </c>
      <c r="F40" s="7">
        <f t="shared" si="3"/>
        <v>-93215.676393050118</v>
      </c>
      <c r="G40" s="10">
        <f>$B$13+SUM($D$18:D40)</f>
        <v>92368.960917969001</v>
      </c>
    </row>
    <row r="41" spans="1:7" ht="15.75" thickBot="1" x14ac:dyDescent="0.3">
      <c r="A41" s="16">
        <v>24</v>
      </c>
      <c r="B41" s="17" t="s">
        <v>29</v>
      </c>
      <c r="C41" s="18">
        <f t="shared" si="0"/>
        <v>-93215.676393050118</v>
      </c>
      <c r="D41" s="18">
        <f t="shared" si="1"/>
        <v>-92368.960917968754</v>
      </c>
      <c r="E41" s="18">
        <f t="shared" si="2"/>
        <v>-846.71547508137996</v>
      </c>
      <c r="F41" s="18">
        <f t="shared" si="3"/>
        <v>-93215.676393050133</v>
      </c>
      <c r="G41" s="19">
        <f>$B$13+SUM($D$18:D41)</f>
        <v>0</v>
      </c>
    </row>
    <row r="42" spans="1:7" x14ac:dyDescent="0.25">
      <c r="A42" s="16" t="s">
        <v>40</v>
      </c>
      <c r="B42" s="17"/>
      <c r="C42" s="18">
        <f>SUBTOTAL(109,Таблица1[(Общая Ежемесячная выплата)Платеж])</f>
        <v>-2237176.2334332042</v>
      </c>
      <c r="D42" s="18">
        <f>SUBTOTAL(109,Таблица1[Выплата по телу кредита*как по другому обозвать это, я так и не понял*])</f>
        <v>-1999999.9999999998</v>
      </c>
      <c r="E42" s="18">
        <f>SUBTOTAL(109,Таблица1[Погашение процентов])</f>
        <v>-237176.23343320307</v>
      </c>
      <c r="F42" s="18">
        <f>SUBTOTAL(109,Таблица1[Проверка на правильность])</f>
        <v>-2237176.2334332042</v>
      </c>
      <c r="G42" s="19">
        <f>SUBTOTAL(109,Таблица1[Остаток к выплате])</f>
        <v>23873770.919985805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BA0B-B448-4D09-BBD5-00F6DD17574E}">
  <dimension ref="A1"/>
  <sheetViews>
    <sheetView workbookViewId="0">
      <selection activeCell="B19" sqref="B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deque(genudza)akaMelnikGennadiy</cp:lastModifiedBy>
  <dcterms:created xsi:type="dcterms:W3CDTF">2015-06-05T18:19:34Z</dcterms:created>
  <dcterms:modified xsi:type="dcterms:W3CDTF">2023-02-10T14:54:07Z</dcterms:modified>
</cp:coreProperties>
</file>