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neDrive\IISERK\MS Project\codes\HRG_Model\"/>
    </mc:Choice>
  </mc:AlternateContent>
  <xr:revisionPtr revIDLastSave="0" documentId="13_ncr:1_{ABE873CF-94CD-4543-A3B6-5071BF81668F}" xr6:coauthVersionLast="45" xr6:coauthVersionMax="45" xr10:uidLastSave="{00000000-0000-0000-0000-000000000000}"/>
  <bookViews>
    <workbookView xWindow="-120" yWindow="-120" windowWidth="20730" windowHeight="11160" xr2:uid="{046BBE07-50D7-47BA-852A-9E44AD157C7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" i="1" l="1"/>
  <c r="T46" i="1"/>
  <c r="S46" i="1"/>
  <c r="X46" i="1" s="1"/>
  <c r="R46" i="1"/>
  <c r="Q46" i="1"/>
  <c r="W46" i="1" s="1"/>
  <c r="P46" i="1"/>
  <c r="O46" i="1"/>
  <c r="N46" i="1"/>
  <c r="M46" i="1"/>
  <c r="U45" i="1"/>
  <c r="T45" i="1"/>
  <c r="S45" i="1"/>
  <c r="X45" i="1" s="1"/>
  <c r="R45" i="1"/>
  <c r="Q45" i="1"/>
  <c r="W45" i="1" s="1"/>
  <c r="P45" i="1"/>
  <c r="O45" i="1"/>
  <c r="N45" i="1"/>
  <c r="M45" i="1"/>
  <c r="U44" i="1"/>
  <c r="T44" i="1"/>
  <c r="S44" i="1"/>
  <c r="X44" i="1" s="1"/>
  <c r="R44" i="1"/>
  <c r="Q44" i="1"/>
  <c r="W44" i="1" s="1"/>
  <c r="P44" i="1"/>
  <c r="O44" i="1"/>
  <c r="N44" i="1"/>
  <c r="M44" i="1"/>
  <c r="U43" i="1"/>
  <c r="T43" i="1"/>
  <c r="S43" i="1"/>
  <c r="X43" i="1" s="1"/>
  <c r="R43" i="1"/>
  <c r="Q43" i="1"/>
  <c r="W43" i="1" s="1"/>
  <c r="P43" i="1"/>
  <c r="O43" i="1"/>
  <c r="N43" i="1"/>
  <c r="M43" i="1"/>
  <c r="U42" i="1"/>
  <c r="T42" i="1"/>
  <c r="S42" i="1"/>
  <c r="X42" i="1" s="1"/>
  <c r="R42" i="1"/>
  <c r="Q42" i="1"/>
  <c r="W42" i="1" s="1"/>
  <c r="P42" i="1"/>
  <c r="O42" i="1"/>
  <c r="N42" i="1"/>
  <c r="M42" i="1"/>
  <c r="W41" i="1"/>
  <c r="U41" i="1"/>
  <c r="T41" i="1"/>
  <c r="S41" i="1"/>
  <c r="X41" i="1" s="1"/>
  <c r="R41" i="1"/>
  <c r="Q41" i="1"/>
  <c r="P41" i="1"/>
  <c r="O41" i="1"/>
  <c r="N41" i="1"/>
  <c r="M41" i="1"/>
  <c r="U39" i="1"/>
  <c r="T39" i="1"/>
  <c r="S39" i="1"/>
  <c r="R39" i="1"/>
  <c r="Q39" i="1"/>
  <c r="P39" i="1"/>
  <c r="O39" i="1"/>
  <c r="N39" i="1"/>
  <c r="M39" i="1"/>
  <c r="U38" i="1"/>
  <c r="T38" i="1"/>
  <c r="S38" i="1"/>
  <c r="R38" i="1"/>
  <c r="Q38" i="1"/>
  <c r="P38" i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T36" i="1"/>
  <c r="S36" i="1"/>
  <c r="R36" i="1"/>
  <c r="Q36" i="1"/>
  <c r="P36" i="1"/>
  <c r="O36" i="1"/>
  <c r="N36" i="1"/>
  <c r="M36" i="1"/>
  <c r="U35" i="1"/>
  <c r="T35" i="1"/>
  <c r="S35" i="1"/>
  <c r="R35" i="1"/>
  <c r="Q35" i="1"/>
  <c r="P35" i="1"/>
  <c r="O35" i="1"/>
  <c r="N35" i="1"/>
  <c r="M35" i="1"/>
  <c r="U33" i="1"/>
  <c r="T33" i="1"/>
  <c r="S33" i="1"/>
  <c r="R33" i="1"/>
  <c r="Q33" i="1"/>
  <c r="P33" i="1"/>
  <c r="O33" i="1"/>
  <c r="N33" i="1"/>
  <c r="M33" i="1"/>
  <c r="U32" i="1"/>
  <c r="T32" i="1"/>
  <c r="S32" i="1"/>
  <c r="R32" i="1"/>
  <c r="Q32" i="1"/>
  <c r="P32" i="1"/>
  <c r="O32" i="1"/>
  <c r="N32" i="1"/>
  <c r="M32" i="1"/>
  <c r="U31" i="1"/>
  <c r="T31" i="1"/>
  <c r="S31" i="1"/>
  <c r="R31" i="1"/>
  <c r="Q31" i="1"/>
  <c r="W31" i="1" s="1"/>
  <c r="P31" i="1"/>
  <c r="O31" i="1"/>
  <c r="N31" i="1"/>
  <c r="M31" i="1"/>
  <c r="U30" i="1"/>
  <c r="T30" i="1"/>
  <c r="S30" i="1"/>
  <c r="R30" i="1"/>
  <c r="Q30" i="1"/>
  <c r="W30" i="1" s="1"/>
  <c r="P30" i="1"/>
  <c r="O30" i="1"/>
  <c r="N30" i="1"/>
  <c r="M30" i="1"/>
  <c r="U29" i="1"/>
  <c r="T29" i="1"/>
  <c r="S29" i="1"/>
  <c r="R29" i="1"/>
  <c r="Q29" i="1"/>
  <c r="W29" i="1" s="1"/>
  <c r="P29" i="1"/>
  <c r="O29" i="1"/>
  <c r="N29" i="1"/>
  <c r="M29" i="1"/>
  <c r="U28" i="1"/>
  <c r="T28" i="1"/>
  <c r="S28" i="1"/>
  <c r="R28" i="1"/>
  <c r="Q28" i="1"/>
  <c r="W28" i="1" s="1"/>
  <c r="P28" i="1"/>
  <c r="O28" i="1"/>
  <c r="N28" i="1"/>
  <c r="M28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W24" i="1" s="1"/>
  <c r="P24" i="1"/>
  <c r="O24" i="1"/>
  <c r="N24" i="1"/>
  <c r="M24" i="1"/>
  <c r="U23" i="1"/>
  <c r="T23" i="1"/>
  <c r="S23" i="1"/>
  <c r="R23" i="1"/>
  <c r="Q23" i="1"/>
  <c r="W23" i="1" s="1"/>
  <c r="P23" i="1"/>
  <c r="O23" i="1"/>
  <c r="N23" i="1"/>
  <c r="M23" i="1"/>
  <c r="U22" i="1"/>
  <c r="T22" i="1"/>
  <c r="S22" i="1"/>
  <c r="R22" i="1"/>
  <c r="Q22" i="1"/>
  <c r="P22" i="1"/>
  <c r="O22" i="1"/>
  <c r="N22" i="1"/>
  <c r="M22" i="1"/>
  <c r="W32" i="1" l="1"/>
  <c r="W37" i="1"/>
  <c r="X28" i="1"/>
  <c r="X31" i="1"/>
  <c r="W33" i="1"/>
  <c r="X30" i="1"/>
  <c r="X33" i="1"/>
  <c r="X29" i="1"/>
  <c r="X32" i="1"/>
  <c r="X35" i="1"/>
  <c r="X38" i="1"/>
  <c r="X36" i="1"/>
  <c r="X39" i="1"/>
  <c r="W35" i="1"/>
  <c r="X37" i="1"/>
  <c r="W38" i="1"/>
  <c r="W36" i="1"/>
  <c r="W39" i="1"/>
  <c r="X25" i="1"/>
  <c r="X22" i="1"/>
  <c r="X26" i="1"/>
  <c r="X23" i="1"/>
  <c r="W25" i="1"/>
  <c r="W22" i="1"/>
  <c r="X24" i="1"/>
  <c r="W26" i="1"/>
  <c r="M3" i="2" l="1"/>
  <c r="M4" i="2"/>
  <c r="M5" i="2"/>
  <c r="M6" i="2"/>
  <c r="M7" i="2"/>
  <c r="N3" i="2"/>
  <c r="N4" i="2"/>
  <c r="N5" i="2"/>
  <c r="N6" i="2"/>
  <c r="N7" i="2"/>
  <c r="O3" i="2"/>
  <c r="P3" i="2"/>
  <c r="U3" i="1"/>
  <c r="P4" i="2"/>
  <c r="P5" i="2"/>
  <c r="P6" i="2"/>
  <c r="P7" i="2"/>
  <c r="O4" i="2"/>
  <c r="O5" i="2"/>
  <c r="O6" i="2"/>
  <c r="O7" i="2"/>
  <c r="M9" i="2"/>
  <c r="N9" i="2"/>
  <c r="O9" i="2"/>
  <c r="P9" i="2"/>
  <c r="M10" i="2"/>
  <c r="N10" i="2"/>
  <c r="O10" i="2"/>
  <c r="P10" i="2"/>
  <c r="M11" i="2"/>
  <c r="N11" i="2"/>
  <c r="O11" i="2"/>
  <c r="P11" i="2"/>
  <c r="M12" i="2"/>
  <c r="N12" i="2"/>
  <c r="O12" i="2"/>
  <c r="P12" i="2"/>
  <c r="M13" i="2"/>
  <c r="N13" i="2"/>
  <c r="O13" i="2"/>
  <c r="P13" i="2"/>
  <c r="M15" i="2"/>
  <c r="N15" i="2"/>
  <c r="O15" i="2"/>
  <c r="P15" i="2"/>
  <c r="M16" i="2"/>
  <c r="N16" i="2"/>
  <c r="O16" i="2"/>
  <c r="P16" i="2"/>
  <c r="M17" i="2"/>
  <c r="N17" i="2"/>
  <c r="O17" i="2"/>
  <c r="P17" i="2"/>
  <c r="M18" i="2"/>
  <c r="N18" i="2"/>
  <c r="O18" i="2"/>
  <c r="P18" i="2"/>
  <c r="M19" i="2"/>
  <c r="N19" i="2"/>
  <c r="O19" i="2"/>
  <c r="P19" i="2"/>
  <c r="Q3" i="2"/>
  <c r="Q4" i="3" l="1"/>
  <c r="Q5" i="3"/>
  <c r="Q6" i="3"/>
  <c r="Q7" i="3"/>
  <c r="Q3" i="3"/>
  <c r="P4" i="3"/>
  <c r="P5" i="3"/>
  <c r="P6" i="3"/>
  <c r="P7" i="3"/>
  <c r="P3" i="3"/>
  <c r="O4" i="3"/>
  <c r="O5" i="3"/>
  <c r="O6" i="3"/>
  <c r="O7" i="3"/>
  <c r="O3" i="3"/>
  <c r="Q19" i="2"/>
  <c r="Q18" i="2"/>
  <c r="Q17" i="2"/>
  <c r="Q16" i="2"/>
  <c r="Q15" i="2"/>
  <c r="Q13" i="2"/>
  <c r="Q12" i="2"/>
  <c r="Q11" i="2"/>
  <c r="Q10" i="2"/>
  <c r="Q9" i="2"/>
  <c r="Q4" i="2"/>
  <c r="Q5" i="2"/>
  <c r="Q6" i="2"/>
  <c r="Q7" i="2"/>
  <c r="U4" i="1"/>
  <c r="U5" i="1"/>
  <c r="U6" i="1"/>
  <c r="U7" i="1"/>
  <c r="U9" i="1"/>
  <c r="U10" i="1"/>
  <c r="U11" i="1"/>
  <c r="U12" i="1"/>
  <c r="U13" i="1"/>
  <c r="U15" i="1"/>
  <c r="U16" i="1"/>
  <c r="U17" i="1"/>
  <c r="U18" i="1"/>
  <c r="U19" i="1"/>
  <c r="N4" i="3" l="1"/>
  <c r="N5" i="3"/>
  <c r="N6" i="3"/>
  <c r="N7" i="3"/>
  <c r="N3" i="3"/>
  <c r="M4" i="3"/>
  <c r="M5" i="3"/>
  <c r="M6" i="3"/>
  <c r="M7" i="3"/>
  <c r="M3" i="3"/>
  <c r="L4" i="3"/>
  <c r="L5" i="3"/>
  <c r="L6" i="3"/>
  <c r="L7" i="3"/>
  <c r="L3" i="3"/>
  <c r="K4" i="3"/>
  <c r="K5" i="3"/>
  <c r="K6" i="3"/>
  <c r="K7" i="3"/>
  <c r="K3" i="3"/>
  <c r="J4" i="3"/>
  <c r="J5" i="3"/>
  <c r="J6" i="3"/>
  <c r="J7" i="3"/>
  <c r="J3" i="3"/>
  <c r="I4" i="3"/>
  <c r="I5" i="3"/>
  <c r="I6" i="3"/>
  <c r="I7" i="3"/>
  <c r="I3" i="3"/>
  <c r="N3" i="1"/>
  <c r="O3" i="1"/>
  <c r="P3" i="1"/>
  <c r="Q3" i="1"/>
  <c r="R3" i="1"/>
  <c r="S3" i="1"/>
  <c r="X3" i="1" s="1"/>
  <c r="T3" i="1"/>
  <c r="N4" i="1"/>
  <c r="O4" i="1"/>
  <c r="P4" i="1"/>
  <c r="Q4" i="1"/>
  <c r="R4" i="1"/>
  <c r="S4" i="1"/>
  <c r="X4" i="1" s="1"/>
  <c r="T4" i="1"/>
  <c r="N5" i="1"/>
  <c r="O5" i="1"/>
  <c r="P5" i="1"/>
  <c r="Q5" i="1"/>
  <c r="W5" i="1" s="1"/>
  <c r="R5" i="1"/>
  <c r="S5" i="1"/>
  <c r="X5" i="1" s="1"/>
  <c r="T5" i="1"/>
  <c r="N6" i="1"/>
  <c r="O6" i="1"/>
  <c r="P6" i="1"/>
  <c r="Q6" i="1"/>
  <c r="R6" i="1"/>
  <c r="S6" i="1"/>
  <c r="X6" i="1" s="1"/>
  <c r="T6" i="1"/>
  <c r="N7" i="1"/>
  <c r="O7" i="1"/>
  <c r="P7" i="1"/>
  <c r="Q7" i="1"/>
  <c r="R7" i="1"/>
  <c r="S7" i="1"/>
  <c r="X7" i="1" s="1"/>
  <c r="T7" i="1"/>
  <c r="N9" i="1"/>
  <c r="O9" i="1"/>
  <c r="P9" i="1"/>
  <c r="Q9" i="1"/>
  <c r="R9" i="1"/>
  <c r="S9" i="1"/>
  <c r="X9" i="1" s="1"/>
  <c r="T9" i="1"/>
  <c r="N10" i="1"/>
  <c r="O10" i="1"/>
  <c r="P10" i="1"/>
  <c r="Q10" i="1"/>
  <c r="W10" i="1" s="1"/>
  <c r="R10" i="1"/>
  <c r="S10" i="1"/>
  <c r="X10" i="1" s="1"/>
  <c r="T10" i="1"/>
  <c r="N11" i="1"/>
  <c r="O11" i="1"/>
  <c r="P11" i="1"/>
  <c r="Q11" i="1"/>
  <c r="W11" i="1" s="1"/>
  <c r="R11" i="1"/>
  <c r="S11" i="1"/>
  <c r="X11" i="1" s="1"/>
  <c r="T11" i="1"/>
  <c r="N12" i="1"/>
  <c r="O12" i="1"/>
  <c r="P12" i="1"/>
  <c r="Q12" i="1"/>
  <c r="R12" i="1"/>
  <c r="S12" i="1"/>
  <c r="X12" i="1" s="1"/>
  <c r="T12" i="1"/>
  <c r="N13" i="1"/>
  <c r="O13" i="1"/>
  <c r="P13" i="1"/>
  <c r="Q13" i="1"/>
  <c r="R13" i="1"/>
  <c r="S13" i="1"/>
  <c r="X13" i="1" s="1"/>
  <c r="T13" i="1"/>
  <c r="N15" i="1"/>
  <c r="O15" i="1"/>
  <c r="P15" i="1"/>
  <c r="Q15" i="1"/>
  <c r="R15" i="1"/>
  <c r="S15" i="1"/>
  <c r="T15" i="1"/>
  <c r="N16" i="1"/>
  <c r="O16" i="1"/>
  <c r="P16" i="1"/>
  <c r="Q16" i="1"/>
  <c r="R16" i="1"/>
  <c r="S16" i="1"/>
  <c r="X16" i="1" s="1"/>
  <c r="T16" i="1"/>
  <c r="N17" i="1"/>
  <c r="O17" i="1"/>
  <c r="P17" i="1"/>
  <c r="Q17" i="1"/>
  <c r="R17" i="1"/>
  <c r="S17" i="1"/>
  <c r="X17" i="1" s="1"/>
  <c r="T17" i="1"/>
  <c r="N18" i="1"/>
  <c r="O18" i="1"/>
  <c r="P18" i="1"/>
  <c r="Q18" i="1"/>
  <c r="R18" i="1"/>
  <c r="S18" i="1"/>
  <c r="X18" i="1" s="1"/>
  <c r="T18" i="1"/>
  <c r="N19" i="1"/>
  <c r="O19" i="1"/>
  <c r="P19" i="1"/>
  <c r="Q19" i="1"/>
  <c r="R19" i="1"/>
  <c r="S19" i="1"/>
  <c r="X19" i="1" s="1"/>
  <c r="T19" i="1"/>
  <c r="M15" i="1"/>
  <c r="M16" i="1"/>
  <c r="M17" i="1"/>
  <c r="M18" i="1"/>
  <c r="M19" i="1"/>
  <c r="M4" i="1"/>
  <c r="M5" i="1"/>
  <c r="M6" i="1"/>
  <c r="M7" i="1"/>
  <c r="M9" i="1"/>
  <c r="M10" i="1"/>
  <c r="M11" i="1"/>
  <c r="M12" i="1"/>
  <c r="M13" i="1"/>
  <c r="M3" i="1"/>
  <c r="W15" i="1" l="1"/>
  <c r="W19" i="1"/>
  <c r="W16" i="1"/>
  <c r="X15" i="1"/>
  <c r="W6" i="1"/>
  <c r="W17" i="1"/>
  <c r="W12" i="1"/>
  <c r="W7" i="1"/>
  <c r="W3" i="1"/>
  <c r="W18" i="1"/>
  <c r="W13" i="1"/>
  <c r="W9" i="1"/>
  <c r="W4" i="1"/>
</calcChain>
</file>

<file path=xl/sharedStrings.xml><?xml version="1.0" encoding="utf-8"?>
<sst xmlns="http://schemas.openxmlformats.org/spreadsheetml/2006/main" count="140" uniqueCount="89">
  <si>
    <t>net Kaon</t>
  </si>
  <si>
    <t>T_ch</t>
  </si>
  <si>
    <t>T_ch_err</t>
  </si>
  <si>
    <t>mub_ch</t>
  </si>
  <si>
    <t>mub_ch_err</t>
  </si>
  <si>
    <t>muq_ch</t>
  </si>
  <si>
    <t>muq_ch_err</t>
  </si>
  <si>
    <t>mus_ch</t>
  </si>
  <si>
    <t>mus_ch_err</t>
  </si>
  <si>
    <t>net Proton</t>
  </si>
  <si>
    <t>net Lambda</t>
  </si>
  <si>
    <t>energy</t>
  </si>
  <si>
    <t>T_ch (MeV)</t>
  </si>
  <si>
    <t>mub_ch (MeV)</t>
  </si>
  <si>
    <t>muq_ch  (MeV)</t>
  </si>
  <si>
    <t>mus_ch  (MeV)</t>
  </si>
  <si>
    <t>energy (GeV)</t>
  </si>
  <si>
    <t>p</t>
  </si>
  <si>
    <t>k</t>
  </si>
  <si>
    <t>$ 143.3 \pm 3.7 $</t>
  </si>
  <si>
    <t>$ 232.2 \pm 16.9 $</t>
  </si>
  <si>
    <t>$ -9.9 \pm 0.5 $</t>
  </si>
  <si>
    <t>$ 51.6 \pm 2 $</t>
  </si>
  <si>
    <t>$ 146.4 \pm 3.8 $</t>
  </si>
  <si>
    <t>$ 179.7 \pm 14.5 $</t>
  </si>
  <si>
    <t>$ -8 \pm 0.4 $</t>
  </si>
  <si>
    <t>$ 40.2 \pm 1.5 $</t>
  </si>
  <si>
    <t>$ 145.6 \pm 5.4 $</t>
  </si>
  <si>
    <t>$ 131.8 \pm 12 $</t>
  </si>
  <si>
    <t>$ -6.3 \pm 0.3 $</t>
  </si>
  <si>
    <t>$ 30 \pm 1 $</t>
  </si>
  <si>
    <t>$ 147.3 \pm 3.8 $</t>
  </si>
  <si>
    <t>$ 86.4 \pm 8.4 $</t>
  </si>
  <si>
    <t>$ -4.2 \pm 0.2 $</t>
  </si>
  <si>
    <t>$ 19.7 \pm 0.7 $</t>
  </si>
  <si>
    <t>$ 138.9 \pm 69.4 $</t>
  </si>
  <si>
    <t>$ 29 \pm 94.7 $</t>
  </si>
  <si>
    <t>$ -1.5 \pm 1.5 $</t>
  </si>
  <si>
    <t>$ 7 \pm 5.3 $</t>
  </si>
  <si>
    <t>$ 163.2 \pm 5.2 $</t>
  </si>
  <si>
    <t>$ 217 \pm 6.8 $</t>
  </si>
  <si>
    <t>$ -6.4 \pm 0.8 $</t>
  </si>
  <si>
    <t>$ 44.5 \pm 2.5 $</t>
  </si>
  <si>
    <t>$ 166.7 \pm 5.1 $</t>
  </si>
  <si>
    <t>$ 161.8 \pm 4.6 $</t>
  </si>
  <si>
    <t>$ -5.2 \pm 0.6 $</t>
  </si>
  <si>
    <t>$ 34.2 \pm 1.9 $</t>
  </si>
  <si>
    <t>$ 169.2 \pm 5.1 $</t>
  </si>
  <si>
    <t>$ 114.8 \pm 3.3 $</t>
  </si>
  <si>
    <t>$ -3.9 \pm 0.5 $</t>
  </si>
  <si>
    <t>$ 24.9 \pm 1.3 $</t>
  </si>
  <si>
    <t>$ 168.6 \pm 5 $</t>
  </si>
  <si>
    <t>$ 76.8 \pm 2.1 $</t>
  </si>
  <si>
    <t>$ -2.6 \pm 0.3 $</t>
  </si>
  <si>
    <t>$ 16.3 \pm 0.9 $</t>
  </si>
  <si>
    <t>$ 165.3 \pm 4.8 $</t>
  </si>
  <si>
    <t>$ 28.1 \pm 0.9 $</t>
  </si>
  <si>
    <t>$ -0.8 \pm 0.1 $</t>
  </si>
  <si>
    <t>$ 5.4 \pm 0.3 $</t>
  </si>
  <si>
    <t>$ 160.7 \pm 4.3 $</t>
  </si>
  <si>
    <t>$ 222.6 \pm 9.4 $</t>
  </si>
  <si>
    <t>$ 44.3 \pm 2.5 $</t>
  </si>
  <si>
    <t>$ 164.3 \pm 4.4 $</t>
  </si>
  <si>
    <t>$ 169 \pm 6.9 $</t>
  </si>
  <si>
    <t>$ -5.1 \pm 0.6 $</t>
  </si>
  <si>
    <t>$ 165.2 \pm 4.4 $</t>
  </si>
  <si>
    <t>$ 123.1 \pm 4.8 $</t>
  </si>
  <si>
    <t>$ -3.8 \pm 0.5 $</t>
  </si>
  <si>
    <t>$ 24.8 \pm 1.4 $</t>
  </si>
  <si>
    <t>$ 166.4 \pm 4.5 $</t>
  </si>
  <si>
    <t>$ 80.8 \pm 3.3 $</t>
  </si>
  <si>
    <t>$ -2.5 \pm 0.3 $</t>
  </si>
  <si>
    <t>$ 163.6 \pm 4.4 $</t>
  </si>
  <si>
    <t>$ 28.1 \pm 1.1 $</t>
  </si>
  <si>
    <t>$ 5.3 \pm 0.3 $</t>
  </si>
  <si>
    <t>$\sqrt{s_{NN}}$ (GeV)</t>
  </si>
  <si>
    <t>$T_{ch}$ (MeV)</t>
  </si>
  <si>
    <t>$\mu_{B,ch}$ (MeV)</t>
  </si>
  <si>
    <t>$\Lambda$</t>
  </si>
  <si>
    <t>chi2_err</t>
  </si>
  <si>
    <t>chi2_err ( x 1e-4)</t>
  </si>
  <si>
    <t>$\chi^2\,\times 10^{-5}$</t>
  </si>
  <si>
    <t>chi2_err ( x 1e-5)</t>
  </si>
  <si>
    <t>muq/mub</t>
  </si>
  <si>
    <t>mus/mub</t>
  </si>
  <si>
    <t>net Proton and net Lambda</t>
  </si>
  <si>
    <t>net Charge</t>
  </si>
  <si>
    <t>net Kaon and net Lambda</t>
  </si>
  <si>
    <t>net Proton and net 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</si>
</sst>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5DD6-9136-449D-96DB-E08E58F0E710}">
  <dimension ref="A1:X46"/>
  <sheetViews>
    <sheetView tabSelected="1" zoomScale="85" zoomScaleNormal="85" workbookViewId="0">
      <selection activeCell="A15" sqref="A15"/>
    </sheetView>
  </sheetViews>
  <sheetFormatPr defaultRowHeight="15" x14ac:dyDescent="0.25"/>
  <sheetData>
    <row r="1" spans="1:24" x14ac:dyDescent="0.25">
      <c r="A1" s="1" t="s">
        <v>11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79</v>
      </c>
      <c r="L1" s="1" t="s">
        <v>11</v>
      </c>
      <c r="M1" s="1" t="s">
        <v>12</v>
      </c>
      <c r="N1" s="1" t="s">
        <v>2</v>
      </c>
      <c r="O1" s="1" t="s">
        <v>13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4" t="s">
        <v>82</v>
      </c>
      <c r="W1" t="s">
        <v>83</v>
      </c>
      <c r="X1" t="s">
        <v>84</v>
      </c>
    </row>
    <row r="2" spans="1:24" x14ac:dyDescent="0.25">
      <c r="A2" s="7" t="s">
        <v>0</v>
      </c>
      <c r="B2" s="7"/>
      <c r="C2" s="7"/>
      <c r="D2" s="7"/>
      <c r="E2" s="7"/>
      <c r="F2" s="7"/>
      <c r="G2" s="7"/>
      <c r="H2" s="7"/>
      <c r="I2" s="7"/>
      <c r="J2" s="7"/>
      <c r="L2" s="7" t="s">
        <v>0</v>
      </c>
      <c r="M2" s="7"/>
      <c r="N2" s="7"/>
      <c r="O2" s="7"/>
      <c r="P2" s="7"/>
      <c r="Q2" s="7"/>
      <c r="R2" s="7"/>
      <c r="S2" s="7"/>
      <c r="T2" s="7"/>
      <c r="U2" s="7"/>
    </row>
    <row r="3" spans="1:24" x14ac:dyDescent="0.25">
      <c r="A3" s="1">
        <v>19.600000000000001</v>
      </c>
      <c r="B3" s="1">
        <v>0.143289</v>
      </c>
      <c r="C3" s="1">
        <v>3.7297900000000002E-3</v>
      </c>
      <c r="D3" s="1">
        <v>0.232159</v>
      </c>
      <c r="E3" s="1">
        <v>1.6911200000000001E-2</v>
      </c>
      <c r="F3" s="1">
        <v>-9.8644700000000002E-3</v>
      </c>
      <c r="G3" s="1">
        <v>5.1266500000000004E-4</v>
      </c>
      <c r="H3" s="1">
        <v>5.1632200000000003E-2</v>
      </c>
      <c r="I3" s="1">
        <v>2.03981E-3</v>
      </c>
      <c r="J3" s="1">
        <v>8.4199500000000007E-3</v>
      </c>
      <c r="L3" s="1">
        <v>19.600000000000001</v>
      </c>
      <c r="M3" s="1">
        <f>ROUND(B3*1000,1)</f>
        <v>143.30000000000001</v>
      </c>
      <c r="N3" s="1">
        <f t="shared" ref="N3:T18" si="0">ROUND(C3*1000,1)</f>
        <v>3.7</v>
      </c>
      <c r="O3" s="1">
        <f t="shared" si="0"/>
        <v>232.2</v>
      </c>
      <c r="P3" s="1">
        <f t="shared" si="0"/>
        <v>16.899999999999999</v>
      </c>
      <c r="Q3" s="1">
        <f t="shared" si="0"/>
        <v>-9.9</v>
      </c>
      <c r="R3" s="1">
        <f t="shared" si="0"/>
        <v>0.5</v>
      </c>
      <c r="S3" s="1">
        <f t="shared" si="0"/>
        <v>51.6</v>
      </c>
      <c r="T3" s="1">
        <f t="shared" si="0"/>
        <v>2</v>
      </c>
      <c r="U3" s="4">
        <f>ROUND(J3*10000,1)</f>
        <v>84.2</v>
      </c>
      <c r="W3">
        <f>Q3/O3</f>
        <v>-4.2635658914728689E-2</v>
      </c>
      <c r="X3">
        <f>S3/O3</f>
        <v>0.22222222222222224</v>
      </c>
    </row>
    <row r="4" spans="1:24" x14ac:dyDescent="0.25">
      <c r="A4" s="1">
        <v>27</v>
      </c>
      <c r="B4" s="1">
        <v>0.14638200000000001</v>
      </c>
      <c r="C4" s="1">
        <v>3.7902999999999999E-3</v>
      </c>
      <c r="D4" s="1">
        <v>0.17965900000000001</v>
      </c>
      <c r="E4" s="1">
        <v>1.4469900000000001E-2</v>
      </c>
      <c r="F4" s="1">
        <v>-7.9746499999999998E-3</v>
      </c>
      <c r="G4" s="1">
        <v>3.9783800000000002E-4</v>
      </c>
      <c r="H4" s="1">
        <v>4.0154099999999998E-2</v>
      </c>
      <c r="I4" s="1">
        <v>1.53338E-3</v>
      </c>
      <c r="J4" s="1">
        <v>6.19792E-3</v>
      </c>
      <c r="L4" s="1">
        <v>27</v>
      </c>
      <c r="M4" s="1">
        <f t="shared" ref="M4:M19" si="1">ROUND(B4*1000,1)</f>
        <v>146.4</v>
      </c>
      <c r="N4" s="1">
        <f t="shared" si="0"/>
        <v>3.8</v>
      </c>
      <c r="O4" s="1">
        <f t="shared" si="0"/>
        <v>179.7</v>
      </c>
      <c r="P4" s="1">
        <f t="shared" si="0"/>
        <v>14.5</v>
      </c>
      <c r="Q4" s="1">
        <f t="shared" si="0"/>
        <v>-8</v>
      </c>
      <c r="R4" s="1">
        <f t="shared" si="0"/>
        <v>0.4</v>
      </c>
      <c r="S4" s="1">
        <f t="shared" si="0"/>
        <v>40.200000000000003</v>
      </c>
      <c r="T4" s="1">
        <f t="shared" si="0"/>
        <v>1.5</v>
      </c>
      <c r="U4" s="4">
        <f t="shared" ref="U4:U19" si="2">ROUND(J4*100000,1)</f>
        <v>619.79999999999995</v>
      </c>
      <c r="W4">
        <f t="shared" ref="W4:W19" si="3">Q4/O4</f>
        <v>-4.4518642181413472E-2</v>
      </c>
      <c r="X4">
        <f t="shared" ref="X4:X19" si="4">S4/O4</f>
        <v>0.22370617696160269</v>
      </c>
    </row>
    <row r="5" spans="1:24" x14ac:dyDescent="0.25">
      <c r="A5" s="1">
        <v>39</v>
      </c>
      <c r="B5" s="1">
        <v>0.14555699999999999</v>
      </c>
      <c r="C5" s="1">
        <v>5.3985700000000001E-3</v>
      </c>
      <c r="D5" s="1">
        <v>0.13184699999999999</v>
      </c>
      <c r="E5" s="1">
        <v>1.2033200000000001E-2</v>
      </c>
      <c r="F5" s="1">
        <v>-6.2626899999999996E-3</v>
      </c>
      <c r="G5" s="1">
        <v>2.8239200000000002E-4</v>
      </c>
      <c r="H5" s="1">
        <v>3.0032799999999998E-2</v>
      </c>
      <c r="I5" s="1">
        <v>1.0496800000000001E-3</v>
      </c>
      <c r="J5" s="1">
        <v>4.1491100000000001E-3</v>
      </c>
      <c r="L5" s="1">
        <v>39</v>
      </c>
      <c r="M5" s="1">
        <f t="shared" si="1"/>
        <v>145.6</v>
      </c>
      <c r="N5" s="1">
        <f t="shared" si="0"/>
        <v>5.4</v>
      </c>
      <c r="O5" s="1">
        <f t="shared" si="0"/>
        <v>131.80000000000001</v>
      </c>
      <c r="P5" s="1">
        <f t="shared" si="0"/>
        <v>12</v>
      </c>
      <c r="Q5" s="1">
        <f t="shared" si="0"/>
        <v>-6.3</v>
      </c>
      <c r="R5" s="1">
        <f t="shared" si="0"/>
        <v>0.3</v>
      </c>
      <c r="S5" s="1">
        <f t="shared" si="0"/>
        <v>30</v>
      </c>
      <c r="T5" s="1">
        <f t="shared" si="0"/>
        <v>1</v>
      </c>
      <c r="U5" s="4">
        <f t="shared" si="2"/>
        <v>414.9</v>
      </c>
      <c r="W5">
        <f t="shared" si="3"/>
        <v>-4.7799696509863425E-2</v>
      </c>
      <c r="X5">
        <f t="shared" si="4"/>
        <v>0.22761760242792106</v>
      </c>
    </row>
    <row r="6" spans="1:24" x14ac:dyDescent="0.25">
      <c r="A6" s="1">
        <v>62.4</v>
      </c>
      <c r="B6" s="1">
        <v>0.147315</v>
      </c>
      <c r="C6" s="1">
        <v>3.7655100000000001E-3</v>
      </c>
      <c r="D6" s="1">
        <v>8.6422399999999996E-2</v>
      </c>
      <c r="E6" s="1">
        <v>8.4061099999999996E-3</v>
      </c>
      <c r="F6" s="1">
        <v>-4.16199E-3</v>
      </c>
      <c r="G6" s="1">
        <v>1.8438499999999999E-4</v>
      </c>
      <c r="H6" s="1">
        <v>1.96642E-2</v>
      </c>
      <c r="I6" s="1">
        <v>6.81601E-4</v>
      </c>
      <c r="J6" s="1">
        <v>1.92702E-3</v>
      </c>
      <c r="L6" s="1">
        <v>62.4</v>
      </c>
      <c r="M6" s="1">
        <f t="shared" si="1"/>
        <v>147.30000000000001</v>
      </c>
      <c r="N6" s="1">
        <f t="shared" si="0"/>
        <v>3.8</v>
      </c>
      <c r="O6" s="1">
        <f t="shared" si="0"/>
        <v>86.4</v>
      </c>
      <c r="P6" s="1">
        <f t="shared" si="0"/>
        <v>8.4</v>
      </c>
      <c r="Q6" s="1">
        <f t="shared" si="0"/>
        <v>-4.2</v>
      </c>
      <c r="R6" s="1">
        <f t="shared" si="0"/>
        <v>0.2</v>
      </c>
      <c r="S6" s="1">
        <f t="shared" si="0"/>
        <v>19.7</v>
      </c>
      <c r="T6" s="1">
        <f t="shared" si="0"/>
        <v>0.7</v>
      </c>
      <c r="U6" s="4">
        <f t="shared" si="2"/>
        <v>192.7</v>
      </c>
      <c r="W6">
        <f t="shared" si="3"/>
        <v>-4.8611111111111112E-2</v>
      </c>
      <c r="X6">
        <f t="shared" si="4"/>
        <v>0.22800925925925924</v>
      </c>
    </row>
    <row r="7" spans="1:24" x14ac:dyDescent="0.25">
      <c r="A7" s="1">
        <v>200</v>
      </c>
      <c r="B7" s="1">
        <v>0.13893</v>
      </c>
      <c r="C7" s="1">
        <v>6.9442799999999999E-2</v>
      </c>
      <c r="D7" s="1">
        <v>2.9043099999999999E-2</v>
      </c>
      <c r="E7" s="1">
        <v>9.46718E-2</v>
      </c>
      <c r="F7" s="1">
        <v>-1.5498300000000001E-3</v>
      </c>
      <c r="G7" s="1">
        <v>1.4546699999999999E-3</v>
      </c>
      <c r="H7" s="1">
        <v>6.9836300000000002E-3</v>
      </c>
      <c r="I7" s="1">
        <v>5.3314399999999998E-3</v>
      </c>
      <c r="J7" s="1">
        <v>2.2849599999999999E-4</v>
      </c>
      <c r="L7" s="1">
        <v>200</v>
      </c>
      <c r="M7" s="1">
        <f t="shared" si="1"/>
        <v>138.9</v>
      </c>
      <c r="N7" s="1">
        <f t="shared" si="0"/>
        <v>69.400000000000006</v>
      </c>
      <c r="O7" s="1">
        <f t="shared" si="0"/>
        <v>29</v>
      </c>
      <c r="P7" s="1">
        <f t="shared" si="0"/>
        <v>94.7</v>
      </c>
      <c r="Q7" s="1">
        <f t="shared" si="0"/>
        <v>-1.5</v>
      </c>
      <c r="R7" s="1">
        <f t="shared" si="0"/>
        <v>1.5</v>
      </c>
      <c r="S7" s="1">
        <f t="shared" si="0"/>
        <v>7</v>
      </c>
      <c r="T7" s="1">
        <f t="shared" si="0"/>
        <v>5.3</v>
      </c>
      <c r="U7" s="4">
        <f t="shared" si="2"/>
        <v>22.8</v>
      </c>
      <c r="W7">
        <f t="shared" si="3"/>
        <v>-5.1724137931034482E-2</v>
      </c>
      <c r="X7">
        <f t="shared" si="4"/>
        <v>0.2413793103448276</v>
      </c>
    </row>
    <row r="8" spans="1:24" x14ac:dyDescent="0.25">
      <c r="A8" s="7" t="s">
        <v>9</v>
      </c>
      <c r="B8" s="7"/>
      <c r="C8" s="7"/>
      <c r="D8" s="7"/>
      <c r="E8" s="7"/>
      <c r="F8" s="7"/>
      <c r="G8" s="7"/>
      <c r="H8" s="7"/>
      <c r="I8" s="7"/>
      <c r="J8" s="7"/>
      <c r="L8" s="7" t="s">
        <v>9</v>
      </c>
      <c r="M8" s="7"/>
      <c r="N8" s="7"/>
      <c r="O8" s="7"/>
      <c r="P8" s="7"/>
      <c r="Q8" s="7"/>
      <c r="R8" s="7"/>
      <c r="S8" s="7"/>
      <c r="T8" s="7"/>
      <c r="U8" s="7"/>
    </row>
    <row r="9" spans="1:24" x14ac:dyDescent="0.25">
      <c r="A9" s="1">
        <v>19.600000000000001</v>
      </c>
      <c r="B9" s="1">
        <v>0.16320599999999999</v>
      </c>
      <c r="C9" s="1">
        <v>5.2144899999999996E-3</v>
      </c>
      <c r="D9" s="1">
        <v>0.21695800000000001</v>
      </c>
      <c r="E9" s="1">
        <v>6.8320799999999999E-3</v>
      </c>
      <c r="F9" s="1">
        <v>-6.4436800000000002E-3</v>
      </c>
      <c r="G9" s="1">
        <v>8.1349000000000005E-4</v>
      </c>
      <c r="H9" s="1">
        <v>4.4531300000000003E-2</v>
      </c>
      <c r="I9" s="1">
        <v>2.5088799999999998E-3</v>
      </c>
      <c r="J9" s="1">
        <v>6.3831399999999996E-4</v>
      </c>
      <c r="L9" s="1">
        <v>19.600000000000001</v>
      </c>
      <c r="M9" s="1">
        <f t="shared" si="1"/>
        <v>163.19999999999999</v>
      </c>
      <c r="N9" s="1">
        <f t="shared" si="0"/>
        <v>5.2</v>
      </c>
      <c r="O9" s="1">
        <f t="shared" si="0"/>
        <v>217</v>
      </c>
      <c r="P9" s="1">
        <f t="shared" si="0"/>
        <v>6.8</v>
      </c>
      <c r="Q9" s="1">
        <f t="shared" si="0"/>
        <v>-6.4</v>
      </c>
      <c r="R9" s="1">
        <f t="shared" si="0"/>
        <v>0.8</v>
      </c>
      <c r="S9" s="1">
        <f t="shared" si="0"/>
        <v>44.5</v>
      </c>
      <c r="T9" s="1">
        <f t="shared" si="0"/>
        <v>2.5</v>
      </c>
      <c r="U9" s="4">
        <f t="shared" si="2"/>
        <v>63.8</v>
      </c>
      <c r="W9">
        <f t="shared" si="3"/>
        <v>-2.9493087557603687E-2</v>
      </c>
      <c r="X9">
        <f t="shared" si="4"/>
        <v>0.20506912442396313</v>
      </c>
    </row>
    <row r="10" spans="1:24" x14ac:dyDescent="0.25">
      <c r="A10" s="1">
        <v>27</v>
      </c>
      <c r="B10" s="1">
        <v>0.166716</v>
      </c>
      <c r="C10" s="1">
        <v>5.1172500000000003E-3</v>
      </c>
      <c r="D10" s="1">
        <v>0.161832</v>
      </c>
      <c r="E10" s="1">
        <v>4.5960799999999998E-3</v>
      </c>
      <c r="F10" s="1">
        <v>-5.1730400000000003E-3</v>
      </c>
      <c r="G10" s="1">
        <v>6.4227999999999996E-4</v>
      </c>
      <c r="H10" s="1">
        <v>3.4198899999999997E-2</v>
      </c>
      <c r="I10" s="1">
        <v>1.89846E-3</v>
      </c>
      <c r="J10" s="1">
        <v>1.71251E-4</v>
      </c>
      <c r="L10" s="1">
        <v>27</v>
      </c>
      <c r="M10" s="1">
        <f t="shared" si="1"/>
        <v>166.7</v>
      </c>
      <c r="N10" s="1">
        <f t="shared" si="0"/>
        <v>5.0999999999999996</v>
      </c>
      <c r="O10" s="1">
        <f t="shared" si="0"/>
        <v>161.80000000000001</v>
      </c>
      <c r="P10" s="1">
        <f t="shared" si="0"/>
        <v>4.5999999999999996</v>
      </c>
      <c r="Q10" s="1">
        <f t="shared" si="0"/>
        <v>-5.2</v>
      </c>
      <c r="R10" s="1">
        <f t="shared" si="0"/>
        <v>0.6</v>
      </c>
      <c r="S10" s="1">
        <f t="shared" si="0"/>
        <v>34.200000000000003</v>
      </c>
      <c r="T10" s="1">
        <f t="shared" si="0"/>
        <v>1.9</v>
      </c>
      <c r="U10" s="4">
        <f t="shared" si="2"/>
        <v>17.100000000000001</v>
      </c>
      <c r="W10">
        <f t="shared" si="3"/>
        <v>-3.2138442521631644E-2</v>
      </c>
      <c r="X10">
        <f t="shared" si="4"/>
        <v>0.21137206427688504</v>
      </c>
    </row>
    <row r="11" spans="1:24" x14ac:dyDescent="0.25">
      <c r="A11" s="1">
        <v>39</v>
      </c>
      <c r="B11" s="1">
        <v>0.16921800000000001</v>
      </c>
      <c r="C11" s="1">
        <v>5.0811299999999997E-3</v>
      </c>
      <c r="D11" s="1">
        <v>0.11476699999999999</v>
      </c>
      <c r="E11" s="1">
        <v>3.3078000000000001E-3</v>
      </c>
      <c r="F11" s="1">
        <v>-3.8906399999999999E-3</v>
      </c>
      <c r="G11" s="1">
        <v>4.5862300000000002E-4</v>
      </c>
      <c r="H11" s="1">
        <v>2.4907599999999998E-2</v>
      </c>
      <c r="I11" s="1">
        <v>1.3208899999999999E-3</v>
      </c>
      <c r="J11" s="2">
        <v>2.7588000000000001E-5</v>
      </c>
      <c r="L11" s="1">
        <v>39</v>
      </c>
      <c r="M11" s="1">
        <f t="shared" si="1"/>
        <v>169.2</v>
      </c>
      <c r="N11" s="1">
        <f t="shared" si="0"/>
        <v>5.0999999999999996</v>
      </c>
      <c r="O11" s="1">
        <f t="shared" si="0"/>
        <v>114.8</v>
      </c>
      <c r="P11" s="1">
        <f t="shared" si="0"/>
        <v>3.3</v>
      </c>
      <c r="Q11" s="1">
        <f t="shared" si="0"/>
        <v>-3.9</v>
      </c>
      <c r="R11" s="1">
        <f t="shared" si="0"/>
        <v>0.5</v>
      </c>
      <c r="S11" s="1">
        <f t="shared" si="0"/>
        <v>24.9</v>
      </c>
      <c r="T11" s="1">
        <f t="shared" si="0"/>
        <v>1.3</v>
      </c>
      <c r="U11" s="4">
        <f t="shared" si="2"/>
        <v>2.8</v>
      </c>
      <c r="W11">
        <f t="shared" si="3"/>
        <v>-3.3972125435540068E-2</v>
      </c>
      <c r="X11">
        <f t="shared" si="4"/>
        <v>0.21689895470383275</v>
      </c>
    </row>
    <row r="12" spans="1:24" x14ac:dyDescent="0.25">
      <c r="A12" s="1">
        <v>62.4</v>
      </c>
      <c r="B12" s="1">
        <v>0.168599</v>
      </c>
      <c r="C12" s="1">
        <v>5.0301900000000004E-3</v>
      </c>
      <c r="D12" s="1">
        <v>7.6758599999999996E-2</v>
      </c>
      <c r="E12" s="1">
        <v>2.12875E-3</v>
      </c>
      <c r="F12" s="1">
        <v>-2.5775099999999999E-3</v>
      </c>
      <c r="G12" s="1">
        <v>3.1175700000000002E-4</v>
      </c>
      <c r="H12" s="1">
        <v>1.6312199999999999E-2</v>
      </c>
      <c r="I12" s="1">
        <v>8.9166099999999997E-4</v>
      </c>
      <c r="J12" s="2">
        <v>7.4559799999999997E-6</v>
      </c>
      <c r="L12" s="1">
        <v>62.4</v>
      </c>
      <c r="M12" s="1">
        <f t="shared" si="1"/>
        <v>168.6</v>
      </c>
      <c r="N12" s="1">
        <f t="shared" si="0"/>
        <v>5</v>
      </c>
      <c r="O12" s="1">
        <f t="shared" si="0"/>
        <v>76.8</v>
      </c>
      <c r="P12" s="1">
        <f t="shared" si="0"/>
        <v>2.1</v>
      </c>
      <c r="Q12" s="1">
        <f t="shared" si="0"/>
        <v>-2.6</v>
      </c>
      <c r="R12" s="1">
        <f t="shared" si="0"/>
        <v>0.3</v>
      </c>
      <c r="S12" s="1">
        <f t="shared" si="0"/>
        <v>16.3</v>
      </c>
      <c r="T12" s="1">
        <f t="shared" si="0"/>
        <v>0.9</v>
      </c>
      <c r="U12" s="4">
        <f t="shared" si="2"/>
        <v>0.7</v>
      </c>
      <c r="W12">
        <f t="shared" si="3"/>
        <v>-3.3854166666666671E-2</v>
      </c>
      <c r="X12">
        <f t="shared" si="4"/>
        <v>0.21223958333333334</v>
      </c>
    </row>
    <row r="13" spans="1:24" x14ac:dyDescent="0.25">
      <c r="A13" s="1">
        <v>200</v>
      </c>
      <c r="B13" s="1">
        <v>0.16525599999999999</v>
      </c>
      <c r="C13" s="1">
        <v>4.7809300000000001E-3</v>
      </c>
      <c r="D13" s="1">
        <v>2.8063500000000002E-2</v>
      </c>
      <c r="E13" s="1">
        <v>8.8832600000000005E-4</v>
      </c>
      <c r="F13" s="1">
        <v>-8.3543699999999996E-4</v>
      </c>
      <c r="G13" s="1">
        <v>1.02283E-4</v>
      </c>
      <c r="H13" s="1">
        <v>5.4373199999999998E-3</v>
      </c>
      <c r="I13" s="1">
        <v>2.9680599999999999E-4</v>
      </c>
      <c r="J13" s="2">
        <v>1.05198E-5</v>
      </c>
      <c r="L13" s="1">
        <v>200</v>
      </c>
      <c r="M13" s="1">
        <f t="shared" si="1"/>
        <v>165.3</v>
      </c>
      <c r="N13" s="1">
        <f t="shared" si="0"/>
        <v>4.8</v>
      </c>
      <c r="O13" s="1">
        <f t="shared" si="0"/>
        <v>28.1</v>
      </c>
      <c r="P13" s="1">
        <f t="shared" si="0"/>
        <v>0.9</v>
      </c>
      <c r="Q13" s="1">
        <f t="shared" si="0"/>
        <v>-0.8</v>
      </c>
      <c r="R13" s="1">
        <f t="shared" si="0"/>
        <v>0.1</v>
      </c>
      <c r="S13" s="1">
        <f t="shared" si="0"/>
        <v>5.4</v>
      </c>
      <c r="T13" s="1">
        <f t="shared" si="0"/>
        <v>0.3</v>
      </c>
      <c r="U13" s="4">
        <f t="shared" si="2"/>
        <v>1.1000000000000001</v>
      </c>
      <c r="W13">
        <f t="shared" si="3"/>
        <v>-2.8469750889679714E-2</v>
      </c>
      <c r="X13">
        <f t="shared" si="4"/>
        <v>0.19217081850533807</v>
      </c>
    </row>
    <row r="14" spans="1:24" x14ac:dyDescent="0.25">
      <c r="A14" s="7" t="s">
        <v>10</v>
      </c>
      <c r="B14" s="7"/>
      <c r="C14" s="7"/>
      <c r="D14" s="7"/>
      <c r="E14" s="7"/>
      <c r="F14" s="7"/>
      <c r="G14" s="7"/>
      <c r="H14" s="7"/>
      <c r="I14" s="7"/>
      <c r="J14" s="7"/>
      <c r="L14" s="7" t="s">
        <v>10</v>
      </c>
      <c r="M14" s="7"/>
      <c r="N14" s="7"/>
      <c r="O14" s="7"/>
      <c r="P14" s="7"/>
      <c r="Q14" s="7"/>
      <c r="R14" s="7"/>
      <c r="S14" s="7"/>
      <c r="T14" s="7"/>
      <c r="U14" s="7"/>
    </row>
    <row r="15" spans="1:24" x14ac:dyDescent="0.25">
      <c r="A15" s="1">
        <v>19.600000000000001</v>
      </c>
      <c r="B15" s="1">
        <v>0.160688</v>
      </c>
      <c r="C15" s="1">
        <v>4.3451599999999998E-3</v>
      </c>
      <c r="D15" s="1">
        <v>0.22261300000000001</v>
      </c>
      <c r="E15" s="1">
        <v>9.4457099999999995E-3</v>
      </c>
      <c r="F15" s="1">
        <v>-6.3991600000000001E-3</v>
      </c>
      <c r="G15" s="1">
        <v>8.1621299999999999E-4</v>
      </c>
      <c r="H15" s="1">
        <v>4.42537E-2</v>
      </c>
      <c r="I15" s="1">
        <v>2.5469899999999998E-3</v>
      </c>
      <c r="J15" s="1">
        <v>4.9854999999999995E-4</v>
      </c>
      <c r="L15" s="1">
        <v>19.600000000000001</v>
      </c>
      <c r="M15" s="1">
        <f t="shared" si="1"/>
        <v>160.69999999999999</v>
      </c>
      <c r="N15" s="1">
        <f t="shared" si="0"/>
        <v>4.3</v>
      </c>
      <c r="O15" s="1">
        <f t="shared" si="0"/>
        <v>222.6</v>
      </c>
      <c r="P15" s="1">
        <f t="shared" si="0"/>
        <v>9.4</v>
      </c>
      <c r="Q15" s="1">
        <f t="shared" si="0"/>
        <v>-6.4</v>
      </c>
      <c r="R15" s="1">
        <f t="shared" si="0"/>
        <v>0.8</v>
      </c>
      <c r="S15" s="1">
        <f t="shared" si="0"/>
        <v>44.3</v>
      </c>
      <c r="T15" s="1">
        <f t="shared" si="0"/>
        <v>2.5</v>
      </c>
      <c r="U15" s="4">
        <f t="shared" si="2"/>
        <v>49.9</v>
      </c>
      <c r="W15">
        <f t="shared" si="3"/>
        <v>-2.8751123090745734E-2</v>
      </c>
      <c r="X15">
        <f t="shared" si="4"/>
        <v>0.19901168014375561</v>
      </c>
    </row>
    <row r="16" spans="1:24" x14ac:dyDescent="0.25">
      <c r="A16" s="1">
        <v>27</v>
      </c>
      <c r="B16" s="1">
        <v>0.16425400000000001</v>
      </c>
      <c r="C16" s="1">
        <v>4.4406799999999998E-3</v>
      </c>
      <c r="D16" s="1">
        <v>0.169016</v>
      </c>
      <c r="E16" s="1">
        <v>6.9191799999999996E-3</v>
      </c>
      <c r="F16" s="1">
        <v>-5.0803699999999999E-3</v>
      </c>
      <c r="G16" s="1">
        <v>6.3613999999999999E-4</v>
      </c>
      <c r="H16" s="1">
        <v>3.4159500000000002E-2</v>
      </c>
      <c r="I16" s="1">
        <v>1.9120000000000001E-3</v>
      </c>
      <c r="J16" s="1">
        <v>3.0123299999999998E-4</v>
      </c>
      <c r="L16" s="1">
        <v>27</v>
      </c>
      <c r="M16" s="1">
        <f t="shared" si="1"/>
        <v>164.3</v>
      </c>
      <c r="N16" s="1">
        <f t="shared" si="0"/>
        <v>4.4000000000000004</v>
      </c>
      <c r="O16" s="1">
        <f t="shared" si="0"/>
        <v>169</v>
      </c>
      <c r="P16" s="1">
        <f t="shared" si="0"/>
        <v>6.9</v>
      </c>
      <c r="Q16" s="1">
        <f t="shared" si="0"/>
        <v>-5.0999999999999996</v>
      </c>
      <c r="R16" s="1">
        <f t="shared" si="0"/>
        <v>0.6</v>
      </c>
      <c r="S16" s="1">
        <f t="shared" si="0"/>
        <v>34.200000000000003</v>
      </c>
      <c r="T16" s="1">
        <f t="shared" si="0"/>
        <v>1.9</v>
      </c>
      <c r="U16" s="4">
        <f t="shared" si="2"/>
        <v>30.1</v>
      </c>
      <c r="W16">
        <f t="shared" si="3"/>
        <v>-3.0177514792899405E-2</v>
      </c>
      <c r="X16">
        <f t="shared" si="4"/>
        <v>0.20236686390532546</v>
      </c>
    </row>
    <row r="17" spans="1:24" x14ac:dyDescent="0.25">
      <c r="A17" s="1">
        <v>39</v>
      </c>
      <c r="B17" s="1">
        <v>0.16517799999999999</v>
      </c>
      <c r="C17" s="1">
        <v>4.4409999999999996E-3</v>
      </c>
      <c r="D17" s="1">
        <v>0.123054</v>
      </c>
      <c r="E17" s="1">
        <v>4.8118199999999996E-3</v>
      </c>
      <c r="F17" s="1">
        <v>-3.7986000000000001E-3</v>
      </c>
      <c r="G17" s="1">
        <v>4.6680400000000003E-4</v>
      </c>
      <c r="H17" s="1">
        <v>2.4815299999999998E-2</v>
      </c>
      <c r="I17" s="1">
        <v>1.3760300000000001E-3</v>
      </c>
      <c r="J17" s="2">
        <v>8.4842399999999999E-5</v>
      </c>
      <c r="L17" s="1">
        <v>39</v>
      </c>
      <c r="M17" s="1">
        <f t="shared" si="1"/>
        <v>165.2</v>
      </c>
      <c r="N17" s="1">
        <f t="shared" si="0"/>
        <v>4.4000000000000004</v>
      </c>
      <c r="O17" s="1">
        <f t="shared" si="0"/>
        <v>123.1</v>
      </c>
      <c r="P17" s="1">
        <f t="shared" si="0"/>
        <v>4.8</v>
      </c>
      <c r="Q17" s="1">
        <f t="shared" si="0"/>
        <v>-3.8</v>
      </c>
      <c r="R17" s="1">
        <f t="shared" si="0"/>
        <v>0.5</v>
      </c>
      <c r="S17" s="1">
        <f t="shared" si="0"/>
        <v>24.8</v>
      </c>
      <c r="T17" s="1">
        <f t="shared" si="0"/>
        <v>1.4</v>
      </c>
      <c r="U17" s="4">
        <f t="shared" si="2"/>
        <v>8.5</v>
      </c>
      <c r="W17">
        <f t="shared" si="3"/>
        <v>-3.0869212022745736E-2</v>
      </c>
      <c r="X17">
        <f t="shared" si="4"/>
        <v>0.20146222583265638</v>
      </c>
    </row>
    <row r="18" spans="1:24" x14ac:dyDescent="0.25">
      <c r="A18" s="1">
        <v>62.4</v>
      </c>
      <c r="B18" s="1">
        <v>0.16636100000000001</v>
      </c>
      <c r="C18" s="1">
        <v>4.4822200000000003E-3</v>
      </c>
      <c r="D18" s="1">
        <v>8.0806299999999998E-2</v>
      </c>
      <c r="E18" s="1">
        <v>3.2829399999999998E-3</v>
      </c>
      <c r="F18" s="1">
        <v>-2.5154399999999999E-3</v>
      </c>
      <c r="G18" s="1">
        <v>3.0342699999999999E-4</v>
      </c>
      <c r="H18" s="1">
        <v>1.6294199999999998E-2</v>
      </c>
      <c r="I18" s="1">
        <v>8.8606399999999999E-4</v>
      </c>
      <c r="J18" s="2">
        <v>4.3059000000000002E-5</v>
      </c>
      <c r="L18" s="1">
        <v>62.4</v>
      </c>
      <c r="M18" s="1">
        <f t="shared" si="1"/>
        <v>166.4</v>
      </c>
      <c r="N18" s="1">
        <f t="shared" si="0"/>
        <v>4.5</v>
      </c>
      <c r="O18" s="1">
        <f t="shared" si="0"/>
        <v>80.8</v>
      </c>
      <c r="P18" s="1">
        <f t="shared" si="0"/>
        <v>3.3</v>
      </c>
      <c r="Q18" s="1">
        <f t="shared" si="0"/>
        <v>-2.5</v>
      </c>
      <c r="R18" s="1">
        <f t="shared" si="0"/>
        <v>0.3</v>
      </c>
      <c r="S18" s="1">
        <f t="shared" si="0"/>
        <v>16.3</v>
      </c>
      <c r="T18" s="1">
        <f t="shared" si="0"/>
        <v>0.9</v>
      </c>
      <c r="U18" s="4">
        <f t="shared" si="2"/>
        <v>4.3</v>
      </c>
      <c r="W18">
        <f t="shared" si="3"/>
        <v>-3.094059405940594E-2</v>
      </c>
      <c r="X18">
        <f t="shared" si="4"/>
        <v>0.20173267326732675</v>
      </c>
    </row>
    <row r="19" spans="1:24" x14ac:dyDescent="0.25">
      <c r="A19" s="1">
        <v>200</v>
      </c>
      <c r="B19" s="1">
        <v>0.16364899999999999</v>
      </c>
      <c r="C19" s="1">
        <v>4.39596E-3</v>
      </c>
      <c r="D19" s="1">
        <v>2.80621E-2</v>
      </c>
      <c r="E19" s="1">
        <v>1.12297E-3</v>
      </c>
      <c r="F19" s="1">
        <v>-8.3109799999999995E-4</v>
      </c>
      <c r="G19" s="2">
        <v>9.9749599999999998E-5</v>
      </c>
      <c r="H19" s="1">
        <v>5.34178E-3</v>
      </c>
      <c r="I19" s="1">
        <v>2.9440299999999999E-4</v>
      </c>
      <c r="J19" s="2">
        <v>3.3069800000000001E-6</v>
      </c>
      <c r="L19" s="1">
        <v>200</v>
      </c>
      <c r="M19" s="1">
        <f t="shared" si="1"/>
        <v>163.6</v>
      </c>
      <c r="N19" s="1">
        <f t="shared" ref="N19" si="5">ROUND(C19*1000,1)</f>
        <v>4.4000000000000004</v>
      </c>
      <c r="O19" s="1">
        <f t="shared" ref="O19" si="6">ROUND(D19*1000,1)</f>
        <v>28.1</v>
      </c>
      <c r="P19" s="1">
        <f t="shared" ref="P19" si="7">ROUND(E19*1000,1)</f>
        <v>1.1000000000000001</v>
      </c>
      <c r="Q19" s="1">
        <f t="shared" ref="Q19" si="8">ROUND(F19*1000,1)</f>
        <v>-0.8</v>
      </c>
      <c r="R19" s="1">
        <f t="shared" ref="R19" si="9">ROUND(G19*1000,1)</f>
        <v>0.1</v>
      </c>
      <c r="S19" s="1">
        <f t="shared" ref="S19" si="10">ROUND(H19*1000,1)</f>
        <v>5.3</v>
      </c>
      <c r="T19" s="1">
        <f t="shared" ref="T19" si="11">ROUND(I19*1000,1)</f>
        <v>0.3</v>
      </c>
      <c r="U19" s="4">
        <f t="shared" si="2"/>
        <v>0.3</v>
      </c>
      <c r="W19">
        <f t="shared" si="3"/>
        <v>-2.8469750889679714E-2</v>
      </c>
      <c r="X19">
        <f t="shared" si="4"/>
        <v>0.18861209964412809</v>
      </c>
    </row>
    <row r="21" spans="1:24" x14ac:dyDescent="0.25">
      <c r="A21" s="7" t="s">
        <v>85</v>
      </c>
      <c r="B21" s="7"/>
      <c r="C21" s="7"/>
      <c r="D21" s="7"/>
      <c r="E21" s="7"/>
      <c r="F21" s="7"/>
      <c r="G21" s="7"/>
      <c r="H21" s="7"/>
      <c r="I21" s="7"/>
      <c r="J21" s="7"/>
      <c r="L21" s="7" t="s">
        <v>85</v>
      </c>
      <c r="M21" s="7"/>
      <c r="N21" s="7"/>
      <c r="O21" s="7"/>
      <c r="P21" s="7"/>
      <c r="Q21" s="7"/>
      <c r="R21" s="7"/>
      <c r="S21" s="7"/>
      <c r="T21" s="7"/>
      <c r="U21" s="7"/>
    </row>
    <row r="22" spans="1:24" x14ac:dyDescent="0.25">
      <c r="A22" s="1">
        <v>19.600000000000001</v>
      </c>
      <c r="B22" s="1">
        <v>0.15220600000000001</v>
      </c>
      <c r="C22" s="1">
        <v>4.0484700000000002E-3</v>
      </c>
      <c r="D22" s="1">
        <v>0.20327200000000001</v>
      </c>
      <c r="E22" s="1">
        <v>6.7748599999999997E-3</v>
      </c>
      <c r="F22" s="1">
        <v>-6.6886899999999997E-3</v>
      </c>
      <c r="G22" s="1">
        <v>6.2029100000000003E-4</v>
      </c>
      <c r="H22" s="1">
        <v>3.9778599999999997E-2</v>
      </c>
      <c r="I22" s="1">
        <v>1.85571E-3</v>
      </c>
      <c r="J22" s="1">
        <v>1.0691400000000001E-3</v>
      </c>
      <c r="L22" s="1">
        <v>19.600000000000001</v>
      </c>
      <c r="M22" s="1">
        <f t="shared" ref="M22:M26" si="12">ROUND(B22*1000,1)</f>
        <v>152.19999999999999</v>
      </c>
      <c r="N22" s="1">
        <f t="shared" ref="N22:N26" si="13">ROUND(C22*1000,1)</f>
        <v>4</v>
      </c>
      <c r="O22" s="1">
        <f t="shared" ref="O22:O26" si="14">ROUND(D22*1000,1)</f>
        <v>203.3</v>
      </c>
      <c r="P22" s="1">
        <f t="shared" ref="P22:P26" si="15">ROUND(E22*1000,1)</f>
        <v>6.8</v>
      </c>
      <c r="Q22" s="1">
        <f t="shared" ref="Q22:Q26" si="16">ROUND(F22*1000,1)</f>
        <v>-6.7</v>
      </c>
      <c r="R22" s="1">
        <f t="shared" ref="R22:R26" si="17">ROUND(G22*1000,1)</f>
        <v>0.6</v>
      </c>
      <c r="S22" s="1">
        <f t="shared" ref="S22:S26" si="18">ROUND(H22*1000,1)</f>
        <v>39.799999999999997</v>
      </c>
      <c r="T22" s="1">
        <f t="shared" ref="T22:T26" si="19">ROUND(I22*1000,1)</f>
        <v>1.9</v>
      </c>
      <c r="U22" s="4">
        <f t="shared" ref="U22:U26" si="20">ROUND(J22*100000,1)</f>
        <v>106.9</v>
      </c>
      <c r="W22">
        <f t="shared" ref="W22:W26" si="21">Q22/O22</f>
        <v>-3.2956222331529755E-2</v>
      </c>
      <c r="X22">
        <f t="shared" ref="X22:X26" si="22">S22/O22</f>
        <v>0.19576979832759467</v>
      </c>
    </row>
    <row r="23" spans="1:24" x14ac:dyDescent="0.25">
      <c r="A23" s="1">
        <v>27</v>
      </c>
      <c r="B23" s="1">
        <v>0.15125</v>
      </c>
      <c r="C23" s="1">
        <v>4.2227200000000001E-3</v>
      </c>
      <c r="D23" s="1">
        <v>0.14704400000000001</v>
      </c>
      <c r="E23" s="1">
        <v>4.1719599999999997E-3</v>
      </c>
      <c r="F23" s="1">
        <v>-5.0292399999999999E-3</v>
      </c>
      <c r="G23" s="1">
        <v>4.3299099999999997E-4</v>
      </c>
      <c r="H23" s="1">
        <v>2.8174399999999999E-2</v>
      </c>
      <c r="I23" s="1">
        <v>1.2232199999999999E-3</v>
      </c>
      <c r="J23" s="1">
        <v>9.5133900000000005E-4</v>
      </c>
      <c r="L23" s="1">
        <v>27</v>
      </c>
      <c r="M23" s="1">
        <f t="shared" si="12"/>
        <v>151.30000000000001</v>
      </c>
      <c r="N23" s="1">
        <f t="shared" si="13"/>
        <v>4.2</v>
      </c>
      <c r="O23" s="1">
        <f t="shared" si="14"/>
        <v>147</v>
      </c>
      <c r="P23" s="1">
        <f t="shared" si="15"/>
        <v>4.2</v>
      </c>
      <c r="Q23" s="1">
        <f t="shared" si="16"/>
        <v>-5</v>
      </c>
      <c r="R23" s="1">
        <f t="shared" si="17"/>
        <v>0.4</v>
      </c>
      <c r="S23" s="1">
        <f t="shared" si="18"/>
        <v>28.2</v>
      </c>
      <c r="T23" s="1">
        <f t="shared" si="19"/>
        <v>1.2</v>
      </c>
      <c r="U23" s="4">
        <f t="shared" si="20"/>
        <v>95.1</v>
      </c>
      <c r="W23">
        <f t="shared" si="21"/>
        <v>-3.4013605442176874E-2</v>
      </c>
      <c r="X23">
        <f t="shared" si="22"/>
        <v>0.19183673469387755</v>
      </c>
    </row>
    <row r="24" spans="1:24" x14ac:dyDescent="0.25">
      <c r="A24" s="1">
        <v>39</v>
      </c>
      <c r="B24" s="1">
        <v>0.14447499999999999</v>
      </c>
      <c r="C24" s="1">
        <v>4.5993199999999996E-3</v>
      </c>
      <c r="D24" s="1">
        <v>9.7603599999999999E-2</v>
      </c>
      <c r="E24" s="1">
        <v>3.4540500000000002E-3</v>
      </c>
      <c r="F24" s="1">
        <v>-3.2343300000000001E-3</v>
      </c>
      <c r="G24" s="1">
        <v>2.3442499999999999E-4</v>
      </c>
      <c r="H24" s="1">
        <v>1.7148400000000001E-2</v>
      </c>
      <c r="I24" s="1">
        <v>6.9524599999999995E-4</v>
      </c>
      <c r="J24" s="1">
        <v>4.7219500000000001E-4</v>
      </c>
      <c r="L24" s="1">
        <v>39</v>
      </c>
      <c r="M24" s="1">
        <f t="shared" si="12"/>
        <v>144.5</v>
      </c>
      <c r="N24" s="1">
        <f t="shared" si="13"/>
        <v>4.5999999999999996</v>
      </c>
      <c r="O24" s="1">
        <f t="shared" si="14"/>
        <v>97.6</v>
      </c>
      <c r="P24" s="1">
        <f t="shared" si="15"/>
        <v>3.5</v>
      </c>
      <c r="Q24" s="1">
        <f t="shared" si="16"/>
        <v>-3.2</v>
      </c>
      <c r="R24" s="1">
        <f t="shared" si="17"/>
        <v>0.2</v>
      </c>
      <c r="S24" s="1">
        <f t="shared" si="18"/>
        <v>17.100000000000001</v>
      </c>
      <c r="T24" s="1">
        <f t="shared" si="19"/>
        <v>0.7</v>
      </c>
      <c r="U24" s="4">
        <f t="shared" si="20"/>
        <v>47.2</v>
      </c>
      <c r="W24">
        <f t="shared" si="21"/>
        <v>-3.2786885245901641E-2</v>
      </c>
      <c r="X24">
        <f t="shared" si="22"/>
        <v>0.1752049180327869</v>
      </c>
    </row>
    <row r="25" spans="1:24" x14ac:dyDescent="0.25">
      <c r="A25" s="1">
        <v>62.4</v>
      </c>
      <c r="B25" s="1">
        <v>0.15121399999999999</v>
      </c>
      <c r="C25" s="1">
        <v>4.6311199999999999E-3</v>
      </c>
      <c r="D25" s="1">
        <v>6.8680699999999997E-2</v>
      </c>
      <c r="E25" s="1">
        <v>2.0441600000000002E-3</v>
      </c>
      <c r="F25" s="1">
        <v>-2.3180399999999999E-3</v>
      </c>
      <c r="G25" s="1">
        <v>1.9752800000000001E-4</v>
      </c>
      <c r="H25" s="1">
        <v>1.26459E-2</v>
      </c>
      <c r="I25" s="1">
        <v>5.7107600000000001E-4</v>
      </c>
      <c r="J25" s="1">
        <v>2.0619E-4</v>
      </c>
      <c r="L25" s="1">
        <v>62.4</v>
      </c>
      <c r="M25" s="1">
        <f t="shared" si="12"/>
        <v>151.19999999999999</v>
      </c>
      <c r="N25" s="1">
        <f t="shared" si="13"/>
        <v>4.5999999999999996</v>
      </c>
      <c r="O25" s="1">
        <f t="shared" si="14"/>
        <v>68.7</v>
      </c>
      <c r="P25" s="1">
        <f t="shared" si="15"/>
        <v>2</v>
      </c>
      <c r="Q25" s="1">
        <f t="shared" si="16"/>
        <v>-2.2999999999999998</v>
      </c>
      <c r="R25" s="1">
        <f t="shared" si="17"/>
        <v>0.2</v>
      </c>
      <c r="S25" s="1">
        <f t="shared" si="18"/>
        <v>12.6</v>
      </c>
      <c r="T25" s="1">
        <f t="shared" si="19"/>
        <v>0.6</v>
      </c>
      <c r="U25" s="4">
        <f t="shared" si="20"/>
        <v>20.6</v>
      </c>
      <c r="W25">
        <f t="shared" si="21"/>
        <v>-3.3478893740902474E-2</v>
      </c>
      <c r="X25">
        <f t="shared" si="22"/>
        <v>0.18340611353711789</v>
      </c>
    </row>
    <row r="26" spans="1:24" x14ac:dyDescent="0.25">
      <c r="A26" s="1">
        <v>200</v>
      </c>
      <c r="B26" s="1">
        <v>0.16120499999999999</v>
      </c>
      <c r="C26" s="1">
        <v>4.2646300000000002E-3</v>
      </c>
      <c r="D26" s="1">
        <v>2.7376299999999999E-2</v>
      </c>
      <c r="E26" s="1">
        <v>8.8392199999999998E-4</v>
      </c>
      <c r="F26" s="1">
        <v>-8.3068300000000003E-4</v>
      </c>
      <c r="G26" s="2">
        <v>9.3346100000000004E-5</v>
      </c>
      <c r="H26" s="1">
        <v>5.1490299999999998E-3</v>
      </c>
      <c r="I26" s="1">
        <v>2.5942499999999998E-4</v>
      </c>
      <c r="J26" s="2">
        <v>1.20521E-6</v>
      </c>
      <c r="L26" s="1">
        <v>200</v>
      </c>
      <c r="M26" s="1">
        <f t="shared" si="12"/>
        <v>161.19999999999999</v>
      </c>
      <c r="N26" s="1">
        <f t="shared" si="13"/>
        <v>4.3</v>
      </c>
      <c r="O26" s="1">
        <f t="shared" si="14"/>
        <v>27.4</v>
      </c>
      <c r="P26" s="1">
        <f t="shared" si="15"/>
        <v>0.9</v>
      </c>
      <c r="Q26" s="1">
        <f t="shared" si="16"/>
        <v>-0.8</v>
      </c>
      <c r="R26" s="1">
        <f t="shared" si="17"/>
        <v>0.1</v>
      </c>
      <c r="S26" s="1">
        <f t="shared" si="18"/>
        <v>5.0999999999999996</v>
      </c>
      <c r="T26" s="1">
        <f t="shared" si="19"/>
        <v>0.3</v>
      </c>
      <c r="U26" s="4">
        <f t="shared" si="20"/>
        <v>0.1</v>
      </c>
      <c r="W26">
        <f t="shared" si="21"/>
        <v>-2.9197080291970805E-2</v>
      </c>
      <c r="X26">
        <f t="shared" si="22"/>
        <v>0.18613138686131386</v>
      </c>
    </row>
    <row r="27" spans="1:24" x14ac:dyDescent="0.25">
      <c r="A27" s="7" t="s">
        <v>86</v>
      </c>
      <c r="B27" s="7"/>
      <c r="C27" s="7"/>
      <c r="D27" s="7"/>
      <c r="E27" s="7"/>
      <c r="F27" s="7"/>
      <c r="G27" s="7"/>
      <c r="H27" s="7"/>
      <c r="I27" s="7"/>
      <c r="J27" s="7"/>
      <c r="L27" s="11" t="s">
        <v>86</v>
      </c>
      <c r="M27" s="11"/>
      <c r="N27" s="11"/>
      <c r="O27" s="11"/>
      <c r="P27" s="11"/>
      <c r="Q27" s="11"/>
      <c r="R27" s="11"/>
      <c r="S27" s="11"/>
      <c r="T27" s="11"/>
      <c r="U27" s="11"/>
    </row>
    <row r="28" spans="1:24" x14ac:dyDescent="0.25">
      <c r="A28" s="1">
        <v>11.5</v>
      </c>
      <c r="B28" s="1">
        <v>0.14838100000000001</v>
      </c>
      <c r="C28" s="1">
        <v>7.1006000000000003E-3</v>
      </c>
      <c r="D28" s="1">
        <v>0.29377599999999998</v>
      </c>
      <c r="E28" s="1">
        <v>1.47174E-2</v>
      </c>
      <c r="F28" s="1">
        <v>-1.01642E-2</v>
      </c>
      <c r="G28" s="1">
        <v>7.4147199999999996E-4</v>
      </c>
      <c r="H28" s="1">
        <v>6.22512E-2</v>
      </c>
      <c r="I28" s="1">
        <v>2.7443900000000002E-3</v>
      </c>
      <c r="J28" s="1"/>
      <c r="L28" s="1">
        <v>11.5</v>
      </c>
      <c r="M28" s="1">
        <f t="shared" ref="M28:M32" si="23">ROUND(B28*1000,1)</f>
        <v>148.4</v>
      </c>
      <c r="N28" s="1">
        <f t="shared" ref="N28:N32" si="24">ROUND(C28*1000,1)</f>
        <v>7.1</v>
      </c>
      <c r="O28" s="1">
        <f t="shared" ref="O28:O32" si="25">ROUND(D28*1000,1)</f>
        <v>293.8</v>
      </c>
      <c r="P28" s="1">
        <f t="shared" ref="P28:P32" si="26">ROUND(E28*1000,1)</f>
        <v>14.7</v>
      </c>
      <c r="Q28" s="1">
        <f t="shared" ref="Q28:Q32" si="27">ROUND(F28*1000,1)</f>
        <v>-10.199999999999999</v>
      </c>
      <c r="R28" s="1">
        <f t="shared" ref="R28:R32" si="28">ROUND(G28*1000,1)</f>
        <v>0.7</v>
      </c>
      <c r="S28" s="1">
        <f t="shared" ref="S28:S32" si="29">ROUND(H28*1000,1)</f>
        <v>62.3</v>
      </c>
      <c r="T28" s="1">
        <f t="shared" ref="T28:T32" si="30">ROUND(I28*1000,1)</f>
        <v>2.7</v>
      </c>
      <c r="U28" s="4">
        <f t="shared" ref="U28:U32" si="31">ROUND(J28*100000,1)</f>
        <v>0</v>
      </c>
      <c r="W28">
        <f t="shared" ref="W28:W32" si="32">Q28/O28</f>
        <v>-3.4717494894486042E-2</v>
      </c>
      <c r="X28">
        <f t="shared" ref="X28:X32" si="33">S28/O28</f>
        <v>0.21204901293396866</v>
      </c>
    </row>
    <row r="29" spans="1:24" x14ac:dyDescent="0.25">
      <c r="A29" s="1">
        <v>19.600000000000001</v>
      </c>
      <c r="B29" s="1">
        <v>0.15587100000000001</v>
      </c>
      <c r="C29" s="1">
        <v>3.3612699999999998E-4</v>
      </c>
      <c r="D29" s="1">
        <v>0.18121699999999999</v>
      </c>
      <c r="E29" s="1">
        <v>6.1318699999999996E-4</v>
      </c>
      <c r="F29" s="1">
        <v>-7.6978000000000003E-3</v>
      </c>
      <c r="G29" s="2">
        <v>3.9511999999999997E-5</v>
      </c>
      <c r="H29" s="1">
        <v>4.1370999999999998E-2</v>
      </c>
      <c r="I29" s="1">
        <v>1.2986000000000001E-4</v>
      </c>
      <c r="J29" s="1"/>
      <c r="L29" s="1">
        <v>19.600000000000001</v>
      </c>
      <c r="M29" s="1">
        <f t="shared" si="23"/>
        <v>155.9</v>
      </c>
      <c r="N29" s="1">
        <f t="shared" si="24"/>
        <v>0.3</v>
      </c>
      <c r="O29" s="1">
        <f t="shared" si="25"/>
        <v>181.2</v>
      </c>
      <c r="P29" s="1">
        <f t="shared" si="26"/>
        <v>0.6</v>
      </c>
      <c r="Q29" s="1">
        <f t="shared" si="27"/>
        <v>-7.7</v>
      </c>
      <c r="R29" s="1">
        <f t="shared" si="28"/>
        <v>0</v>
      </c>
      <c r="S29" s="1">
        <f t="shared" si="29"/>
        <v>41.4</v>
      </c>
      <c r="T29" s="1">
        <f t="shared" si="30"/>
        <v>0.1</v>
      </c>
      <c r="U29" s="4">
        <f t="shared" si="31"/>
        <v>0</v>
      </c>
      <c r="W29">
        <f t="shared" si="32"/>
        <v>-4.2494481236203092E-2</v>
      </c>
      <c r="X29">
        <f t="shared" si="33"/>
        <v>0.22847682119205298</v>
      </c>
    </row>
    <row r="30" spans="1:24" x14ac:dyDescent="0.25">
      <c r="A30" s="1">
        <v>27</v>
      </c>
      <c r="B30" s="1">
        <v>0.14956</v>
      </c>
      <c r="C30" s="1">
        <v>3.2953399999999999E-3</v>
      </c>
      <c r="D30" s="1">
        <v>0.140677</v>
      </c>
      <c r="E30" s="1">
        <v>5.6317600000000004E-3</v>
      </c>
      <c r="F30" s="1">
        <v>-6.2928599999999999E-3</v>
      </c>
      <c r="G30" s="1">
        <v>2.9131600000000001E-4</v>
      </c>
      <c r="H30" s="1">
        <v>3.1365200000000003E-2</v>
      </c>
      <c r="I30" s="1">
        <v>9.7511500000000003E-4</v>
      </c>
      <c r="J30" s="1"/>
      <c r="L30" s="1">
        <v>27</v>
      </c>
      <c r="M30" s="1">
        <f t="shared" si="23"/>
        <v>149.6</v>
      </c>
      <c r="N30" s="1">
        <f t="shared" si="24"/>
        <v>3.3</v>
      </c>
      <c r="O30" s="1">
        <f t="shared" si="25"/>
        <v>140.69999999999999</v>
      </c>
      <c r="P30" s="1">
        <f t="shared" si="26"/>
        <v>5.6</v>
      </c>
      <c r="Q30" s="1">
        <f t="shared" si="27"/>
        <v>-6.3</v>
      </c>
      <c r="R30" s="1">
        <f t="shared" si="28"/>
        <v>0.3</v>
      </c>
      <c r="S30" s="1">
        <f t="shared" si="29"/>
        <v>31.4</v>
      </c>
      <c r="T30" s="1">
        <f t="shared" si="30"/>
        <v>1</v>
      </c>
      <c r="U30" s="4">
        <f t="shared" si="31"/>
        <v>0</v>
      </c>
      <c r="W30">
        <f t="shared" si="32"/>
        <v>-4.4776119402985079E-2</v>
      </c>
      <c r="X30">
        <f t="shared" si="33"/>
        <v>0.22316986496090974</v>
      </c>
    </row>
    <row r="31" spans="1:24" x14ac:dyDescent="0.25">
      <c r="A31" s="1">
        <v>39</v>
      </c>
      <c r="B31" s="1">
        <v>0.14205100000000001</v>
      </c>
      <c r="C31" s="1">
        <v>1.45811E-4</v>
      </c>
      <c r="D31" s="1">
        <v>0.11629200000000001</v>
      </c>
      <c r="E31" s="1">
        <v>2.2386199999999999E-4</v>
      </c>
      <c r="F31" s="1">
        <v>-4.5262499999999999E-3</v>
      </c>
      <c r="G31" s="2">
        <v>1.3051600000000001E-5</v>
      </c>
      <c r="H31" s="1">
        <v>2.2648700000000001E-2</v>
      </c>
      <c r="I31" s="2">
        <v>4.4437200000000002E-5</v>
      </c>
      <c r="J31" s="1"/>
      <c r="L31" s="1">
        <v>39</v>
      </c>
      <c r="M31" s="1">
        <f t="shared" si="23"/>
        <v>142.1</v>
      </c>
      <c r="N31" s="1">
        <f t="shared" si="24"/>
        <v>0.1</v>
      </c>
      <c r="O31" s="1">
        <f t="shared" si="25"/>
        <v>116.3</v>
      </c>
      <c r="P31" s="1">
        <f t="shared" si="26"/>
        <v>0.2</v>
      </c>
      <c r="Q31" s="1">
        <f t="shared" si="27"/>
        <v>-4.5</v>
      </c>
      <c r="R31" s="1">
        <f t="shared" si="28"/>
        <v>0</v>
      </c>
      <c r="S31" s="1">
        <f t="shared" si="29"/>
        <v>22.6</v>
      </c>
      <c r="T31" s="1">
        <f t="shared" si="30"/>
        <v>0</v>
      </c>
      <c r="U31" s="4">
        <f t="shared" si="31"/>
        <v>0</v>
      </c>
      <c r="W31">
        <f t="shared" si="32"/>
        <v>-3.8693035253654341E-2</v>
      </c>
      <c r="X31">
        <f t="shared" si="33"/>
        <v>0.19432502149613071</v>
      </c>
    </row>
    <row r="32" spans="1:24" x14ac:dyDescent="0.25">
      <c r="A32" s="1">
        <v>62.4</v>
      </c>
      <c r="B32" s="1">
        <v>0.15620500000000001</v>
      </c>
      <c r="C32" s="1">
        <v>3.73997E-3</v>
      </c>
      <c r="D32" s="1">
        <v>6.2080999999999997E-2</v>
      </c>
      <c r="E32" s="1">
        <v>2.7293299999999999E-3</v>
      </c>
      <c r="F32" s="1">
        <v>-3.1436799999999998E-3</v>
      </c>
      <c r="G32" s="1">
        <v>1.4543E-4</v>
      </c>
      <c r="H32" s="1">
        <v>1.50674E-2</v>
      </c>
      <c r="I32" s="1">
        <v>4.6072099999999998E-4</v>
      </c>
      <c r="J32" s="1"/>
      <c r="L32" s="1">
        <v>62.4</v>
      </c>
      <c r="M32" s="1">
        <f t="shared" si="23"/>
        <v>156.19999999999999</v>
      </c>
      <c r="N32" s="1">
        <f t="shared" si="24"/>
        <v>3.7</v>
      </c>
      <c r="O32" s="1">
        <f t="shared" si="25"/>
        <v>62.1</v>
      </c>
      <c r="P32" s="1">
        <f t="shared" si="26"/>
        <v>2.7</v>
      </c>
      <c r="Q32" s="1">
        <f t="shared" si="27"/>
        <v>-3.1</v>
      </c>
      <c r="R32" s="1">
        <f t="shared" si="28"/>
        <v>0.1</v>
      </c>
      <c r="S32" s="1">
        <f t="shared" si="29"/>
        <v>15.1</v>
      </c>
      <c r="T32" s="1">
        <f t="shared" si="30"/>
        <v>0.5</v>
      </c>
      <c r="U32" s="4">
        <f t="shared" si="31"/>
        <v>0</v>
      </c>
      <c r="W32">
        <f t="shared" si="32"/>
        <v>-4.9919484702093397E-2</v>
      </c>
      <c r="X32">
        <f t="shared" si="33"/>
        <v>0.24315619967793881</v>
      </c>
    </row>
    <row r="33" spans="1:24" x14ac:dyDescent="0.25">
      <c r="A33" s="1">
        <v>200</v>
      </c>
      <c r="B33" s="1">
        <v>0.162328</v>
      </c>
      <c r="C33" s="1">
        <v>3.0028699999999999E-4</v>
      </c>
      <c r="D33" s="1">
        <v>1.98172E-2</v>
      </c>
      <c r="E33" s="2">
        <v>7.0919800000000005E-5</v>
      </c>
      <c r="F33" s="1">
        <v>-1.0364300000000001E-3</v>
      </c>
      <c r="G33" s="2">
        <v>4.62826E-6</v>
      </c>
      <c r="H33" s="1">
        <v>5.0372799999999999E-3</v>
      </c>
      <c r="I33" s="2">
        <v>1.36879E-5</v>
      </c>
      <c r="J33" s="1"/>
      <c r="L33" s="1">
        <v>200</v>
      </c>
      <c r="M33" s="1">
        <f t="shared" ref="M33" si="34">ROUND(B33*1000,1)</f>
        <v>162.30000000000001</v>
      </c>
      <c r="N33" s="1">
        <f t="shared" ref="N33" si="35">ROUND(C33*1000,1)</f>
        <v>0.3</v>
      </c>
      <c r="O33" s="1">
        <f t="shared" ref="O33" si="36">ROUND(D33*1000,1)</f>
        <v>19.8</v>
      </c>
      <c r="P33" s="1">
        <f t="shared" ref="P33" si="37">ROUND(E33*1000,1)</f>
        <v>0.1</v>
      </c>
      <c r="Q33" s="1">
        <f t="shared" ref="Q33" si="38">ROUND(F33*1000,1)</f>
        <v>-1</v>
      </c>
      <c r="R33" s="1">
        <f t="shared" ref="R33" si="39">ROUND(G33*1000,1)</f>
        <v>0</v>
      </c>
      <c r="S33" s="1">
        <f t="shared" ref="S33" si="40">ROUND(H33*1000,1)</f>
        <v>5</v>
      </c>
      <c r="T33" s="1">
        <f t="shared" ref="T33" si="41">ROUND(I33*1000,1)</f>
        <v>0</v>
      </c>
      <c r="U33" s="4">
        <f t="shared" ref="U33" si="42">ROUND(J33*100000,1)</f>
        <v>0</v>
      </c>
      <c r="W33">
        <f t="shared" ref="W33" si="43">Q33/O33</f>
        <v>-5.0505050505050504E-2</v>
      </c>
      <c r="X33">
        <f t="shared" ref="X33" si="44">S33/O33</f>
        <v>0.25252525252525254</v>
      </c>
    </row>
    <row r="34" spans="1:24" x14ac:dyDescent="0.25">
      <c r="A34" s="7" t="s">
        <v>87</v>
      </c>
      <c r="B34" s="7"/>
      <c r="C34" s="7"/>
      <c r="D34" s="7"/>
      <c r="E34" s="7"/>
      <c r="F34" s="7"/>
      <c r="G34" s="7"/>
      <c r="H34" s="7"/>
      <c r="I34" s="7"/>
      <c r="J34" s="7"/>
      <c r="L34" s="7" t="s">
        <v>87</v>
      </c>
      <c r="M34" s="7"/>
      <c r="N34" s="7"/>
      <c r="O34" s="7"/>
      <c r="P34" s="7"/>
      <c r="Q34" s="7"/>
      <c r="R34" s="7"/>
      <c r="S34" s="7"/>
      <c r="T34" s="7"/>
      <c r="U34" s="7"/>
    </row>
    <row r="35" spans="1:24" x14ac:dyDescent="0.25">
      <c r="A35" s="1">
        <v>19.600000000000001</v>
      </c>
      <c r="B35" s="1">
        <v>0.14757899999999999</v>
      </c>
      <c r="C35" s="1">
        <v>3.39179E-3</v>
      </c>
      <c r="D35" s="1">
        <v>0.209757</v>
      </c>
      <c r="E35" s="1">
        <v>7.8572299999999998E-3</v>
      </c>
      <c r="F35" s="1">
        <v>-1.09617E-2</v>
      </c>
      <c r="G35" s="1">
        <v>2.6181799999999998E-4</v>
      </c>
      <c r="H35" s="1">
        <v>5.3600599999999998E-2</v>
      </c>
      <c r="I35" s="1">
        <v>1.90172E-3</v>
      </c>
      <c r="J35" s="1"/>
      <c r="L35" s="1">
        <v>11.5</v>
      </c>
      <c r="M35" s="1">
        <f t="shared" ref="M35:M39" si="45">ROUND(B35*1000,1)</f>
        <v>147.6</v>
      </c>
      <c r="N35" s="1">
        <f t="shared" ref="N35:N39" si="46">ROUND(C35*1000,1)</f>
        <v>3.4</v>
      </c>
      <c r="O35" s="1">
        <f t="shared" ref="O35:O39" si="47">ROUND(D35*1000,1)</f>
        <v>209.8</v>
      </c>
      <c r="P35" s="1">
        <f t="shared" ref="P35:P39" si="48">ROUND(E35*1000,1)</f>
        <v>7.9</v>
      </c>
      <c r="Q35" s="1">
        <f t="shared" ref="Q35:Q39" si="49">ROUND(F35*1000,1)</f>
        <v>-11</v>
      </c>
      <c r="R35" s="1">
        <f t="shared" ref="R35:R39" si="50">ROUND(G35*1000,1)</f>
        <v>0.3</v>
      </c>
      <c r="S35" s="1">
        <f t="shared" ref="S35:S39" si="51">ROUND(H35*1000,1)</f>
        <v>53.6</v>
      </c>
      <c r="T35" s="1">
        <f t="shared" ref="T35:T39" si="52">ROUND(I35*1000,1)</f>
        <v>1.9</v>
      </c>
      <c r="U35" s="4">
        <f t="shared" ref="U35:U39" si="53">ROUND(J35*100000,1)</f>
        <v>0</v>
      </c>
      <c r="W35">
        <f t="shared" ref="W35:W39" si="54">Q35/O35</f>
        <v>-5.2430886558627258E-2</v>
      </c>
      <c r="X35">
        <f t="shared" ref="X35:X39" si="55">S35/O35</f>
        <v>0.25548141086749282</v>
      </c>
    </row>
    <row r="36" spans="1:24" x14ac:dyDescent="0.25">
      <c r="A36" s="1">
        <v>27</v>
      </c>
      <c r="B36" s="1">
        <v>0.15029699999999999</v>
      </c>
      <c r="C36" s="1">
        <v>3.5079099999999999E-3</v>
      </c>
      <c r="D36" s="1">
        <v>0.16039800000000001</v>
      </c>
      <c r="E36" s="1">
        <v>5.9138999999999997E-3</v>
      </c>
      <c r="F36" s="1">
        <v>-8.7965300000000003E-3</v>
      </c>
      <c r="G36" s="1">
        <v>2.19013E-4</v>
      </c>
      <c r="H36" s="1">
        <v>4.1515799999999999E-2</v>
      </c>
      <c r="I36" s="1">
        <v>1.42662E-3</v>
      </c>
      <c r="J36" s="1"/>
      <c r="L36" s="1">
        <v>19.600000000000001</v>
      </c>
      <c r="M36" s="1">
        <f t="shared" si="45"/>
        <v>150.30000000000001</v>
      </c>
      <c r="N36" s="1">
        <f t="shared" si="46"/>
        <v>3.5</v>
      </c>
      <c r="O36" s="1">
        <f t="shared" si="47"/>
        <v>160.4</v>
      </c>
      <c r="P36" s="1">
        <f t="shared" si="48"/>
        <v>5.9</v>
      </c>
      <c r="Q36" s="1">
        <f t="shared" si="49"/>
        <v>-8.8000000000000007</v>
      </c>
      <c r="R36" s="1">
        <f t="shared" si="50"/>
        <v>0.2</v>
      </c>
      <c r="S36" s="1">
        <f t="shared" si="51"/>
        <v>41.5</v>
      </c>
      <c r="T36" s="1">
        <f t="shared" si="52"/>
        <v>1.4</v>
      </c>
      <c r="U36" s="4">
        <f t="shared" si="53"/>
        <v>0</v>
      </c>
      <c r="W36">
        <f t="shared" si="54"/>
        <v>-5.4862842892768084E-2</v>
      </c>
      <c r="X36">
        <f t="shared" si="55"/>
        <v>0.25872817955112221</v>
      </c>
    </row>
    <row r="37" spans="1:24" x14ac:dyDescent="0.25">
      <c r="A37" s="1">
        <v>39</v>
      </c>
      <c r="B37" s="1">
        <v>0.150837</v>
      </c>
      <c r="C37" s="1">
        <v>4.7925099999999998E-3</v>
      </c>
      <c r="D37" s="1">
        <v>0.11863899999999999</v>
      </c>
      <c r="E37" s="1">
        <v>4.8789599999999999E-3</v>
      </c>
      <c r="F37" s="1">
        <v>-6.9327700000000004E-3</v>
      </c>
      <c r="G37" s="1">
        <v>2.30893E-4</v>
      </c>
      <c r="H37" s="1">
        <v>3.1567499999999998E-2</v>
      </c>
      <c r="I37" s="1">
        <v>1.04465E-3</v>
      </c>
      <c r="J37" s="1"/>
      <c r="L37" s="1">
        <v>27</v>
      </c>
      <c r="M37" s="1">
        <f t="shared" si="45"/>
        <v>150.80000000000001</v>
      </c>
      <c r="N37" s="1">
        <f t="shared" si="46"/>
        <v>4.8</v>
      </c>
      <c r="O37" s="1">
        <f t="shared" si="47"/>
        <v>118.6</v>
      </c>
      <c r="P37" s="1">
        <f t="shared" si="48"/>
        <v>4.9000000000000004</v>
      </c>
      <c r="Q37" s="1">
        <f t="shared" si="49"/>
        <v>-6.9</v>
      </c>
      <c r="R37" s="1">
        <f t="shared" si="50"/>
        <v>0.2</v>
      </c>
      <c r="S37" s="1">
        <f t="shared" si="51"/>
        <v>31.6</v>
      </c>
      <c r="T37" s="1">
        <f t="shared" si="52"/>
        <v>1</v>
      </c>
      <c r="U37" s="4">
        <f t="shared" si="53"/>
        <v>0</v>
      </c>
      <c r="W37">
        <f t="shared" si="54"/>
        <v>-5.8178752107925807E-2</v>
      </c>
      <c r="X37">
        <f t="shared" si="55"/>
        <v>0.26644182124789212</v>
      </c>
    </row>
    <row r="38" spans="1:24" x14ac:dyDescent="0.25">
      <c r="A38" s="1">
        <v>62.4</v>
      </c>
      <c r="B38" s="1">
        <v>0.150589</v>
      </c>
      <c r="C38" s="1">
        <v>3.6055100000000001E-3</v>
      </c>
      <c r="D38" s="1">
        <v>7.6895500000000006E-2</v>
      </c>
      <c r="E38" s="1">
        <v>2.8767300000000001E-3</v>
      </c>
      <c r="F38" s="1">
        <v>-4.5076999999999999E-3</v>
      </c>
      <c r="G38" s="1">
        <v>1.1546E-4</v>
      </c>
      <c r="H38" s="1">
        <v>2.0236400000000002E-2</v>
      </c>
      <c r="I38" s="1">
        <v>6.3614699999999999E-4</v>
      </c>
      <c r="J38" s="1"/>
      <c r="L38" s="1">
        <v>39</v>
      </c>
      <c r="M38" s="1">
        <f t="shared" si="45"/>
        <v>150.6</v>
      </c>
      <c r="N38" s="1">
        <f t="shared" si="46"/>
        <v>3.6</v>
      </c>
      <c r="O38" s="1">
        <f t="shared" si="47"/>
        <v>76.900000000000006</v>
      </c>
      <c r="P38" s="1">
        <f t="shared" si="48"/>
        <v>2.9</v>
      </c>
      <c r="Q38" s="1">
        <f t="shared" si="49"/>
        <v>-4.5</v>
      </c>
      <c r="R38" s="1">
        <f t="shared" si="50"/>
        <v>0.1</v>
      </c>
      <c r="S38" s="1">
        <f t="shared" si="51"/>
        <v>20.2</v>
      </c>
      <c r="T38" s="1">
        <f t="shared" si="52"/>
        <v>0.6</v>
      </c>
      <c r="U38" s="4">
        <f t="shared" si="53"/>
        <v>0</v>
      </c>
      <c r="W38">
        <f t="shared" si="54"/>
        <v>-5.8517555266579972E-2</v>
      </c>
      <c r="X38">
        <f t="shared" si="55"/>
        <v>0.26267880364109231</v>
      </c>
    </row>
    <row r="39" spans="1:24" x14ac:dyDescent="0.25">
      <c r="A39" s="1">
        <v>200</v>
      </c>
      <c r="B39" s="1">
        <v>0.14265800000000001</v>
      </c>
      <c r="C39" s="1">
        <v>8.5052700000000005E-3</v>
      </c>
      <c r="D39" s="1">
        <v>2.6307799999999999E-2</v>
      </c>
      <c r="E39" s="2">
        <v>1.6599900000000001E-3</v>
      </c>
      <c r="F39" s="1">
        <v>-1.6733799999999999E-3</v>
      </c>
      <c r="G39" s="2">
        <v>4.2958299999999998E-5</v>
      </c>
      <c r="H39" s="1">
        <v>7.2459600000000001E-3</v>
      </c>
      <c r="I39" s="2">
        <v>1.63315E-4</v>
      </c>
      <c r="J39" s="1"/>
      <c r="L39" s="1">
        <v>62.4</v>
      </c>
      <c r="M39" s="1">
        <f t="shared" si="45"/>
        <v>142.69999999999999</v>
      </c>
      <c r="N39" s="1">
        <f t="shared" si="46"/>
        <v>8.5</v>
      </c>
      <c r="O39" s="1">
        <f t="shared" si="47"/>
        <v>26.3</v>
      </c>
      <c r="P39" s="1">
        <f t="shared" si="48"/>
        <v>1.7</v>
      </c>
      <c r="Q39" s="1">
        <f t="shared" si="49"/>
        <v>-1.7</v>
      </c>
      <c r="R39" s="1">
        <f t="shared" si="50"/>
        <v>0</v>
      </c>
      <c r="S39" s="1">
        <f t="shared" si="51"/>
        <v>7.2</v>
      </c>
      <c r="T39" s="1">
        <f t="shared" si="52"/>
        <v>0.2</v>
      </c>
      <c r="U39" s="4">
        <f t="shared" si="53"/>
        <v>0</v>
      </c>
      <c r="W39">
        <f t="shared" si="54"/>
        <v>-6.4638783269961975E-2</v>
      </c>
      <c r="X39">
        <f t="shared" si="55"/>
        <v>0.27376425855513309</v>
      </c>
    </row>
    <row r="40" spans="1:24" x14ac:dyDescent="0.25">
      <c r="A40" s="7" t="s">
        <v>88</v>
      </c>
      <c r="B40" s="7"/>
      <c r="C40" s="7"/>
      <c r="D40" s="7"/>
      <c r="E40" s="7"/>
      <c r="F40" s="7"/>
      <c r="G40" s="7"/>
      <c r="H40" s="7"/>
      <c r="I40" s="7"/>
      <c r="J40" s="7"/>
      <c r="L40" s="11" t="s">
        <v>88</v>
      </c>
      <c r="M40" s="11"/>
      <c r="N40" s="11"/>
      <c r="O40" s="11"/>
      <c r="P40" s="11"/>
      <c r="Q40" s="11"/>
      <c r="R40" s="11"/>
      <c r="S40" s="11"/>
      <c r="T40" s="11"/>
      <c r="U40" s="11"/>
    </row>
    <row r="41" spans="1:24" x14ac:dyDescent="0.25">
      <c r="A41" s="1">
        <v>11.5</v>
      </c>
      <c r="B41" s="1">
        <v>0.13381699999999999</v>
      </c>
      <c r="C41" s="1">
        <v>4.8342699999999999E-3</v>
      </c>
      <c r="D41" s="1">
        <v>0.32726</v>
      </c>
      <c r="E41" s="1">
        <v>1.2204E-2</v>
      </c>
      <c r="F41" s="1">
        <v>-1.00605E-2</v>
      </c>
      <c r="G41" s="1">
        <v>6.9841300000000005E-4</v>
      </c>
      <c r="H41" s="1">
        <v>6.1979399999999997E-2</v>
      </c>
      <c r="I41" s="1">
        <v>2.9058999999999999E-3</v>
      </c>
      <c r="J41" s="1"/>
      <c r="L41" s="1">
        <v>11.5</v>
      </c>
      <c r="M41" s="1">
        <f t="shared" ref="M41:M46" si="56">ROUND(B41*1000,1)</f>
        <v>133.80000000000001</v>
      </c>
      <c r="N41" s="1">
        <f t="shared" ref="N41:N46" si="57">ROUND(C41*1000,1)</f>
        <v>4.8</v>
      </c>
      <c r="O41" s="1">
        <f t="shared" ref="O41:O46" si="58">ROUND(D41*1000,1)</f>
        <v>327.3</v>
      </c>
      <c r="P41" s="1">
        <f t="shared" ref="P41:P46" si="59">ROUND(E41*1000,1)</f>
        <v>12.2</v>
      </c>
      <c r="Q41" s="1">
        <f t="shared" ref="Q41:Q46" si="60">ROUND(F41*1000,1)</f>
        <v>-10.1</v>
      </c>
      <c r="R41" s="1">
        <f t="shared" ref="R41:R46" si="61">ROUND(G41*1000,1)</f>
        <v>0.7</v>
      </c>
      <c r="S41" s="1">
        <f t="shared" ref="S41:S46" si="62">ROUND(H41*1000,1)</f>
        <v>62</v>
      </c>
      <c r="T41" s="1">
        <f t="shared" ref="T41:T46" si="63">ROUND(I41*1000,1)</f>
        <v>2.9</v>
      </c>
      <c r="U41" s="4">
        <f t="shared" ref="U41:U46" si="64">ROUND(J41*100000,1)</f>
        <v>0</v>
      </c>
      <c r="W41">
        <f t="shared" ref="W41:W46" si="65">Q41/O41</f>
        <v>-3.0858539566147262E-2</v>
      </c>
      <c r="X41">
        <f t="shared" ref="X41:X46" si="66">S41/O41</f>
        <v>0.1894286587228842</v>
      </c>
    </row>
    <row r="42" spans="1:24" x14ac:dyDescent="0.25">
      <c r="A42" s="1">
        <v>19.600000000000001</v>
      </c>
      <c r="B42" s="1">
        <v>0.14705699999999999</v>
      </c>
      <c r="C42" s="1">
        <v>1.1702800000000001E-3</v>
      </c>
      <c r="D42" s="1">
        <v>0.19783600000000001</v>
      </c>
      <c r="E42" s="1">
        <v>2.53309E-3</v>
      </c>
      <c r="F42" s="1">
        <v>-7.6786600000000003E-3</v>
      </c>
      <c r="G42" s="1">
        <v>4.8186700000000003E-4</v>
      </c>
      <c r="H42" s="1">
        <v>4.1129699999999998E-2</v>
      </c>
      <c r="I42" s="1">
        <v>1.67902E-3</v>
      </c>
      <c r="J42" s="1"/>
      <c r="L42" s="1">
        <v>19.600000000000001</v>
      </c>
      <c r="M42" s="1">
        <f t="shared" si="56"/>
        <v>147.1</v>
      </c>
      <c r="N42" s="1">
        <f t="shared" si="57"/>
        <v>1.2</v>
      </c>
      <c r="O42" s="1">
        <f t="shared" si="58"/>
        <v>197.8</v>
      </c>
      <c r="P42" s="1">
        <f t="shared" si="59"/>
        <v>2.5</v>
      </c>
      <c r="Q42" s="1">
        <f t="shared" si="60"/>
        <v>-7.7</v>
      </c>
      <c r="R42" s="1">
        <f t="shared" si="61"/>
        <v>0.5</v>
      </c>
      <c r="S42" s="1">
        <f t="shared" si="62"/>
        <v>41.1</v>
      </c>
      <c r="T42" s="1">
        <f t="shared" si="63"/>
        <v>1.7</v>
      </c>
      <c r="U42" s="4">
        <f t="shared" si="64"/>
        <v>0</v>
      </c>
      <c r="W42">
        <f t="shared" si="65"/>
        <v>-3.8928210313447925E-2</v>
      </c>
      <c r="X42">
        <f t="shared" si="66"/>
        <v>0.20778564206268957</v>
      </c>
    </row>
    <row r="43" spans="1:24" x14ac:dyDescent="0.25">
      <c r="A43" s="1">
        <v>27</v>
      </c>
      <c r="B43" s="1">
        <v>0.14727299999999999</v>
      </c>
      <c r="C43" s="1">
        <v>4.9790200000000005E-4</v>
      </c>
      <c r="D43" s="1">
        <v>0.144708</v>
      </c>
      <c r="E43" s="1">
        <v>9.3977299999999998E-4</v>
      </c>
      <c r="F43" s="1">
        <v>-6.25765E-3</v>
      </c>
      <c r="G43" s="1">
        <v>2.8539800000000002E-4</v>
      </c>
      <c r="H43" s="1">
        <v>3.1296299999999999E-2</v>
      </c>
      <c r="I43" s="1">
        <v>9.7273800000000001E-4</v>
      </c>
      <c r="J43" s="1"/>
      <c r="L43" s="1">
        <v>27</v>
      </c>
      <c r="M43" s="1">
        <f t="shared" si="56"/>
        <v>147.30000000000001</v>
      </c>
      <c r="N43" s="1">
        <f t="shared" si="57"/>
        <v>0.5</v>
      </c>
      <c r="O43" s="1">
        <f t="shared" si="58"/>
        <v>144.69999999999999</v>
      </c>
      <c r="P43" s="1">
        <f t="shared" si="59"/>
        <v>0.9</v>
      </c>
      <c r="Q43" s="1">
        <f t="shared" si="60"/>
        <v>-6.3</v>
      </c>
      <c r="R43" s="1">
        <f t="shared" si="61"/>
        <v>0.3</v>
      </c>
      <c r="S43" s="1">
        <f t="shared" si="62"/>
        <v>31.3</v>
      </c>
      <c r="T43" s="1">
        <f t="shared" si="63"/>
        <v>1</v>
      </c>
      <c r="U43" s="4">
        <f t="shared" si="64"/>
        <v>0</v>
      </c>
      <c r="W43">
        <f t="shared" si="65"/>
        <v>-4.3538355217691775E-2</v>
      </c>
      <c r="X43">
        <f t="shared" si="66"/>
        <v>0.21630960608154806</v>
      </c>
    </row>
    <row r="44" spans="1:24" x14ac:dyDescent="0.25">
      <c r="A44" s="1">
        <v>39</v>
      </c>
      <c r="B44" s="1">
        <v>0.15037600000000001</v>
      </c>
      <c r="C44" s="1">
        <v>6.25798E-4</v>
      </c>
      <c r="D44" s="1">
        <v>0.103016</v>
      </c>
      <c r="E44" s="1">
        <v>8.5085599999999999E-4</v>
      </c>
      <c r="F44" s="1">
        <v>-4.5516899999999997E-3</v>
      </c>
      <c r="G44" s="1">
        <v>1.5052800000000001E-4</v>
      </c>
      <c r="H44" s="1">
        <v>2.2516999999999999E-2</v>
      </c>
      <c r="I44" s="1">
        <v>4.9669600000000003E-4</v>
      </c>
      <c r="J44" s="1"/>
      <c r="L44" s="1">
        <v>39</v>
      </c>
      <c r="M44" s="1">
        <f t="shared" si="56"/>
        <v>150.4</v>
      </c>
      <c r="N44" s="1">
        <f t="shared" si="57"/>
        <v>0.6</v>
      </c>
      <c r="O44" s="1">
        <f t="shared" si="58"/>
        <v>103</v>
      </c>
      <c r="P44" s="1">
        <f t="shared" si="59"/>
        <v>0.9</v>
      </c>
      <c r="Q44" s="1">
        <f t="shared" si="60"/>
        <v>-4.5999999999999996</v>
      </c>
      <c r="R44" s="1">
        <f t="shared" si="61"/>
        <v>0.2</v>
      </c>
      <c r="S44" s="1">
        <f t="shared" si="62"/>
        <v>22.5</v>
      </c>
      <c r="T44" s="1">
        <f t="shared" si="63"/>
        <v>0.5</v>
      </c>
      <c r="U44" s="4">
        <f t="shared" si="64"/>
        <v>0</v>
      </c>
      <c r="W44">
        <f t="shared" si="65"/>
        <v>-4.4660194174757278E-2</v>
      </c>
      <c r="X44">
        <f t="shared" si="66"/>
        <v>0.21844660194174756</v>
      </c>
    </row>
    <row r="45" spans="1:24" x14ac:dyDescent="0.25">
      <c r="A45" s="1">
        <v>62.4</v>
      </c>
      <c r="B45" s="1">
        <v>0.148697</v>
      </c>
      <c r="C45" s="1">
        <v>3.7564800000000002E-4</v>
      </c>
      <c r="D45" s="1">
        <v>6.8468699999999993E-2</v>
      </c>
      <c r="E45" s="1">
        <v>3.8064300000000001E-4</v>
      </c>
      <c r="F45" s="1">
        <v>-3.1048999999999998E-3</v>
      </c>
      <c r="G45" s="1">
        <v>1.3357199999999999E-4</v>
      </c>
      <c r="H45" s="1">
        <v>1.4958000000000001E-2</v>
      </c>
      <c r="I45" s="1">
        <v>4.43015E-4</v>
      </c>
      <c r="J45" s="1"/>
      <c r="L45" s="1">
        <v>62.4</v>
      </c>
      <c r="M45" s="1">
        <f t="shared" si="56"/>
        <v>148.69999999999999</v>
      </c>
      <c r="N45" s="1">
        <f t="shared" si="57"/>
        <v>0.4</v>
      </c>
      <c r="O45" s="1">
        <f t="shared" si="58"/>
        <v>68.5</v>
      </c>
      <c r="P45" s="1">
        <f t="shared" si="59"/>
        <v>0.4</v>
      </c>
      <c r="Q45" s="1">
        <f t="shared" si="60"/>
        <v>-3.1</v>
      </c>
      <c r="R45" s="1">
        <f t="shared" si="61"/>
        <v>0.1</v>
      </c>
      <c r="S45" s="1">
        <f t="shared" si="62"/>
        <v>15</v>
      </c>
      <c r="T45" s="1">
        <f t="shared" si="63"/>
        <v>0.4</v>
      </c>
      <c r="U45" s="4">
        <f t="shared" si="64"/>
        <v>0</v>
      </c>
      <c r="W45">
        <f t="shared" si="65"/>
        <v>-4.5255474452554748E-2</v>
      </c>
      <c r="X45">
        <f t="shared" si="66"/>
        <v>0.21897810218978103</v>
      </c>
    </row>
    <row r="46" spans="1:24" x14ac:dyDescent="0.25">
      <c r="A46" s="1">
        <v>200</v>
      </c>
      <c r="B46" s="1">
        <v>0.14515900000000001</v>
      </c>
      <c r="C46" s="1">
        <v>8.6465800000000003E-4</v>
      </c>
      <c r="D46" s="1">
        <v>2.4917100000000001E-2</v>
      </c>
      <c r="E46" s="1">
        <v>3.7041800000000002E-4</v>
      </c>
      <c r="F46" s="1">
        <v>-1.0244E-3</v>
      </c>
      <c r="G46" s="2">
        <v>4.51872E-5</v>
      </c>
      <c r="H46" s="1">
        <v>4.9846700000000001E-3</v>
      </c>
      <c r="I46" s="1">
        <v>1.5340699999999999E-4</v>
      </c>
      <c r="J46" s="1"/>
      <c r="L46" s="1">
        <v>200</v>
      </c>
      <c r="M46" s="1">
        <f t="shared" si="56"/>
        <v>145.19999999999999</v>
      </c>
      <c r="N46" s="1">
        <f t="shared" si="57"/>
        <v>0.9</v>
      </c>
      <c r="O46" s="1">
        <f t="shared" si="58"/>
        <v>24.9</v>
      </c>
      <c r="P46" s="1">
        <f t="shared" si="59"/>
        <v>0.4</v>
      </c>
      <c r="Q46" s="1">
        <f t="shared" si="60"/>
        <v>-1</v>
      </c>
      <c r="R46" s="1">
        <f t="shared" si="61"/>
        <v>0</v>
      </c>
      <c r="S46" s="1">
        <f t="shared" si="62"/>
        <v>5</v>
      </c>
      <c r="T46" s="1">
        <f t="shared" si="63"/>
        <v>0.2</v>
      </c>
      <c r="U46" s="4">
        <f t="shared" si="64"/>
        <v>0</v>
      </c>
      <c r="W46">
        <f t="shared" si="65"/>
        <v>-4.0160642570281124E-2</v>
      </c>
      <c r="X46">
        <f t="shared" si="66"/>
        <v>0.20080321285140562</v>
      </c>
    </row>
  </sheetData>
  <mergeCells count="14">
    <mergeCell ref="A40:J40"/>
    <mergeCell ref="L40:U40"/>
    <mergeCell ref="A21:J21"/>
    <mergeCell ref="L21:U21"/>
    <mergeCell ref="A27:J27"/>
    <mergeCell ref="L27:U27"/>
    <mergeCell ref="A34:J34"/>
    <mergeCell ref="L34:U34"/>
    <mergeCell ref="A2:J2"/>
    <mergeCell ref="A8:J8"/>
    <mergeCell ref="A14:J14"/>
    <mergeCell ref="L2:U2"/>
    <mergeCell ref="L8:U8"/>
    <mergeCell ref="L14:U14"/>
  </mergeCells>
  <conditionalFormatting sqref="M1:M1048576">
    <cfRule type="colorScale" priority="10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O1:O1048576">
    <cfRule type="colorScale" priority="12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Q1:Q1048576">
    <cfRule type="colorScale" priority="11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S1:S1048576">
    <cfRule type="colorScale" priority="9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U1:U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W1048576">
    <cfRule type="colorScale" priority="8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X1:X1048576">
    <cfRule type="colorScale" priority="7">
      <colorScale>
        <cfvo type="min"/>
        <cfvo type="percentile" val="50"/>
        <cfvo type="max"/>
        <color theme="4"/>
        <color theme="0"/>
        <color rgb="FF00B050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:P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:R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:T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:L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6CFC-46E0-4550-83E2-32EF87397270}">
  <dimension ref="A1:Q19"/>
  <sheetViews>
    <sheetView topLeftCell="B1" workbookViewId="0">
      <selection activeCell="Q1" sqref="Q1"/>
    </sheetView>
  </sheetViews>
  <sheetFormatPr defaultRowHeight="15" x14ac:dyDescent="0.25"/>
  <cols>
    <col min="12" max="16" width="15.7109375" customWidth="1"/>
  </cols>
  <sheetData>
    <row r="1" spans="1:17" x14ac:dyDescent="0.25">
      <c r="A1" s="5" t="s">
        <v>11</v>
      </c>
      <c r="B1" s="5" t="s">
        <v>12</v>
      </c>
      <c r="C1" s="5" t="s">
        <v>2</v>
      </c>
      <c r="D1" s="5" t="s">
        <v>13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80</v>
      </c>
      <c r="L1" s="3" t="s">
        <v>16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82</v>
      </c>
    </row>
    <row r="2" spans="1:17" x14ac:dyDescent="0.25">
      <c r="A2" s="6" t="s">
        <v>0</v>
      </c>
      <c r="B2" s="6"/>
      <c r="C2" s="6"/>
      <c r="D2" s="6"/>
      <c r="E2" s="6"/>
      <c r="F2" s="6"/>
      <c r="G2" s="6"/>
      <c r="H2" s="6"/>
      <c r="I2" s="6"/>
      <c r="J2" s="5"/>
      <c r="L2" s="7" t="s">
        <v>0</v>
      </c>
      <c r="M2" s="7"/>
      <c r="N2" s="7"/>
      <c r="O2" s="7"/>
      <c r="P2" s="7"/>
      <c r="Q2" s="7"/>
    </row>
    <row r="3" spans="1:17" x14ac:dyDescent="0.25">
      <c r="A3" s="5">
        <v>19.600000000000001</v>
      </c>
      <c r="B3" s="5">
        <v>143.30000000000001</v>
      </c>
      <c r="C3" s="5">
        <v>3.7</v>
      </c>
      <c r="D3" s="5">
        <v>232.2</v>
      </c>
      <c r="E3" s="5">
        <v>16.899999999999999</v>
      </c>
      <c r="F3" s="5">
        <v>-9.9</v>
      </c>
      <c r="G3" s="5">
        <v>0.5</v>
      </c>
      <c r="H3" s="5">
        <v>51.6</v>
      </c>
      <c r="I3" s="5">
        <v>2</v>
      </c>
      <c r="J3" s="5">
        <v>84.2</v>
      </c>
      <c r="L3" s="3">
        <v>19.600000000000001</v>
      </c>
      <c r="M3" s="3" t="str">
        <f>_xlfn.CONCAT("$ ",B3," \pm ",C3," $")</f>
        <v>$ 143.3 \pm 3.7 $</v>
      </c>
      <c r="N3" s="3" t="str">
        <f>_xlfn.CONCAT("$ ",D3," \pm ",E3," $")</f>
        <v>$ 232.2 \pm 16.9 $</v>
      </c>
      <c r="O3" s="3" t="str">
        <f>_xlfn.CONCAT("$ ",F3," \pm ",G3," $")</f>
        <v>$ -9.9 \pm 0.5 $</v>
      </c>
      <c r="P3" s="3" t="str">
        <f>_xlfn.CONCAT("$ ",H3," \pm ",I3," $")</f>
        <v>$ 51.6 \pm 2 $</v>
      </c>
      <c r="Q3" s="1">
        <f>J3</f>
        <v>84.2</v>
      </c>
    </row>
    <row r="4" spans="1:17" x14ac:dyDescent="0.25">
      <c r="A4" s="5">
        <v>27</v>
      </c>
      <c r="B4" s="5">
        <v>146.4</v>
      </c>
      <c r="C4" s="5">
        <v>3.8</v>
      </c>
      <c r="D4" s="5">
        <v>179.7</v>
      </c>
      <c r="E4" s="5">
        <v>14.5</v>
      </c>
      <c r="F4" s="5">
        <v>-8</v>
      </c>
      <c r="G4" s="5">
        <v>0.4</v>
      </c>
      <c r="H4" s="5">
        <v>40.200000000000003</v>
      </c>
      <c r="I4" s="5">
        <v>1.5</v>
      </c>
      <c r="J4" s="5">
        <v>619.79999999999995</v>
      </c>
      <c r="L4" s="3">
        <v>27</v>
      </c>
      <c r="M4" s="3" t="str">
        <f t="shared" ref="M4:M7" si="0">_xlfn.CONCAT("$ ",B4," \pm ",C4," $")</f>
        <v>$ 146.4 \pm 3.8 $</v>
      </c>
      <c r="N4" s="3" t="str">
        <f t="shared" ref="N4:N7" si="1">_xlfn.CONCAT("$ ",D4," \pm ",E4," $")</f>
        <v>$ 179.7 \pm 14.5 $</v>
      </c>
      <c r="O4" s="3" t="str">
        <f t="shared" ref="O4:O7" si="2">_xlfn.CONCAT("$ ",F4," \pm ",G4," $")</f>
        <v>$ -8 \pm 0.4 $</v>
      </c>
      <c r="P4" s="3" t="str">
        <f t="shared" ref="P4:P7" si="3">_xlfn.CONCAT("$ ",H4," \pm ",I4," $")</f>
        <v>$ 40.2 \pm 1.5 $</v>
      </c>
      <c r="Q4" s="1">
        <f t="shared" ref="Q4:Q7" si="4">J4</f>
        <v>619.79999999999995</v>
      </c>
    </row>
    <row r="5" spans="1:17" x14ac:dyDescent="0.25">
      <c r="A5" s="5">
        <v>39</v>
      </c>
      <c r="B5" s="5">
        <v>145.6</v>
      </c>
      <c r="C5" s="5">
        <v>5.4</v>
      </c>
      <c r="D5" s="5">
        <v>131.80000000000001</v>
      </c>
      <c r="E5" s="5">
        <v>12</v>
      </c>
      <c r="F5" s="5">
        <v>-6.3</v>
      </c>
      <c r="G5" s="5">
        <v>0.3</v>
      </c>
      <c r="H5" s="5">
        <v>30</v>
      </c>
      <c r="I5" s="5">
        <v>1</v>
      </c>
      <c r="J5" s="5">
        <v>414.9</v>
      </c>
      <c r="L5" s="3">
        <v>39</v>
      </c>
      <c r="M5" s="3" t="str">
        <f t="shared" si="0"/>
        <v>$ 145.6 \pm 5.4 $</v>
      </c>
      <c r="N5" s="3" t="str">
        <f t="shared" si="1"/>
        <v>$ 131.8 \pm 12 $</v>
      </c>
      <c r="O5" s="3" t="str">
        <f t="shared" si="2"/>
        <v>$ -6.3 \pm 0.3 $</v>
      </c>
      <c r="P5" s="3" t="str">
        <f t="shared" si="3"/>
        <v>$ 30 \pm 1 $</v>
      </c>
      <c r="Q5" s="1">
        <f t="shared" si="4"/>
        <v>414.9</v>
      </c>
    </row>
    <row r="6" spans="1:17" x14ac:dyDescent="0.25">
      <c r="A6" s="5">
        <v>62.4</v>
      </c>
      <c r="B6" s="5">
        <v>147.30000000000001</v>
      </c>
      <c r="C6" s="5">
        <v>3.8</v>
      </c>
      <c r="D6" s="5">
        <v>86.4</v>
      </c>
      <c r="E6" s="5">
        <v>8.4</v>
      </c>
      <c r="F6" s="5">
        <v>-4.2</v>
      </c>
      <c r="G6" s="5">
        <v>0.2</v>
      </c>
      <c r="H6" s="5">
        <v>19.7</v>
      </c>
      <c r="I6" s="5">
        <v>0.7</v>
      </c>
      <c r="J6" s="5">
        <v>192.7</v>
      </c>
      <c r="L6" s="3">
        <v>62.4</v>
      </c>
      <c r="M6" s="3" t="str">
        <f t="shared" si="0"/>
        <v>$ 147.3 \pm 3.8 $</v>
      </c>
      <c r="N6" s="3" t="str">
        <f t="shared" si="1"/>
        <v>$ 86.4 \pm 8.4 $</v>
      </c>
      <c r="O6" s="3" t="str">
        <f t="shared" si="2"/>
        <v>$ -4.2 \pm 0.2 $</v>
      </c>
      <c r="P6" s="3" t="str">
        <f t="shared" si="3"/>
        <v>$ 19.7 \pm 0.7 $</v>
      </c>
      <c r="Q6" s="1">
        <f t="shared" si="4"/>
        <v>192.7</v>
      </c>
    </row>
    <row r="7" spans="1:17" x14ac:dyDescent="0.25">
      <c r="A7" s="5">
        <v>200</v>
      </c>
      <c r="B7" s="5">
        <v>138.9</v>
      </c>
      <c r="C7" s="5">
        <v>69.400000000000006</v>
      </c>
      <c r="D7" s="5">
        <v>29</v>
      </c>
      <c r="E7" s="5">
        <v>94.7</v>
      </c>
      <c r="F7" s="5">
        <v>-1.5</v>
      </c>
      <c r="G7" s="5">
        <v>1.5</v>
      </c>
      <c r="H7" s="5">
        <v>7</v>
      </c>
      <c r="I7" s="5">
        <v>5.3</v>
      </c>
      <c r="J7" s="5">
        <v>22.8</v>
      </c>
      <c r="L7" s="3">
        <v>200</v>
      </c>
      <c r="M7" s="3" t="str">
        <f t="shared" si="0"/>
        <v>$ 138.9 \pm 69.4 $</v>
      </c>
      <c r="N7" s="3" t="str">
        <f t="shared" si="1"/>
        <v>$ 29 \pm 94.7 $</v>
      </c>
      <c r="O7" s="3" t="str">
        <f t="shared" si="2"/>
        <v>$ -1.5 \pm 1.5 $</v>
      </c>
      <c r="P7" s="3" t="str">
        <f t="shared" si="3"/>
        <v>$ 7 \pm 5.3 $</v>
      </c>
      <c r="Q7" s="1">
        <f t="shared" si="4"/>
        <v>22.8</v>
      </c>
    </row>
    <row r="8" spans="1:17" x14ac:dyDescent="0.25">
      <c r="A8" s="6" t="s">
        <v>9</v>
      </c>
      <c r="B8" s="6"/>
      <c r="C8" s="6"/>
      <c r="D8" s="6"/>
      <c r="E8" s="6"/>
      <c r="F8" s="6"/>
      <c r="G8" s="6"/>
      <c r="H8" s="6"/>
      <c r="I8" s="6"/>
      <c r="J8" s="5"/>
      <c r="L8" s="7" t="s">
        <v>9</v>
      </c>
      <c r="M8" s="7"/>
      <c r="N8" s="7"/>
      <c r="O8" s="7"/>
      <c r="P8" s="7"/>
      <c r="Q8" s="7"/>
    </row>
    <row r="9" spans="1:17" x14ac:dyDescent="0.25">
      <c r="A9" s="5">
        <v>19.600000000000001</v>
      </c>
      <c r="B9" s="5">
        <v>163.19999999999999</v>
      </c>
      <c r="C9" s="5">
        <v>5.2</v>
      </c>
      <c r="D9" s="5">
        <v>217</v>
      </c>
      <c r="E9" s="5">
        <v>6.8</v>
      </c>
      <c r="F9" s="5">
        <v>-6.4</v>
      </c>
      <c r="G9" s="5">
        <v>0.8</v>
      </c>
      <c r="H9" s="5">
        <v>44.5</v>
      </c>
      <c r="I9" s="5">
        <v>2.5</v>
      </c>
      <c r="J9" s="5">
        <v>63.8</v>
      </c>
      <c r="L9" s="3">
        <v>19.600000000000001</v>
      </c>
      <c r="M9" s="3" t="str">
        <f>_xlfn.CONCAT("$ ",B9," \pm ",C9," $")</f>
        <v>$ 163.2 \pm 5.2 $</v>
      </c>
      <c r="N9" s="3" t="str">
        <f>_xlfn.CONCAT("$ ",D9," \pm ",E9," $")</f>
        <v>$ 217 \pm 6.8 $</v>
      </c>
      <c r="O9" s="3" t="str">
        <f>_xlfn.CONCAT("$ ",F9," \pm ",G9," $")</f>
        <v>$ -6.4 \pm 0.8 $</v>
      </c>
      <c r="P9" s="3" t="str">
        <f>_xlfn.CONCAT("$ ",H9," \pm ",I9," $")</f>
        <v>$ 44.5 \pm 2.5 $</v>
      </c>
      <c r="Q9" s="1">
        <f>J9</f>
        <v>63.8</v>
      </c>
    </row>
    <row r="10" spans="1:17" x14ac:dyDescent="0.25">
      <c r="A10" s="5">
        <v>27</v>
      </c>
      <c r="B10" s="5">
        <v>166.7</v>
      </c>
      <c r="C10" s="5">
        <v>5.0999999999999996</v>
      </c>
      <c r="D10" s="5">
        <v>161.80000000000001</v>
      </c>
      <c r="E10" s="5">
        <v>4.5999999999999996</v>
      </c>
      <c r="F10" s="5">
        <v>-5.2</v>
      </c>
      <c r="G10" s="5">
        <v>0.6</v>
      </c>
      <c r="H10" s="5">
        <v>34.200000000000003</v>
      </c>
      <c r="I10" s="5">
        <v>1.9</v>
      </c>
      <c r="J10" s="5">
        <v>17.100000000000001</v>
      </c>
      <c r="L10" s="3">
        <v>27</v>
      </c>
      <c r="M10" s="3" t="str">
        <f t="shared" ref="M10:M13" si="5">_xlfn.CONCAT("$ ",B10," \pm ",C10," $")</f>
        <v>$ 166.7 \pm 5.1 $</v>
      </c>
      <c r="N10" s="3" t="str">
        <f t="shared" ref="N10:N13" si="6">_xlfn.CONCAT("$ ",D10," \pm ",E10," $")</f>
        <v>$ 161.8 \pm 4.6 $</v>
      </c>
      <c r="O10" s="3" t="str">
        <f t="shared" ref="O10:O13" si="7">_xlfn.CONCAT("$ ",F10," \pm ",G10," $")</f>
        <v>$ -5.2 \pm 0.6 $</v>
      </c>
      <c r="P10" s="3" t="str">
        <f t="shared" ref="P10:P13" si="8">_xlfn.CONCAT("$ ",H10," \pm ",I10," $")</f>
        <v>$ 34.2 \pm 1.9 $</v>
      </c>
      <c r="Q10" s="1">
        <f t="shared" ref="Q10:Q13" si="9">J10</f>
        <v>17.100000000000001</v>
      </c>
    </row>
    <row r="11" spans="1:17" x14ac:dyDescent="0.25">
      <c r="A11" s="5">
        <v>39</v>
      </c>
      <c r="B11" s="5">
        <v>169.2</v>
      </c>
      <c r="C11" s="5">
        <v>5.0999999999999996</v>
      </c>
      <c r="D11" s="5">
        <v>114.8</v>
      </c>
      <c r="E11" s="5">
        <v>3.3</v>
      </c>
      <c r="F11" s="5">
        <v>-3.9</v>
      </c>
      <c r="G11" s="5">
        <v>0.5</v>
      </c>
      <c r="H11" s="5">
        <v>24.9</v>
      </c>
      <c r="I11" s="5">
        <v>1.3</v>
      </c>
      <c r="J11" s="5">
        <v>2.8</v>
      </c>
      <c r="L11" s="3">
        <v>39</v>
      </c>
      <c r="M11" s="3" t="str">
        <f t="shared" si="5"/>
        <v>$ 169.2 \pm 5.1 $</v>
      </c>
      <c r="N11" s="3" t="str">
        <f t="shared" si="6"/>
        <v>$ 114.8 \pm 3.3 $</v>
      </c>
      <c r="O11" s="3" t="str">
        <f t="shared" si="7"/>
        <v>$ -3.9 \pm 0.5 $</v>
      </c>
      <c r="P11" s="3" t="str">
        <f t="shared" si="8"/>
        <v>$ 24.9 \pm 1.3 $</v>
      </c>
      <c r="Q11" s="1">
        <f t="shared" si="9"/>
        <v>2.8</v>
      </c>
    </row>
    <row r="12" spans="1:17" x14ac:dyDescent="0.25">
      <c r="A12" s="5">
        <v>62.4</v>
      </c>
      <c r="B12" s="5">
        <v>168.6</v>
      </c>
      <c r="C12" s="5">
        <v>5</v>
      </c>
      <c r="D12" s="5">
        <v>76.8</v>
      </c>
      <c r="E12" s="5">
        <v>2.1</v>
      </c>
      <c r="F12" s="5">
        <v>-2.6</v>
      </c>
      <c r="G12" s="5">
        <v>0.3</v>
      </c>
      <c r="H12" s="5">
        <v>16.3</v>
      </c>
      <c r="I12" s="5">
        <v>0.9</v>
      </c>
      <c r="J12" s="5">
        <v>0.7</v>
      </c>
      <c r="L12" s="3">
        <v>62.4</v>
      </c>
      <c r="M12" s="3" t="str">
        <f t="shared" si="5"/>
        <v>$ 168.6 \pm 5 $</v>
      </c>
      <c r="N12" s="3" t="str">
        <f t="shared" si="6"/>
        <v>$ 76.8 \pm 2.1 $</v>
      </c>
      <c r="O12" s="3" t="str">
        <f t="shared" si="7"/>
        <v>$ -2.6 \pm 0.3 $</v>
      </c>
      <c r="P12" s="3" t="str">
        <f t="shared" si="8"/>
        <v>$ 16.3 \pm 0.9 $</v>
      </c>
      <c r="Q12" s="1">
        <f t="shared" si="9"/>
        <v>0.7</v>
      </c>
    </row>
    <row r="13" spans="1:17" x14ac:dyDescent="0.25">
      <c r="A13" s="5">
        <v>200</v>
      </c>
      <c r="B13" s="5">
        <v>165.3</v>
      </c>
      <c r="C13" s="5">
        <v>4.8</v>
      </c>
      <c r="D13" s="5">
        <v>28.1</v>
      </c>
      <c r="E13" s="5">
        <v>0.9</v>
      </c>
      <c r="F13" s="5">
        <v>-0.8</v>
      </c>
      <c r="G13" s="5">
        <v>0.1</v>
      </c>
      <c r="H13" s="5">
        <v>5.4</v>
      </c>
      <c r="I13" s="5">
        <v>0.3</v>
      </c>
      <c r="J13" s="5">
        <v>1.1000000000000001</v>
      </c>
      <c r="L13" s="3">
        <v>200</v>
      </c>
      <c r="M13" s="3" t="str">
        <f t="shared" si="5"/>
        <v>$ 165.3 \pm 4.8 $</v>
      </c>
      <c r="N13" s="3" t="str">
        <f t="shared" si="6"/>
        <v>$ 28.1 \pm 0.9 $</v>
      </c>
      <c r="O13" s="3" t="str">
        <f t="shared" si="7"/>
        <v>$ -0.8 \pm 0.1 $</v>
      </c>
      <c r="P13" s="3" t="str">
        <f t="shared" si="8"/>
        <v>$ 5.4 \pm 0.3 $</v>
      </c>
      <c r="Q13" s="1">
        <f t="shared" si="9"/>
        <v>1.1000000000000001</v>
      </c>
    </row>
    <row r="14" spans="1:17" x14ac:dyDescent="0.25">
      <c r="A14" s="6" t="s">
        <v>10</v>
      </c>
      <c r="B14" s="6"/>
      <c r="C14" s="6"/>
      <c r="D14" s="6"/>
      <c r="E14" s="6"/>
      <c r="F14" s="6"/>
      <c r="G14" s="6"/>
      <c r="H14" s="6"/>
      <c r="I14" s="6"/>
      <c r="J14" s="5"/>
      <c r="L14" s="7" t="s">
        <v>10</v>
      </c>
      <c r="M14" s="7"/>
      <c r="N14" s="7"/>
      <c r="O14" s="7"/>
      <c r="P14" s="7"/>
      <c r="Q14" s="7"/>
    </row>
    <row r="15" spans="1:17" x14ac:dyDescent="0.25">
      <c r="A15" s="5">
        <v>19.600000000000001</v>
      </c>
      <c r="B15" s="5">
        <v>160.69999999999999</v>
      </c>
      <c r="C15" s="5">
        <v>4.3</v>
      </c>
      <c r="D15" s="5">
        <v>222.6</v>
      </c>
      <c r="E15" s="5">
        <v>9.4</v>
      </c>
      <c r="F15" s="5">
        <v>-6.4</v>
      </c>
      <c r="G15" s="5">
        <v>0.8</v>
      </c>
      <c r="H15" s="5">
        <v>44.3</v>
      </c>
      <c r="I15" s="5">
        <v>2.5</v>
      </c>
      <c r="J15" s="5">
        <v>49.9</v>
      </c>
      <c r="L15" s="3">
        <v>19.600000000000001</v>
      </c>
      <c r="M15" s="3" t="str">
        <f>_xlfn.CONCAT("$ ",B15," \pm ",C15," $")</f>
        <v>$ 160.7 \pm 4.3 $</v>
      </c>
      <c r="N15" s="3" t="str">
        <f>_xlfn.CONCAT("$ ",D15," \pm ",E15," $")</f>
        <v>$ 222.6 \pm 9.4 $</v>
      </c>
      <c r="O15" s="3" t="str">
        <f>_xlfn.CONCAT("$ ",F15," \pm ",G15," $")</f>
        <v>$ -6.4 \pm 0.8 $</v>
      </c>
      <c r="P15" s="3" t="str">
        <f>_xlfn.CONCAT("$ ",H15," \pm ",I15," $")</f>
        <v>$ 44.3 \pm 2.5 $</v>
      </c>
      <c r="Q15" s="1">
        <f>J15</f>
        <v>49.9</v>
      </c>
    </row>
    <row r="16" spans="1:17" x14ac:dyDescent="0.25">
      <c r="A16" s="5">
        <v>27</v>
      </c>
      <c r="B16" s="5">
        <v>164.3</v>
      </c>
      <c r="C16" s="5">
        <v>4.4000000000000004</v>
      </c>
      <c r="D16" s="5">
        <v>169</v>
      </c>
      <c r="E16" s="5">
        <v>6.9</v>
      </c>
      <c r="F16" s="5">
        <v>-5.0999999999999996</v>
      </c>
      <c r="G16" s="5">
        <v>0.6</v>
      </c>
      <c r="H16" s="5">
        <v>34.200000000000003</v>
      </c>
      <c r="I16" s="5">
        <v>1.9</v>
      </c>
      <c r="J16" s="5">
        <v>30.1</v>
      </c>
      <c r="L16" s="3">
        <v>27</v>
      </c>
      <c r="M16" s="3" t="str">
        <f t="shared" ref="M16:M19" si="10">_xlfn.CONCAT("$ ",B16," \pm ",C16," $")</f>
        <v>$ 164.3 \pm 4.4 $</v>
      </c>
      <c r="N16" s="3" t="str">
        <f t="shared" ref="N16:N19" si="11">_xlfn.CONCAT("$ ",D16," \pm ",E16," $")</f>
        <v>$ 169 \pm 6.9 $</v>
      </c>
      <c r="O16" s="3" t="str">
        <f t="shared" ref="O16:O19" si="12">_xlfn.CONCAT("$ ",F16," \pm ",G16," $")</f>
        <v>$ -5.1 \pm 0.6 $</v>
      </c>
      <c r="P16" s="3" t="str">
        <f t="shared" ref="P16:P19" si="13">_xlfn.CONCAT("$ ",H16," \pm ",I16," $")</f>
        <v>$ 34.2 \pm 1.9 $</v>
      </c>
      <c r="Q16" s="1">
        <f t="shared" ref="Q16:Q19" si="14">J16</f>
        <v>30.1</v>
      </c>
    </row>
    <row r="17" spans="1:17" x14ac:dyDescent="0.25">
      <c r="A17" s="5">
        <v>39</v>
      </c>
      <c r="B17" s="5">
        <v>165.2</v>
      </c>
      <c r="C17" s="5">
        <v>4.4000000000000004</v>
      </c>
      <c r="D17" s="5">
        <v>123.1</v>
      </c>
      <c r="E17" s="5">
        <v>4.8</v>
      </c>
      <c r="F17" s="5">
        <v>-3.8</v>
      </c>
      <c r="G17" s="5">
        <v>0.5</v>
      </c>
      <c r="H17" s="5">
        <v>24.8</v>
      </c>
      <c r="I17" s="5">
        <v>1.4</v>
      </c>
      <c r="J17" s="5">
        <v>8.5</v>
      </c>
      <c r="L17" s="3">
        <v>39</v>
      </c>
      <c r="M17" s="3" t="str">
        <f t="shared" si="10"/>
        <v>$ 165.2 \pm 4.4 $</v>
      </c>
      <c r="N17" s="3" t="str">
        <f t="shared" si="11"/>
        <v>$ 123.1 \pm 4.8 $</v>
      </c>
      <c r="O17" s="3" t="str">
        <f t="shared" si="12"/>
        <v>$ -3.8 \pm 0.5 $</v>
      </c>
      <c r="P17" s="3" t="str">
        <f t="shared" si="13"/>
        <v>$ 24.8 \pm 1.4 $</v>
      </c>
      <c r="Q17" s="1">
        <f t="shared" si="14"/>
        <v>8.5</v>
      </c>
    </row>
    <row r="18" spans="1:17" x14ac:dyDescent="0.25">
      <c r="A18" s="5">
        <v>62.4</v>
      </c>
      <c r="B18" s="5">
        <v>166.4</v>
      </c>
      <c r="C18" s="5">
        <v>4.5</v>
      </c>
      <c r="D18" s="5">
        <v>80.8</v>
      </c>
      <c r="E18" s="5">
        <v>3.3</v>
      </c>
      <c r="F18" s="5">
        <v>-2.5</v>
      </c>
      <c r="G18" s="5">
        <v>0.3</v>
      </c>
      <c r="H18" s="5">
        <v>16.3</v>
      </c>
      <c r="I18" s="5">
        <v>0.9</v>
      </c>
      <c r="J18" s="5">
        <v>4.3</v>
      </c>
      <c r="L18" s="3">
        <v>62.4</v>
      </c>
      <c r="M18" s="3" t="str">
        <f t="shared" si="10"/>
        <v>$ 166.4 \pm 4.5 $</v>
      </c>
      <c r="N18" s="3" t="str">
        <f t="shared" si="11"/>
        <v>$ 80.8 \pm 3.3 $</v>
      </c>
      <c r="O18" s="3" t="str">
        <f t="shared" si="12"/>
        <v>$ -2.5 \pm 0.3 $</v>
      </c>
      <c r="P18" s="3" t="str">
        <f t="shared" si="13"/>
        <v>$ 16.3 \pm 0.9 $</v>
      </c>
      <c r="Q18" s="1">
        <f t="shared" si="14"/>
        <v>4.3</v>
      </c>
    </row>
    <row r="19" spans="1:17" x14ac:dyDescent="0.25">
      <c r="A19" s="5">
        <v>200</v>
      </c>
      <c r="B19" s="5">
        <v>163.6</v>
      </c>
      <c r="C19" s="5">
        <v>4.4000000000000004</v>
      </c>
      <c r="D19" s="5">
        <v>28.1</v>
      </c>
      <c r="E19" s="5">
        <v>1.1000000000000001</v>
      </c>
      <c r="F19" s="5">
        <v>-0.8</v>
      </c>
      <c r="G19" s="5">
        <v>0.1</v>
      </c>
      <c r="H19" s="5">
        <v>5.3</v>
      </c>
      <c r="I19" s="5">
        <v>0.3</v>
      </c>
      <c r="J19" s="5">
        <v>0.3</v>
      </c>
      <c r="L19" s="3">
        <v>200</v>
      </c>
      <c r="M19" s="3" t="str">
        <f t="shared" si="10"/>
        <v>$ 163.6 \pm 4.4 $</v>
      </c>
      <c r="N19" s="3" t="str">
        <f t="shared" si="11"/>
        <v>$ 28.1 \pm 1.1 $</v>
      </c>
      <c r="O19" s="3" t="str">
        <f t="shared" si="12"/>
        <v>$ -0.8 \pm 0.1 $</v>
      </c>
      <c r="P19" s="3" t="str">
        <f t="shared" si="13"/>
        <v>$ 5.3 \pm 0.3 $</v>
      </c>
      <c r="Q19" s="1">
        <f t="shared" si="14"/>
        <v>0.3</v>
      </c>
    </row>
  </sheetData>
  <mergeCells count="3">
    <mergeCell ref="L14:Q14"/>
    <mergeCell ref="L8:Q8"/>
    <mergeCell ref="L2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4B3CE-FF8D-402B-9457-3472820F1A99}">
  <dimension ref="A1:Q19"/>
  <sheetViews>
    <sheetView workbookViewId="0">
      <selection sqref="A1:F19"/>
    </sheetView>
  </sheetViews>
  <sheetFormatPr defaultRowHeight="15" x14ac:dyDescent="0.25"/>
  <cols>
    <col min="1" max="1" width="12.7109375" bestFit="1" customWidth="1"/>
    <col min="2" max="2" width="13.85546875" bestFit="1" customWidth="1"/>
    <col min="3" max="3" width="14.140625" bestFit="1" customWidth="1"/>
    <col min="4" max="4" width="14.5703125" bestFit="1" customWidth="1"/>
    <col min="5" max="5" width="14.28515625" bestFit="1" customWidth="1"/>
    <col min="8" max="8" width="12.7109375" bestFit="1" customWidth="1"/>
    <col min="9" max="9" width="13.85546875" bestFit="1" customWidth="1"/>
    <col min="10" max="11" width="12.7109375" bestFit="1" customWidth="1"/>
    <col min="12" max="12" width="13.85546875" bestFit="1" customWidth="1"/>
    <col min="13" max="14" width="12.7109375" bestFit="1" customWidth="1"/>
    <col min="15" max="15" width="14.85546875" customWidth="1"/>
  </cols>
  <sheetData>
    <row r="1" spans="1:17" ht="15" customHeight="1" x14ac:dyDescent="0.25">
      <c r="A1" t="s">
        <v>16</v>
      </c>
      <c r="B1" t="s">
        <v>12</v>
      </c>
      <c r="C1" t="s">
        <v>13</v>
      </c>
      <c r="D1" t="s">
        <v>14</v>
      </c>
      <c r="E1" t="s">
        <v>15</v>
      </c>
      <c r="F1" t="s">
        <v>80</v>
      </c>
      <c r="H1" s="9" t="s">
        <v>75</v>
      </c>
      <c r="I1" s="8" t="s">
        <v>76</v>
      </c>
      <c r="J1" s="8"/>
      <c r="K1" s="8"/>
      <c r="L1" s="8" t="s">
        <v>77</v>
      </c>
      <c r="M1" s="8"/>
      <c r="N1" s="8"/>
      <c r="O1" s="10" t="s">
        <v>81</v>
      </c>
      <c r="P1" s="10"/>
      <c r="Q1" s="10"/>
    </row>
    <row r="2" spans="1:17" x14ac:dyDescent="0.25">
      <c r="A2" t="s">
        <v>0</v>
      </c>
      <c r="H2" s="9"/>
      <c r="I2" t="s">
        <v>18</v>
      </c>
      <c r="J2" t="s">
        <v>17</v>
      </c>
      <c r="K2" t="s">
        <v>78</v>
      </c>
      <c r="L2" t="s">
        <v>18</v>
      </c>
      <c r="M2" t="s">
        <v>17</v>
      </c>
      <c r="N2" t="s">
        <v>78</v>
      </c>
      <c r="O2" t="s">
        <v>18</v>
      </c>
      <c r="P2" t="s">
        <v>17</v>
      </c>
      <c r="Q2" t="s">
        <v>78</v>
      </c>
    </row>
    <row r="3" spans="1:17" x14ac:dyDescent="0.25">
      <c r="A3">
        <v>19.600000000000001</v>
      </c>
      <c r="B3" t="s">
        <v>19</v>
      </c>
      <c r="C3" t="s">
        <v>20</v>
      </c>
      <c r="D3" t="s">
        <v>21</v>
      </c>
      <c r="E3" t="s">
        <v>22</v>
      </c>
      <c r="F3">
        <v>84.2</v>
      </c>
      <c r="H3">
        <v>19.600000000000001</v>
      </c>
      <c r="I3" t="str">
        <f>B3</f>
        <v>$ 143.3 \pm 3.7 $</v>
      </c>
      <c r="J3" t="str">
        <f>B9</f>
        <v>$ 163.2 \pm 5.2 $</v>
      </c>
      <c r="K3" t="str">
        <f>B15</f>
        <v>$ 160.7 \pm 4.3 $</v>
      </c>
      <c r="L3" t="str">
        <f>C3</f>
        <v>$ 232.2 \pm 16.9 $</v>
      </c>
      <c r="M3" t="str">
        <f>C9</f>
        <v>$ 217 \pm 6.8 $</v>
      </c>
      <c r="N3" t="str">
        <f>C15</f>
        <v>$ 222.6 \pm 9.4 $</v>
      </c>
      <c r="O3">
        <f>F3</f>
        <v>84.2</v>
      </c>
      <c r="P3">
        <f>F9</f>
        <v>63.8</v>
      </c>
      <c r="Q3">
        <f>F15</f>
        <v>49.9</v>
      </c>
    </row>
    <row r="4" spans="1:17" x14ac:dyDescent="0.25">
      <c r="A4">
        <v>27</v>
      </c>
      <c r="B4" t="s">
        <v>23</v>
      </c>
      <c r="C4" t="s">
        <v>24</v>
      </c>
      <c r="D4" t="s">
        <v>25</v>
      </c>
      <c r="E4" t="s">
        <v>26</v>
      </c>
      <c r="F4">
        <v>619.79999999999995</v>
      </c>
      <c r="H4">
        <v>27</v>
      </c>
      <c r="I4" t="str">
        <f t="shared" ref="I4:I7" si="0">B4</f>
        <v>$ 146.4 \pm 3.8 $</v>
      </c>
      <c r="J4" t="str">
        <f t="shared" ref="J4:J7" si="1">B10</f>
        <v>$ 166.7 \pm 5.1 $</v>
      </c>
      <c r="K4" t="str">
        <f t="shared" ref="K4:K7" si="2">B16</f>
        <v>$ 164.3 \pm 4.4 $</v>
      </c>
      <c r="L4" t="str">
        <f t="shared" ref="L4:L7" si="3">C4</f>
        <v>$ 179.7 \pm 14.5 $</v>
      </c>
      <c r="M4" t="str">
        <f t="shared" ref="M4:M7" si="4">C10</f>
        <v>$ 161.8 \pm 4.6 $</v>
      </c>
      <c r="N4" t="str">
        <f t="shared" ref="N4:N7" si="5">C16</f>
        <v>$ 169 \pm 6.9 $</v>
      </c>
      <c r="O4">
        <f t="shared" ref="O4:O7" si="6">F4</f>
        <v>619.79999999999995</v>
      </c>
      <c r="P4">
        <f t="shared" ref="P4:P7" si="7">F10</f>
        <v>17.100000000000001</v>
      </c>
      <c r="Q4">
        <f t="shared" ref="Q4:Q7" si="8">F16</f>
        <v>30.1</v>
      </c>
    </row>
    <row r="5" spans="1:17" x14ac:dyDescent="0.25">
      <c r="A5">
        <v>39</v>
      </c>
      <c r="B5" t="s">
        <v>27</v>
      </c>
      <c r="C5" t="s">
        <v>28</v>
      </c>
      <c r="D5" t="s">
        <v>29</v>
      </c>
      <c r="E5" t="s">
        <v>30</v>
      </c>
      <c r="F5">
        <v>414.9</v>
      </c>
      <c r="H5">
        <v>39</v>
      </c>
      <c r="I5" t="str">
        <f t="shared" si="0"/>
        <v>$ 145.6 \pm 5.4 $</v>
      </c>
      <c r="J5" t="str">
        <f t="shared" si="1"/>
        <v>$ 169.2 \pm 5.1 $</v>
      </c>
      <c r="K5" t="str">
        <f t="shared" si="2"/>
        <v>$ 165.2 \pm 4.4 $</v>
      </c>
      <c r="L5" t="str">
        <f t="shared" si="3"/>
        <v>$ 131.8 \pm 12 $</v>
      </c>
      <c r="M5" t="str">
        <f t="shared" si="4"/>
        <v>$ 114.8 \pm 3.3 $</v>
      </c>
      <c r="N5" t="str">
        <f t="shared" si="5"/>
        <v>$ 123.1 \pm 4.8 $</v>
      </c>
      <c r="O5">
        <f t="shared" si="6"/>
        <v>414.9</v>
      </c>
      <c r="P5">
        <f t="shared" si="7"/>
        <v>2.8</v>
      </c>
      <c r="Q5">
        <f t="shared" si="8"/>
        <v>8.5</v>
      </c>
    </row>
    <row r="6" spans="1:17" x14ac:dyDescent="0.25">
      <c r="A6">
        <v>62.4</v>
      </c>
      <c r="B6" t="s">
        <v>31</v>
      </c>
      <c r="C6" t="s">
        <v>32</v>
      </c>
      <c r="D6" t="s">
        <v>33</v>
      </c>
      <c r="E6" t="s">
        <v>34</v>
      </c>
      <c r="F6">
        <v>192.7</v>
      </c>
      <c r="H6">
        <v>62.4</v>
      </c>
      <c r="I6" t="str">
        <f t="shared" si="0"/>
        <v>$ 147.3 \pm 3.8 $</v>
      </c>
      <c r="J6" t="str">
        <f t="shared" si="1"/>
        <v>$ 168.6 \pm 5 $</v>
      </c>
      <c r="K6" t="str">
        <f t="shared" si="2"/>
        <v>$ 166.4 \pm 4.5 $</v>
      </c>
      <c r="L6" t="str">
        <f t="shared" si="3"/>
        <v>$ 86.4 \pm 8.4 $</v>
      </c>
      <c r="M6" t="str">
        <f t="shared" si="4"/>
        <v>$ 76.8 \pm 2.1 $</v>
      </c>
      <c r="N6" t="str">
        <f t="shared" si="5"/>
        <v>$ 80.8 \pm 3.3 $</v>
      </c>
      <c r="O6">
        <f t="shared" si="6"/>
        <v>192.7</v>
      </c>
      <c r="P6">
        <f t="shared" si="7"/>
        <v>0.7</v>
      </c>
      <c r="Q6">
        <f t="shared" si="8"/>
        <v>4.3</v>
      </c>
    </row>
    <row r="7" spans="1:17" x14ac:dyDescent="0.25">
      <c r="A7">
        <v>200</v>
      </c>
      <c r="B7" t="s">
        <v>35</v>
      </c>
      <c r="C7" t="s">
        <v>36</v>
      </c>
      <c r="D7" t="s">
        <v>37</v>
      </c>
      <c r="E7" t="s">
        <v>38</v>
      </c>
      <c r="F7">
        <v>22.8</v>
      </c>
      <c r="H7">
        <v>200</v>
      </c>
      <c r="I7" t="str">
        <f t="shared" si="0"/>
        <v>$ 138.9 \pm 69.4 $</v>
      </c>
      <c r="J7" t="str">
        <f t="shared" si="1"/>
        <v>$ 165.3 \pm 4.8 $</v>
      </c>
      <c r="K7" t="str">
        <f t="shared" si="2"/>
        <v>$ 163.6 \pm 4.4 $</v>
      </c>
      <c r="L7" t="str">
        <f t="shared" si="3"/>
        <v>$ 29 \pm 94.7 $</v>
      </c>
      <c r="M7" t="str">
        <f t="shared" si="4"/>
        <v>$ 28.1 \pm 0.9 $</v>
      </c>
      <c r="N7" t="str">
        <f t="shared" si="5"/>
        <v>$ 28.1 \pm 1.1 $</v>
      </c>
      <c r="O7">
        <f t="shared" si="6"/>
        <v>22.8</v>
      </c>
      <c r="P7">
        <f t="shared" si="7"/>
        <v>1.1000000000000001</v>
      </c>
      <c r="Q7">
        <f t="shared" si="8"/>
        <v>0.3</v>
      </c>
    </row>
    <row r="8" spans="1:17" x14ac:dyDescent="0.25">
      <c r="A8" t="s">
        <v>9</v>
      </c>
    </row>
    <row r="9" spans="1:17" x14ac:dyDescent="0.25">
      <c r="A9">
        <v>19.600000000000001</v>
      </c>
      <c r="B9" t="s">
        <v>39</v>
      </c>
      <c r="C9" t="s">
        <v>40</v>
      </c>
      <c r="D9" t="s">
        <v>41</v>
      </c>
      <c r="E9" t="s">
        <v>42</v>
      </c>
      <c r="F9">
        <v>63.8</v>
      </c>
    </row>
    <row r="10" spans="1:17" x14ac:dyDescent="0.25">
      <c r="A10">
        <v>27</v>
      </c>
      <c r="B10" t="s">
        <v>43</v>
      </c>
      <c r="C10" t="s">
        <v>44</v>
      </c>
      <c r="D10" t="s">
        <v>45</v>
      </c>
      <c r="E10" t="s">
        <v>46</v>
      </c>
      <c r="F10">
        <v>17.100000000000001</v>
      </c>
    </row>
    <row r="11" spans="1:17" x14ac:dyDescent="0.25">
      <c r="A11">
        <v>39</v>
      </c>
      <c r="B11" t="s">
        <v>47</v>
      </c>
      <c r="C11" t="s">
        <v>48</v>
      </c>
      <c r="D11" t="s">
        <v>49</v>
      </c>
      <c r="E11" t="s">
        <v>50</v>
      </c>
      <c r="F11">
        <v>2.8</v>
      </c>
    </row>
    <row r="12" spans="1:17" x14ac:dyDescent="0.25">
      <c r="A12">
        <v>62.4</v>
      </c>
      <c r="B12" t="s">
        <v>51</v>
      </c>
      <c r="C12" t="s">
        <v>52</v>
      </c>
      <c r="D12" t="s">
        <v>53</v>
      </c>
      <c r="E12" t="s">
        <v>54</v>
      </c>
      <c r="F12">
        <v>0.7</v>
      </c>
    </row>
    <row r="13" spans="1:17" x14ac:dyDescent="0.25">
      <c r="A13">
        <v>200</v>
      </c>
      <c r="B13" t="s">
        <v>55</v>
      </c>
      <c r="C13" t="s">
        <v>56</v>
      </c>
      <c r="D13" t="s">
        <v>57</v>
      </c>
      <c r="E13" t="s">
        <v>58</v>
      </c>
      <c r="F13">
        <v>1.1000000000000001</v>
      </c>
    </row>
    <row r="14" spans="1:17" x14ac:dyDescent="0.25">
      <c r="A14" t="s">
        <v>10</v>
      </c>
    </row>
    <row r="15" spans="1:17" x14ac:dyDescent="0.25">
      <c r="A15">
        <v>19.600000000000001</v>
      </c>
      <c r="B15" t="s">
        <v>59</v>
      </c>
      <c r="C15" t="s">
        <v>60</v>
      </c>
      <c r="D15" t="s">
        <v>41</v>
      </c>
      <c r="E15" t="s">
        <v>61</v>
      </c>
      <c r="F15">
        <v>49.9</v>
      </c>
    </row>
    <row r="16" spans="1:17" x14ac:dyDescent="0.25">
      <c r="A16">
        <v>27</v>
      </c>
      <c r="B16" t="s">
        <v>62</v>
      </c>
      <c r="C16" t="s">
        <v>63</v>
      </c>
      <c r="D16" t="s">
        <v>64</v>
      </c>
      <c r="E16" t="s">
        <v>46</v>
      </c>
      <c r="F16">
        <v>30.1</v>
      </c>
    </row>
    <row r="17" spans="1:6" x14ac:dyDescent="0.25">
      <c r="A17">
        <v>39</v>
      </c>
      <c r="B17" t="s">
        <v>65</v>
      </c>
      <c r="C17" t="s">
        <v>66</v>
      </c>
      <c r="D17" t="s">
        <v>67</v>
      </c>
      <c r="E17" t="s">
        <v>68</v>
      </c>
      <c r="F17">
        <v>8.5</v>
      </c>
    </row>
    <row r="18" spans="1:6" x14ac:dyDescent="0.25">
      <c r="A18">
        <v>62.4</v>
      </c>
      <c r="B18" t="s">
        <v>69</v>
      </c>
      <c r="C18" t="s">
        <v>70</v>
      </c>
      <c r="D18" t="s">
        <v>71</v>
      </c>
      <c r="E18" t="s">
        <v>54</v>
      </c>
      <c r="F18">
        <v>4.3</v>
      </c>
    </row>
    <row r="19" spans="1:6" x14ac:dyDescent="0.25">
      <c r="A19">
        <v>200</v>
      </c>
      <c r="B19" t="s">
        <v>72</v>
      </c>
      <c r="C19" t="s">
        <v>73</v>
      </c>
      <c r="D19" t="s">
        <v>57</v>
      </c>
      <c r="E19" t="s">
        <v>74</v>
      </c>
      <c r="F19">
        <v>0.3</v>
      </c>
    </row>
  </sheetData>
  <mergeCells count="4">
    <mergeCell ref="I1:K1"/>
    <mergeCell ref="L1:N1"/>
    <mergeCell ref="H1:H2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Sayan Mitra</dc:creator>
  <cp:lastModifiedBy>Sayan Mitra</cp:lastModifiedBy>
  <dcterms:created xsi:type="dcterms:W3CDTF">2020-04-24T08:22:15Z</dcterms:created>
  <dcterms:modified xsi:type="dcterms:W3CDTF">2020-04-28T15:24:38Z</dcterms:modified>
</cp:coreProperties>
</file>