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Joses_Stuff/github/keyboard_layout_config_mapper/layouts/"/>
    </mc:Choice>
  </mc:AlternateContent>
  <xr:revisionPtr revIDLastSave="0" documentId="13_ncr:1_{F40B119F-7204-ED4E-8A53-7A087091FB73}" xr6:coauthVersionLast="45" xr6:coauthVersionMax="45" xr10:uidLastSave="{00000000-0000-0000-0000-000000000000}"/>
  <bookViews>
    <workbookView xWindow="0" yWindow="500" windowWidth="38400" windowHeight="21100" activeTab="1" xr2:uid="{00000000-000D-0000-FFFF-FFFF00000000}"/>
  </bookViews>
  <sheets>
    <sheet name="enegram-en" sheetId="1" r:id="rId1"/>
    <sheet name="enegram_handsdown_inspired" sheetId="10" r:id="rId2"/>
    <sheet name="enegram_dvorak" sheetId="9" r:id="rId3"/>
    <sheet name="enegram_halmak" sheetId="8" r:id="rId4"/>
    <sheet name="enegram_eng_spanish_edit" sheetId="6" r:id="rId5"/>
    <sheet name="English Ranking" sheetId="4" r:id="rId6"/>
    <sheet name="Spanish Ranking Dedud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9" i="10" l="1"/>
  <c r="C79" i="10"/>
  <c r="B79" i="10"/>
  <c r="A79" i="10"/>
  <c r="E79" i="10" s="1"/>
  <c r="J78" i="10"/>
  <c r="I78" i="10"/>
  <c r="H78" i="10"/>
  <c r="G78" i="10"/>
  <c r="L78" i="10" s="1"/>
  <c r="E78" i="10"/>
  <c r="D78" i="10"/>
  <c r="C78" i="10"/>
  <c r="B78" i="10"/>
  <c r="A78" i="10"/>
  <c r="J77" i="10"/>
  <c r="I77" i="10"/>
  <c r="H77" i="10"/>
  <c r="G77" i="10"/>
  <c r="L77" i="10" s="1"/>
  <c r="E77" i="10"/>
  <c r="D77" i="10"/>
  <c r="C77" i="10"/>
  <c r="B77" i="10"/>
  <c r="A77" i="10"/>
  <c r="J76" i="10"/>
  <c r="J79" i="10" s="1"/>
  <c r="I76" i="10"/>
  <c r="H76" i="10"/>
  <c r="G76" i="10"/>
  <c r="G79" i="10" s="1"/>
  <c r="D76" i="10"/>
  <c r="D80" i="10" s="1"/>
  <c r="C76" i="10"/>
  <c r="B76" i="10"/>
  <c r="A76" i="10"/>
  <c r="E76" i="10" s="1"/>
  <c r="E80" i="10" s="1"/>
  <c r="J75" i="10"/>
  <c r="I75" i="10"/>
  <c r="L75" i="10" s="1"/>
  <c r="H75" i="10"/>
  <c r="H79" i="10" s="1"/>
  <c r="G75" i="10"/>
  <c r="D75" i="10"/>
  <c r="C75" i="10"/>
  <c r="C80" i="10" s="1"/>
  <c r="B75" i="10"/>
  <c r="B80" i="10" s="1"/>
  <c r="A75" i="10"/>
  <c r="E75" i="10" s="1"/>
  <c r="D71" i="10"/>
  <c r="C71" i="10"/>
  <c r="B71" i="10"/>
  <c r="A71" i="10"/>
  <c r="E71" i="10" s="1"/>
  <c r="J70" i="10"/>
  <c r="J71" i="10" s="1"/>
  <c r="I70" i="10"/>
  <c r="H70" i="10"/>
  <c r="G70" i="10"/>
  <c r="D70" i="10"/>
  <c r="C70" i="10"/>
  <c r="B70" i="10"/>
  <c r="A70" i="10"/>
  <c r="E70" i="10" s="1"/>
  <c r="J69" i="10"/>
  <c r="I69" i="10"/>
  <c r="H69" i="10"/>
  <c r="G69" i="10"/>
  <c r="L69" i="10" s="1"/>
  <c r="D69" i="10"/>
  <c r="C69" i="10"/>
  <c r="E69" i="10" s="1"/>
  <c r="B69" i="10"/>
  <c r="A69" i="10"/>
  <c r="J68" i="10"/>
  <c r="I68" i="10"/>
  <c r="H68" i="10"/>
  <c r="G68" i="10"/>
  <c r="G71" i="10" s="1"/>
  <c r="E68" i="10"/>
  <c r="D68" i="10"/>
  <c r="D72" i="10" s="1"/>
  <c r="C68" i="10"/>
  <c r="B68" i="10"/>
  <c r="A68" i="10"/>
  <c r="A72" i="10" s="1"/>
  <c r="J67" i="10"/>
  <c r="I67" i="10"/>
  <c r="I71" i="10" s="1"/>
  <c r="H67" i="10"/>
  <c r="H71" i="10" s="1"/>
  <c r="G67" i="10"/>
  <c r="L67" i="10" s="1"/>
  <c r="D67" i="10"/>
  <c r="C67" i="10"/>
  <c r="C72" i="10" s="1"/>
  <c r="B67" i="10"/>
  <c r="B72" i="10" s="1"/>
  <c r="A67" i="10"/>
  <c r="E67" i="10" s="1"/>
  <c r="E72" i="10" l="1"/>
  <c r="I79" i="10"/>
  <c r="L79" i="10" s="1"/>
  <c r="A80" i="10"/>
  <c r="L76" i="10"/>
  <c r="L70" i="10"/>
  <c r="L68" i="10"/>
  <c r="L71" i="10" s="1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D49" i="10"/>
  <c r="D50" i="10"/>
  <c r="D51" i="10"/>
  <c r="D52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D41" i="10"/>
  <c r="D42" i="10"/>
  <c r="D43" i="10"/>
  <c r="D44" i="10"/>
  <c r="G48" i="10"/>
  <c r="H48" i="10"/>
  <c r="H52" i="10" s="1"/>
  <c r="H49" i="10"/>
  <c r="J51" i="10"/>
  <c r="I51" i="10"/>
  <c r="H51" i="10"/>
  <c r="G51" i="10"/>
  <c r="J50" i="10"/>
  <c r="L50" i="10" s="1"/>
  <c r="I50" i="10"/>
  <c r="H50" i="10"/>
  <c r="G50" i="10"/>
  <c r="E50" i="10"/>
  <c r="J49" i="10"/>
  <c r="I49" i="10"/>
  <c r="G49" i="10"/>
  <c r="J48" i="10"/>
  <c r="I48" i="10"/>
  <c r="D48" i="10"/>
  <c r="J43" i="10"/>
  <c r="I43" i="10"/>
  <c r="H43" i="10"/>
  <c r="G43" i="10"/>
  <c r="G44" i="10" s="1"/>
  <c r="J42" i="10"/>
  <c r="I42" i="10"/>
  <c r="H42" i="10"/>
  <c r="G42" i="10"/>
  <c r="J41" i="10"/>
  <c r="L41" i="10" s="1"/>
  <c r="I41" i="10"/>
  <c r="H41" i="10"/>
  <c r="G41" i="10"/>
  <c r="J40" i="10"/>
  <c r="I40" i="10"/>
  <c r="H40" i="10"/>
  <c r="G40" i="10"/>
  <c r="D40" i="10"/>
  <c r="R26" i="10"/>
  <c r="R25" i="10"/>
  <c r="R24" i="10"/>
  <c r="R23" i="10"/>
  <c r="R22" i="10"/>
  <c r="R21" i="10"/>
  <c r="R20" i="10"/>
  <c r="R19" i="10"/>
  <c r="R18" i="10"/>
  <c r="R17" i="10"/>
  <c r="R16" i="10"/>
  <c r="R15" i="10"/>
  <c r="J15" i="10"/>
  <c r="B15" i="10"/>
  <c r="A15" i="10"/>
  <c r="G14" i="10"/>
  <c r="D14" i="10"/>
  <c r="C14" i="10"/>
  <c r="R13" i="10"/>
  <c r="K13" i="10"/>
  <c r="K16" i="10" s="1"/>
  <c r="I13" i="10"/>
  <c r="H13" i="10"/>
  <c r="R12" i="10"/>
  <c r="R11" i="10"/>
  <c r="R10" i="10"/>
  <c r="R9" i="10"/>
  <c r="J9" i="10"/>
  <c r="I9" i="10"/>
  <c r="I15" i="10" s="1"/>
  <c r="H9" i="10"/>
  <c r="H15" i="10" s="1"/>
  <c r="G9" i="10"/>
  <c r="G15" i="10" s="1"/>
  <c r="D9" i="10"/>
  <c r="D15" i="10" s="1"/>
  <c r="C9" i="10"/>
  <c r="C15" i="10" s="1"/>
  <c r="B9" i="10"/>
  <c r="A9" i="10"/>
  <c r="R8" i="10"/>
  <c r="K8" i="10"/>
  <c r="K14" i="10" s="1"/>
  <c r="J8" i="10"/>
  <c r="J14" i="10" s="1"/>
  <c r="I8" i="10"/>
  <c r="I14" i="10" s="1"/>
  <c r="H8" i="10"/>
  <c r="H14" i="10" s="1"/>
  <c r="G8" i="10"/>
  <c r="D8" i="10"/>
  <c r="C8" i="10"/>
  <c r="B8" i="10"/>
  <c r="B14" i="10" s="1"/>
  <c r="A8" i="10"/>
  <c r="A14" i="10" s="1"/>
  <c r="E14" i="10" s="1"/>
  <c r="R7" i="10"/>
  <c r="K7" i="10"/>
  <c r="J7" i="10"/>
  <c r="J13" i="10" s="1"/>
  <c r="J16" i="10" s="1"/>
  <c r="I7" i="10"/>
  <c r="H7" i="10"/>
  <c r="G7" i="10"/>
  <c r="G13" i="10" s="1"/>
  <c r="D7" i="10"/>
  <c r="D13" i="10" s="1"/>
  <c r="C7" i="10"/>
  <c r="C13" i="10" s="1"/>
  <c r="C16" i="10" s="1"/>
  <c r="B7" i="10"/>
  <c r="B13" i="10" s="1"/>
  <c r="B16" i="10" s="1"/>
  <c r="A7" i="10"/>
  <c r="A13" i="10" s="1"/>
  <c r="R6" i="10"/>
  <c r="R5" i="10"/>
  <c r="R4" i="10"/>
  <c r="K4" i="10"/>
  <c r="J4" i="10"/>
  <c r="I4" i="10"/>
  <c r="H4" i="10"/>
  <c r="G4" i="10"/>
  <c r="L4" i="10" s="1"/>
  <c r="E4" i="10"/>
  <c r="D4" i="10"/>
  <c r="C4" i="10"/>
  <c r="B4" i="10"/>
  <c r="A4" i="10"/>
  <c r="R3" i="10"/>
  <c r="R2" i="10"/>
  <c r="L49" i="10" l="1"/>
  <c r="E40" i="10"/>
  <c r="E48" i="10"/>
  <c r="E44" i="10"/>
  <c r="E52" i="10"/>
  <c r="L40" i="10"/>
  <c r="D53" i="10"/>
  <c r="C45" i="10"/>
  <c r="E41" i="10"/>
  <c r="B53" i="10"/>
  <c r="E49" i="10"/>
  <c r="D45" i="10"/>
  <c r="C53" i="10"/>
  <c r="E43" i="10"/>
  <c r="B45" i="10"/>
  <c r="E51" i="10"/>
  <c r="L42" i="10"/>
  <c r="L13" i="10"/>
  <c r="L14" i="10"/>
  <c r="H16" i="10"/>
  <c r="E13" i="10"/>
  <c r="A16" i="10"/>
  <c r="L15" i="10"/>
  <c r="I16" i="10"/>
  <c r="E42" i="10"/>
  <c r="A45" i="10"/>
  <c r="L48" i="10"/>
  <c r="I52" i="10"/>
  <c r="G16" i="10"/>
  <c r="H44" i="10"/>
  <c r="L51" i="10"/>
  <c r="E15" i="10"/>
  <c r="I44" i="10"/>
  <c r="A53" i="10"/>
  <c r="G52" i="10"/>
  <c r="D16" i="10"/>
  <c r="J44" i="10"/>
  <c r="L43" i="10"/>
  <c r="L44" i="10" s="1"/>
  <c r="J52" i="10"/>
  <c r="D119" i="9"/>
  <c r="C119" i="9"/>
  <c r="B119" i="9"/>
  <c r="A119" i="9"/>
  <c r="E119" i="9" s="1"/>
  <c r="J118" i="9"/>
  <c r="L118" i="9" s="1"/>
  <c r="I118" i="9"/>
  <c r="H118" i="9"/>
  <c r="G118" i="9"/>
  <c r="D118" i="9"/>
  <c r="C118" i="9"/>
  <c r="B118" i="9"/>
  <c r="A118" i="9"/>
  <c r="E118" i="9" s="1"/>
  <c r="J117" i="9"/>
  <c r="I117" i="9"/>
  <c r="H117" i="9"/>
  <c r="G117" i="9"/>
  <c r="L117" i="9" s="1"/>
  <c r="D117" i="9"/>
  <c r="C117" i="9"/>
  <c r="E117" i="9" s="1"/>
  <c r="B117" i="9"/>
  <c r="A117" i="9"/>
  <c r="J116" i="9"/>
  <c r="J119" i="9" s="1"/>
  <c r="I116" i="9"/>
  <c r="H116" i="9"/>
  <c r="G116" i="9"/>
  <c r="G119" i="9" s="1"/>
  <c r="E116" i="9"/>
  <c r="D116" i="9"/>
  <c r="D120" i="9" s="1"/>
  <c r="C116" i="9"/>
  <c r="B116" i="9"/>
  <c r="A116" i="9"/>
  <c r="A120" i="9" s="1"/>
  <c r="J115" i="9"/>
  <c r="I115" i="9"/>
  <c r="I119" i="9" s="1"/>
  <c r="H115" i="9"/>
  <c r="L115" i="9" s="1"/>
  <c r="G115" i="9"/>
  <c r="D115" i="9"/>
  <c r="C115" i="9"/>
  <c r="C120" i="9" s="1"/>
  <c r="B115" i="9"/>
  <c r="B120" i="9" s="1"/>
  <c r="A115" i="9"/>
  <c r="E115" i="9" s="1"/>
  <c r="G111" i="9"/>
  <c r="D111" i="9"/>
  <c r="C111" i="9"/>
  <c r="B111" i="9"/>
  <c r="A111" i="9"/>
  <c r="E111" i="9" s="1"/>
  <c r="J110" i="9"/>
  <c r="I110" i="9"/>
  <c r="L110" i="9" s="1"/>
  <c r="H110" i="9"/>
  <c r="G110" i="9"/>
  <c r="D110" i="9"/>
  <c r="C110" i="9"/>
  <c r="B110" i="9"/>
  <c r="A110" i="9"/>
  <c r="E110" i="9" s="1"/>
  <c r="L109" i="9"/>
  <c r="J109" i="9"/>
  <c r="I109" i="9"/>
  <c r="H109" i="9"/>
  <c r="G109" i="9"/>
  <c r="D109" i="9"/>
  <c r="C109" i="9"/>
  <c r="B109" i="9"/>
  <c r="E109" i="9" s="1"/>
  <c r="A109" i="9"/>
  <c r="J108" i="9"/>
  <c r="J111" i="9" s="1"/>
  <c r="I108" i="9"/>
  <c r="H108" i="9"/>
  <c r="G108" i="9"/>
  <c r="L108" i="9" s="1"/>
  <c r="D108" i="9"/>
  <c r="D112" i="9" s="1"/>
  <c r="C108" i="9"/>
  <c r="B108" i="9"/>
  <c r="A108" i="9"/>
  <c r="A112" i="9" s="1"/>
  <c r="J107" i="9"/>
  <c r="I107" i="9"/>
  <c r="I111" i="9" s="1"/>
  <c r="H107" i="9"/>
  <c r="H111" i="9" s="1"/>
  <c r="G107" i="9"/>
  <c r="L107" i="9" s="1"/>
  <c r="L111" i="9" s="1"/>
  <c r="D107" i="9"/>
  <c r="C107" i="9"/>
  <c r="C112" i="9" s="1"/>
  <c r="B107" i="9"/>
  <c r="B112" i="9" s="1"/>
  <c r="A107" i="9"/>
  <c r="E107" i="9" s="1"/>
  <c r="D95" i="9"/>
  <c r="C95" i="9"/>
  <c r="B95" i="9"/>
  <c r="A95" i="9"/>
  <c r="E95" i="9" s="1"/>
  <c r="L94" i="9"/>
  <c r="J94" i="9"/>
  <c r="I94" i="9"/>
  <c r="H94" i="9"/>
  <c r="G94" i="9"/>
  <c r="D94" i="9"/>
  <c r="C94" i="9"/>
  <c r="B94" i="9"/>
  <c r="E94" i="9" s="1"/>
  <c r="A94" i="9"/>
  <c r="J93" i="9"/>
  <c r="I93" i="9"/>
  <c r="H93" i="9"/>
  <c r="G93" i="9"/>
  <c r="L93" i="9" s="1"/>
  <c r="D93" i="9"/>
  <c r="E93" i="9" s="1"/>
  <c r="C93" i="9"/>
  <c r="B93" i="9"/>
  <c r="A93" i="9"/>
  <c r="J92" i="9"/>
  <c r="J95" i="9" s="1"/>
  <c r="I92" i="9"/>
  <c r="H92" i="9"/>
  <c r="G92" i="9"/>
  <c r="G95" i="9" s="1"/>
  <c r="D92" i="9"/>
  <c r="D96" i="9" s="1"/>
  <c r="C92" i="9"/>
  <c r="B92" i="9"/>
  <c r="A92" i="9"/>
  <c r="E92" i="9" s="1"/>
  <c r="E96" i="9" s="1"/>
  <c r="J91" i="9"/>
  <c r="I91" i="9"/>
  <c r="I95" i="9" s="1"/>
  <c r="H91" i="9"/>
  <c r="H95" i="9" s="1"/>
  <c r="G91" i="9"/>
  <c r="L91" i="9" s="1"/>
  <c r="D91" i="9"/>
  <c r="C91" i="9"/>
  <c r="C96" i="9" s="1"/>
  <c r="B91" i="9"/>
  <c r="B96" i="9" s="1"/>
  <c r="A91" i="9"/>
  <c r="E91" i="9" s="1"/>
  <c r="D87" i="9"/>
  <c r="C87" i="9"/>
  <c r="B87" i="9"/>
  <c r="E87" i="9" s="1"/>
  <c r="A87" i="9"/>
  <c r="J86" i="9"/>
  <c r="L86" i="9" s="1"/>
  <c r="I86" i="9"/>
  <c r="H86" i="9"/>
  <c r="G86" i="9"/>
  <c r="D86" i="9"/>
  <c r="C86" i="9"/>
  <c r="B86" i="9"/>
  <c r="A86" i="9"/>
  <c r="E86" i="9" s="1"/>
  <c r="J85" i="9"/>
  <c r="I85" i="9"/>
  <c r="H85" i="9"/>
  <c r="G85" i="9"/>
  <c r="L85" i="9" s="1"/>
  <c r="D85" i="9"/>
  <c r="C85" i="9"/>
  <c r="B85" i="9"/>
  <c r="A85" i="9"/>
  <c r="E85" i="9" s="1"/>
  <c r="J84" i="9"/>
  <c r="J87" i="9" s="1"/>
  <c r="I84" i="9"/>
  <c r="H84" i="9"/>
  <c r="G84" i="9"/>
  <c r="G87" i="9" s="1"/>
  <c r="E84" i="9"/>
  <c r="D84" i="9"/>
  <c r="D88" i="9" s="1"/>
  <c r="C84" i="9"/>
  <c r="B84" i="9"/>
  <c r="A84" i="9"/>
  <c r="A88" i="9" s="1"/>
  <c r="J83" i="9"/>
  <c r="I83" i="9"/>
  <c r="I87" i="9" s="1"/>
  <c r="H83" i="9"/>
  <c r="H87" i="9" s="1"/>
  <c r="G83" i="9"/>
  <c r="D83" i="9"/>
  <c r="C83" i="9"/>
  <c r="C88" i="9" s="1"/>
  <c r="B83" i="9"/>
  <c r="B88" i="9" s="1"/>
  <c r="A83" i="9"/>
  <c r="E83" i="9" s="1"/>
  <c r="H45" i="8"/>
  <c r="I45" i="8"/>
  <c r="J45" i="8"/>
  <c r="K45" i="8"/>
  <c r="H46" i="8"/>
  <c r="I46" i="8"/>
  <c r="J46" i="8"/>
  <c r="K46" i="8"/>
  <c r="K48" i="8" s="1"/>
  <c r="H47" i="8"/>
  <c r="I47" i="8"/>
  <c r="J47" i="8"/>
  <c r="G46" i="8"/>
  <c r="G47" i="8"/>
  <c r="G45" i="8"/>
  <c r="B45" i="8"/>
  <c r="C45" i="8"/>
  <c r="D45" i="8"/>
  <c r="B46" i="8"/>
  <c r="C46" i="8"/>
  <c r="D46" i="8"/>
  <c r="B47" i="8"/>
  <c r="B48" i="8" s="1"/>
  <c r="C47" i="8"/>
  <c r="C48" i="8" s="1"/>
  <c r="D47" i="8"/>
  <c r="D48" i="8" s="1"/>
  <c r="A46" i="8"/>
  <c r="A47" i="8"/>
  <c r="A45" i="8"/>
  <c r="K28" i="8"/>
  <c r="H25" i="8"/>
  <c r="H28" i="8" s="1"/>
  <c r="I25" i="8"/>
  <c r="J25" i="8"/>
  <c r="K25" i="8"/>
  <c r="H26" i="8"/>
  <c r="I26" i="8"/>
  <c r="J26" i="8"/>
  <c r="K26" i="8"/>
  <c r="H27" i="8"/>
  <c r="I27" i="8"/>
  <c r="I28" i="8" s="1"/>
  <c r="J27" i="8"/>
  <c r="J28" i="8" s="1"/>
  <c r="G26" i="8"/>
  <c r="L26" i="8" s="1"/>
  <c r="G27" i="8"/>
  <c r="G25" i="8"/>
  <c r="G28" i="8" s="1"/>
  <c r="B25" i="8"/>
  <c r="C25" i="8"/>
  <c r="D25" i="8"/>
  <c r="B26" i="8"/>
  <c r="C26" i="8"/>
  <c r="D26" i="8"/>
  <c r="B27" i="8"/>
  <c r="C27" i="8"/>
  <c r="C28" i="8" s="1"/>
  <c r="D27" i="8"/>
  <c r="D28" i="8" s="1"/>
  <c r="A26" i="8"/>
  <c r="E26" i="8" s="1"/>
  <c r="A27" i="8"/>
  <c r="A25" i="8"/>
  <c r="B28" i="8"/>
  <c r="A44" i="8"/>
  <c r="A26" i="9"/>
  <c r="H48" i="9"/>
  <c r="I48" i="9"/>
  <c r="J48" i="9"/>
  <c r="H49" i="9"/>
  <c r="H52" i="9" s="1"/>
  <c r="I49" i="9"/>
  <c r="J49" i="9"/>
  <c r="H50" i="9"/>
  <c r="I50" i="9"/>
  <c r="J50" i="9"/>
  <c r="H51" i="9"/>
  <c r="I51" i="9"/>
  <c r="J51" i="9"/>
  <c r="G49" i="9"/>
  <c r="G50" i="9"/>
  <c r="G52" i="9" s="1"/>
  <c r="G51" i="9"/>
  <c r="G48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A49" i="9"/>
  <c r="A50" i="9"/>
  <c r="A51" i="9"/>
  <c r="A52" i="9"/>
  <c r="A48" i="9"/>
  <c r="H40" i="9"/>
  <c r="I40" i="9"/>
  <c r="J40" i="9"/>
  <c r="H41" i="9"/>
  <c r="I41" i="9"/>
  <c r="J41" i="9"/>
  <c r="H42" i="9"/>
  <c r="I42" i="9"/>
  <c r="J42" i="9"/>
  <c r="H43" i="9"/>
  <c r="I43" i="9"/>
  <c r="J43" i="9"/>
  <c r="G41" i="9"/>
  <c r="G42" i="9"/>
  <c r="G43" i="9"/>
  <c r="G40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A41" i="9"/>
  <c r="A42" i="9"/>
  <c r="A43" i="9"/>
  <c r="A44" i="9"/>
  <c r="A40" i="9"/>
  <c r="F27" i="4"/>
  <c r="D71" i="9"/>
  <c r="C71" i="9"/>
  <c r="B71" i="9"/>
  <c r="A71" i="9"/>
  <c r="E71" i="9" s="1"/>
  <c r="J70" i="9"/>
  <c r="I70" i="9"/>
  <c r="H70" i="9"/>
  <c r="G70" i="9"/>
  <c r="D70" i="9"/>
  <c r="C70" i="9"/>
  <c r="B70" i="9"/>
  <c r="A70" i="9"/>
  <c r="E70" i="9" s="1"/>
  <c r="J69" i="9"/>
  <c r="J71" i="9" s="1"/>
  <c r="I69" i="9"/>
  <c r="H69" i="9"/>
  <c r="G69" i="9"/>
  <c r="L69" i="9" s="1"/>
  <c r="D69" i="9"/>
  <c r="C69" i="9"/>
  <c r="B69" i="9"/>
  <c r="A69" i="9"/>
  <c r="I68" i="9"/>
  <c r="I71" i="9" s="1"/>
  <c r="H68" i="9"/>
  <c r="H71" i="9" s="1"/>
  <c r="G68" i="9"/>
  <c r="G71" i="9" s="1"/>
  <c r="D68" i="9"/>
  <c r="C68" i="9"/>
  <c r="C72" i="9" s="1"/>
  <c r="B68" i="9"/>
  <c r="F28" i="9"/>
  <c r="F29" i="9"/>
  <c r="F30" i="9"/>
  <c r="F27" i="9"/>
  <c r="E27" i="9"/>
  <c r="E30" i="9" s="1"/>
  <c r="H27" i="9"/>
  <c r="H30" i="9" s="1"/>
  <c r="E28" i="9"/>
  <c r="H28" i="9"/>
  <c r="E29" i="9"/>
  <c r="H29" i="9"/>
  <c r="L29" i="9"/>
  <c r="K29" i="9"/>
  <c r="J29" i="9"/>
  <c r="I29" i="9"/>
  <c r="D29" i="9"/>
  <c r="C29" i="9"/>
  <c r="B29" i="9"/>
  <c r="A29" i="9"/>
  <c r="M28" i="9"/>
  <c r="L28" i="9"/>
  <c r="K28" i="9"/>
  <c r="J28" i="9"/>
  <c r="I28" i="9"/>
  <c r="D28" i="9"/>
  <c r="C28" i="9"/>
  <c r="B28" i="9"/>
  <c r="A28" i="9"/>
  <c r="M27" i="9"/>
  <c r="L27" i="9"/>
  <c r="K27" i="9"/>
  <c r="J27" i="9"/>
  <c r="I27" i="9"/>
  <c r="D27" i="9"/>
  <c r="C27" i="9"/>
  <c r="C30" i="9" s="1"/>
  <c r="B27" i="9"/>
  <c r="B30" i="9" s="1"/>
  <c r="A27" i="9"/>
  <c r="R26" i="9"/>
  <c r="R25" i="9"/>
  <c r="R24" i="9"/>
  <c r="R23" i="9"/>
  <c r="R22" i="9"/>
  <c r="R21" i="9"/>
  <c r="R20" i="9"/>
  <c r="R19" i="9"/>
  <c r="R18" i="9"/>
  <c r="R17" i="9"/>
  <c r="R16" i="9"/>
  <c r="R15" i="9"/>
  <c r="J15" i="9"/>
  <c r="D15" i="9"/>
  <c r="A15" i="9"/>
  <c r="E15" i="9" s="1"/>
  <c r="H14" i="9"/>
  <c r="D14" i="9"/>
  <c r="R13" i="9"/>
  <c r="I13" i="9"/>
  <c r="R12" i="9"/>
  <c r="R11" i="9"/>
  <c r="R10" i="9"/>
  <c r="R9" i="9"/>
  <c r="J9" i="9"/>
  <c r="I9" i="9"/>
  <c r="I15" i="9" s="1"/>
  <c r="H9" i="9"/>
  <c r="H15" i="9" s="1"/>
  <c r="G9" i="9"/>
  <c r="G15" i="9" s="1"/>
  <c r="L15" i="9" s="1"/>
  <c r="D9" i="9"/>
  <c r="C9" i="9"/>
  <c r="C15" i="9" s="1"/>
  <c r="B9" i="9"/>
  <c r="B15" i="9" s="1"/>
  <c r="A9" i="9"/>
  <c r="R8" i="9"/>
  <c r="K8" i="9"/>
  <c r="K14" i="9" s="1"/>
  <c r="J8" i="9"/>
  <c r="J14" i="9" s="1"/>
  <c r="I8" i="9"/>
  <c r="I14" i="9" s="1"/>
  <c r="H8" i="9"/>
  <c r="G8" i="9"/>
  <c r="G14" i="9" s="1"/>
  <c r="L14" i="9" s="1"/>
  <c r="D8" i="9"/>
  <c r="C8" i="9"/>
  <c r="C14" i="9" s="1"/>
  <c r="B8" i="9"/>
  <c r="B14" i="9" s="1"/>
  <c r="A8" i="9"/>
  <c r="A14" i="9" s="1"/>
  <c r="R7" i="9"/>
  <c r="K7" i="9"/>
  <c r="K13" i="9" s="1"/>
  <c r="K16" i="9" s="1"/>
  <c r="J7" i="9"/>
  <c r="J13" i="9" s="1"/>
  <c r="I7" i="9"/>
  <c r="H7" i="9"/>
  <c r="H13" i="9" s="1"/>
  <c r="H16" i="9" s="1"/>
  <c r="G7" i="9"/>
  <c r="G13" i="9" s="1"/>
  <c r="D7" i="9"/>
  <c r="D13" i="9" s="1"/>
  <c r="D16" i="9" s="1"/>
  <c r="C7" i="9"/>
  <c r="C13" i="9" s="1"/>
  <c r="B7" i="9"/>
  <c r="B13" i="9" s="1"/>
  <c r="A7" i="9"/>
  <c r="A13" i="9" s="1"/>
  <c r="R6" i="9"/>
  <c r="R5" i="9"/>
  <c r="R4" i="9"/>
  <c r="K4" i="9"/>
  <c r="J4" i="9"/>
  <c r="I4" i="9"/>
  <c r="H4" i="9"/>
  <c r="G4" i="9"/>
  <c r="L4" i="9" s="1"/>
  <c r="D4" i="9"/>
  <c r="C4" i="9"/>
  <c r="B4" i="9"/>
  <c r="A4" i="9"/>
  <c r="E4" i="9" s="1"/>
  <c r="R3" i="9"/>
  <c r="R2" i="9"/>
  <c r="A61" i="8"/>
  <c r="B61" i="8"/>
  <c r="C61" i="8"/>
  <c r="D61" i="8"/>
  <c r="J86" i="8"/>
  <c r="I86" i="8"/>
  <c r="H86" i="8"/>
  <c r="G86" i="8"/>
  <c r="D86" i="8"/>
  <c r="C86" i="8"/>
  <c r="B86" i="8"/>
  <c r="A86" i="8"/>
  <c r="E86" i="8" s="1"/>
  <c r="K85" i="8"/>
  <c r="J85" i="8"/>
  <c r="I85" i="8"/>
  <c r="H85" i="8"/>
  <c r="G85" i="8"/>
  <c r="D85" i="8"/>
  <c r="C85" i="8"/>
  <c r="B85" i="8"/>
  <c r="A85" i="8"/>
  <c r="E85" i="8" s="1"/>
  <c r="K84" i="8"/>
  <c r="K87" i="8" s="1"/>
  <c r="J84" i="8"/>
  <c r="J87" i="8" s="1"/>
  <c r="I84" i="8"/>
  <c r="I87" i="8" s="1"/>
  <c r="H84" i="8"/>
  <c r="H87" i="8" s="1"/>
  <c r="G84" i="8"/>
  <c r="D84" i="8"/>
  <c r="D87" i="8" s="1"/>
  <c r="C84" i="8"/>
  <c r="C87" i="8" s="1"/>
  <c r="B84" i="8"/>
  <c r="B87" i="8" s="1"/>
  <c r="A84" i="8"/>
  <c r="A87" i="8" s="1"/>
  <c r="J73" i="8"/>
  <c r="I73" i="8"/>
  <c r="H73" i="8"/>
  <c r="G73" i="8"/>
  <c r="D73" i="8"/>
  <c r="C73" i="8"/>
  <c r="B73" i="8"/>
  <c r="A73" i="8"/>
  <c r="E73" i="8" s="1"/>
  <c r="K72" i="8"/>
  <c r="J72" i="8"/>
  <c r="I72" i="8"/>
  <c r="H72" i="8"/>
  <c r="G72" i="8"/>
  <c r="D72" i="8"/>
  <c r="C72" i="8"/>
  <c r="B72" i="8"/>
  <c r="A72" i="8"/>
  <c r="E72" i="8" s="1"/>
  <c r="K71" i="8"/>
  <c r="K74" i="8" s="1"/>
  <c r="J71" i="8"/>
  <c r="J74" i="8" s="1"/>
  <c r="I71" i="8"/>
  <c r="H71" i="8"/>
  <c r="H74" i="8" s="1"/>
  <c r="G71" i="8"/>
  <c r="D71" i="8"/>
  <c r="D74" i="8" s="1"/>
  <c r="C71" i="8"/>
  <c r="C74" i="8" s="1"/>
  <c r="B71" i="8"/>
  <c r="B74" i="8" s="1"/>
  <c r="A71" i="8"/>
  <c r="A74" i="8" s="1"/>
  <c r="J60" i="8"/>
  <c r="I60" i="8"/>
  <c r="H60" i="8"/>
  <c r="G60" i="8"/>
  <c r="D60" i="8"/>
  <c r="C60" i="8"/>
  <c r="B60" i="8"/>
  <c r="A60" i="8"/>
  <c r="J59" i="8"/>
  <c r="I59" i="8"/>
  <c r="H59" i="8"/>
  <c r="G59" i="8"/>
  <c r="D59" i="8"/>
  <c r="C59" i="8"/>
  <c r="B59" i="8"/>
  <c r="A59" i="8"/>
  <c r="J61" i="8"/>
  <c r="I58" i="8"/>
  <c r="H58" i="8"/>
  <c r="G58" i="8"/>
  <c r="D58" i="8"/>
  <c r="C58" i="8"/>
  <c r="B58" i="8"/>
  <c r="A62" i="8"/>
  <c r="L46" i="8"/>
  <c r="J48" i="8"/>
  <c r="I48" i="8"/>
  <c r="H48" i="8"/>
  <c r="R3" i="8"/>
  <c r="R4" i="8"/>
  <c r="R5" i="8"/>
  <c r="R6" i="8"/>
  <c r="R7" i="8"/>
  <c r="R8" i="8"/>
  <c r="R9" i="8"/>
  <c r="R10" i="8"/>
  <c r="R11" i="8"/>
  <c r="R12" i="8"/>
  <c r="R13" i="8"/>
  <c r="R15" i="8"/>
  <c r="R16" i="8"/>
  <c r="R17" i="8"/>
  <c r="R18" i="8"/>
  <c r="R19" i="8"/>
  <c r="R20" i="8"/>
  <c r="R21" i="8"/>
  <c r="R22" i="8"/>
  <c r="R23" i="8"/>
  <c r="R24" i="8"/>
  <c r="R25" i="8"/>
  <c r="R26" i="8"/>
  <c r="R2" i="8"/>
  <c r="J9" i="8"/>
  <c r="J15" i="8" s="1"/>
  <c r="I9" i="8"/>
  <c r="I15" i="8" s="1"/>
  <c r="H9" i="8"/>
  <c r="H15" i="8" s="1"/>
  <c r="G9" i="8"/>
  <c r="G15" i="8" s="1"/>
  <c r="D9" i="8"/>
  <c r="D15" i="8" s="1"/>
  <c r="C9" i="8"/>
  <c r="C15" i="8" s="1"/>
  <c r="B9" i="8"/>
  <c r="B15" i="8" s="1"/>
  <c r="A9" i="8"/>
  <c r="A15" i="8" s="1"/>
  <c r="K8" i="8"/>
  <c r="K14" i="8" s="1"/>
  <c r="J8" i="8"/>
  <c r="J14" i="8" s="1"/>
  <c r="I8" i="8"/>
  <c r="I14" i="8" s="1"/>
  <c r="H8" i="8"/>
  <c r="H14" i="8" s="1"/>
  <c r="G8" i="8"/>
  <c r="G14" i="8" s="1"/>
  <c r="D8" i="8"/>
  <c r="D14" i="8" s="1"/>
  <c r="C8" i="8"/>
  <c r="C14" i="8" s="1"/>
  <c r="B8" i="8"/>
  <c r="B14" i="8" s="1"/>
  <c r="A8" i="8"/>
  <c r="A14" i="8" s="1"/>
  <c r="K7" i="8"/>
  <c r="K13" i="8" s="1"/>
  <c r="J7" i="8"/>
  <c r="J13" i="8" s="1"/>
  <c r="I7" i="8"/>
  <c r="I13" i="8" s="1"/>
  <c r="I16" i="8" s="1"/>
  <c r="H7" i="8"/>
  <c r="H13" i="8" s="1"/>
  <c r="G7" i="8"/>
  <c r="G13" i="8" s="1"/>
  <c r="D7" i="8"/>
  <c r="D13" i="8" s="1"/>
  <c r="C7" i="8"/>
  <c r="C13" i="8" s="1"/>
  <c r="B7" i="8"/>
  <c r="B13" i="8" s="1"/>
  <c r="B16" i="8" s="1"/>
  <c r="A7" i="8"/>
  <c r="A13" i="8" s="1"/>
  <c r="K4" i="8"/>
  <c r="J4" i="8"/>
  <c r="I4" i="8"/>
  <c r="H4" i="8"/>
  <c r="G4" i="8"/>
  <c r="D4" i="8"/>
  <c r="C4" i="8"/>
  <c r="B4" i="8"/>
  <c r="A4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N29" i="7"/>
  <c r="M29" i="7"/>
  <c r="L29" i="7"/>
  <c r="N28" i="7"/>
  <c r="M28" i="7"/>
  <c r="L28" i="7"/>
  <c r="N26" i="7"/>
  <c r="M26" i="7"/>
  <c r="L26" i="7"/>
  <c r="N25" i="7"/>
  <c r="M25" i="7"/>
  <c r="L25" i="7"/>
  <c r="N24" i="7"/>
  <c r="M24" i="7"/>
  <c r="L24" i="7"/>
  <c r="N23" i="7"/>
  <c r="M23" i="7"/>
  <c r="L23" i="7"/>
  <c r="N22" i="7"/>
  <c r="M22" i="7"/>
  <c r="L22" i="7"/>
  <c r="N21" i="7"/>
  <c r="M21" i="7"/>
  <c r="L21" i="7"/>
  <c r="N20" i="7"/>
  <c r="M20" i="7"/>
  <c r="L20" i="7"/>
  <c r="N19" i="7"/>
  <c r="M19" i="7"/>
  <c r="L19" i="7"/>
  <c r="N18" i="7"/>
  <c r="M18" i="7"/>
  <c r="L18" i="7"/>
  <c r="N17" i="7"/>
  <c r="M17" i="7"/>
  <c r="L17" i="7"/>
  <c r="N16" i="7"/>
  <c r="M16" i="7"/>
  <c r="L16" i="7"/>
  <c r="N15" i="7"/>
  <c r="M15" i="7"/>
  <c r="L15" i="7"/>
  <c r="N13" i="7"/>
  <c r="M13" i="7"/>
  <c r="L13" i="7"/>
  <c r="N12" i="7"/>
  <c r="M12" i="7"/>
  <c r="L12" i="7"/>
  <c r="N11" i="7"/>
  <c r="M11" i="7"/>
  <c r="L11" i="7"/>
  <c r="N10" i="7"/>
  <c r="M10" i="7"/>
  <c r="L10" i="7"/>
  <c r="N9" i="7"/>
  <c r="M9" i="7"/>
  <c r="L9" i="7"/>
  <c r="N8" i="7"/>
  <c r="M8" i="7"/>
  <c r="L8" i="7"/>
  <c r="N7" i="7"/>
  <c r="M7" i="7"/>
  <c r="L7" i="7"/>
  <c r="N6" i="7"/>
  <c r="M6" i="7"/>
  <c r="L6" i="7"/>
  <c r="N5" i="7"/>
  <c r="M5" i="7"/>
  <c r="L5" i="7"/>
  <c r="N4" i="7"/>
  <c r="M4" i="7"/>
  <c r="L4" i="7"/>
  <c r="N3" i="7"/>
  <c r="M3" i="7"/>
  <c r="L3" i="7"/>
  <c r="N2" i="7"/>
  <c r="M2" i="7"/>
  <c r="L2" i="7"/>
  <c r="E27" i="6"/>
  <c r="E28" i="6"/>
  <c r="E29" i="6"/>
  <c r="E30" i="6"/>
  <c r="E31" i="6"/>
  <c r="E32" i="6"/>
  <c r="E33" i="6"/>
  <c r="E34" i="6"/>
  <c r="E35" i="6"/>
  <c r="E36" i="6"/>
  <c r="E37" i="6"/>
  <c r="E39" i="6"/>
  <c r="E40" i="6"/>
  <c r="E41" i="6"/>
  <c r="E42" i="6"/>
  <c r="E43" i="6"/>
  <c r="E44" i="6"/>
  <c r="E45" i="6"/>
  <c r="E46" i="6"/>
  <c r="E47" i="6"/>
  <c r="E48" i="6"/>
  <c r="E49" i="6"/>
  <c r="E50" i="6"/>
  <c r="E52" i="6"/>
  <c r="E53" i="6"/>
  <c r="E26" i="6"/>
  <c r="D27" i="6"/>
  <c r="D28" i="6"/>
  <c r="D29" i="6"/>
  <c r="D30" i="6"/>
  <c r="D31" i="6"/>
  <c r="D32" i="6"/>
  <c r="D33" i="6"/>
  <c r="D34" i="6"/>
  <c r="D35" i="6"/>
  <c r="D36" i="6"/>
  <c r="D37" i="6"/>
  <c r="D39" i="6"/>
  <c r="D40" i="6"/>
  <c r="D41" i="6"/>
  <c r="D42" i="6"/>
  <c r="D43" i="6"/>
  <c r="D44" i="6"/>
  <c r="D45" i="6"/>
  <c r="D46" i="6"/>
  <c r="D47" i="6"/>
  <c r="D48" i="6"/>
  <c r="D49" i="6"/>
  <c r="D50" i="6"/>
  <c r="D52" i="6"/>
  <c r="D53" i="6"/>
  <c r="D26" i="6"/>
  <c r="C27" i="6"/>
  <c r="C28" i="6"/>
  <c r="C29" i="6"/>
  <c r="C30" i="6"/>
  <c r="C31" i="6"/>
  <c r="C32" i="6"/>
  <c r="C33" i="6"/>
  <c r="C34" i="6"/>
  <c r="C35" i="6"/>
  <c r="C36" i="6"/>
  <c r="C37" i="6"/>
  <c r="C39" i="6"/>
  <c r="C40" i="6"/>
  <c r="C41" i="6"/>
  <c r="C42" i="6"/>
  <c r="C43" i="6"/>
  <c r="C44" i="6"/>
  <c r="C45" i="6"/>
  <c r="C46" i="6"/>
  <c r="C47" i="6"/>
  <c r="C48" i="6"/>
  <c r="C49" i="6"/>
  <c r="C50" i="6"/>
  <c r="C52" i="6"/>
  <c r="C53" i="6"/>
  <c r="C26" i="6"/>
  <c r="J9" i="6"/>
  <c r="J15" i="6" s="1"/>
  <c r="I9" i="6"/>
  <c r="I15" i="6" s="1"/>
  <c r="H9" i="6"/>
  <c r="H15" i="6" s="1"/>
  <c r="G9" i="6"/>
  <c r="G15" i="6" s="1"/>
  <c r="D9" i="6"/>
  <c r="D15" i="6" s="1"/>
  <c r="C9" i="6"/>
  <c r="C15" i="6" s="1"/>
  <c r="B9" i="6"/>
  <c r="B15" i="6" s="1"/>
  <c r="A9" i="6"/>
  <c r="A15" i="6" s="1"/>
  <c r="K8" i="6"/>
  <c r="K14" i="6" s="1"/>
  <c r="J8" i="6"/>
  <c r="J14" i="6" s="1"/>
  <c r="I8" i="6"/>
  <c r="I14" i="6" s="1"/>
  <c r="H8" i="6"/>
  <c r="H14" i="6" s="1"/>
  <c r="G8" i="6"/>
  <c r="G14" i="6" s="1"/>
  <c r="D8" i="6"/>
  <c r="D14" i="6" s="1"/>
  <c r="C8" i="6"/>
  <c r="C14" i="6" s="1"/>
  <c r="B8" i="6"/>
  <c r="B14" i="6" s="1"/>
  <c r="A8" i="6"/>
  <c r="A14" i="6" s="1"/>
  <c r="K7" i="6"/>
  <c r="K13" i="6" s="1"/>
  <c r="J7" i="6"/>
  <c r="J13" i="6" s="1"/>
  <c r="I7" i="6"/>
  <c r="I13" i="6" s="1"/>
  <c r="H7" i="6"/>
  <c r="H13" i="6" s="1"/>
  <c r="G7" i="6"/>
  <c r="G13" i="6" s="1"/>
  <c r="D7" i="6"/>
  <c r="D13" i="6" s="1"/>
  <c r="C7" i="6"/>
  <c r="C13" i="6" s="1"/>
  <c r="B7" i="6"/>
  <c r="B13" i="6" s="1"/>
  <c r="A7" i="6"/>
  <c r="A13" i="6" s="1"/>
  <c r="K4" i="6"/>
  <c r="J4" i="6"/>
  <c r="I4" i="6"/>
  <c r="H4" i="6"/>
  <c r="G4" i="6"/>
  <c r="L4" i="6" s="1"/>
  <c r="D4" i="6"/>
  <c r="C4" i="6"/>
  <c r="B4" i="6"/>
  <c r="A4" i="6"/>
  <c r="I13" i="1"/>
  <c r="I16" i="1" s="1"/>
  <c r="G14" i="1"/>
  <c r="I14" i="1"/>
  <c r="B15" i="1"/>
  <c r="G15" i="1"/>
  <c r="A15" i="1"/>
  <c r="E15" i="1" s="1"/>
  <c r="K7" i="1"/>
  <c r="K13" i="1" s="1"/>
  <c r="K8" i="1"/>
  <c r="K14" i="1" s="1"/>
  <c r="D7" i="1"/>
  <c r="D13" i="1" s="1"/>
  <c r="D16" i="1" s="1"/>
  <c r="G7" i="1"/>
  <c r="G13" i="1" s="1"/>
  <c r="H7" i="1"/>
  <c r="H13" i="1" s="1"/>
  <c r="I7" i="1"/>
  <c r="J7" i="1"/>
  <c r="J13" i="1" s="1"/>
  <c r="D8" i="1"/>
  <c r="D14" i="1" s="1"/>
  <c r="G8" i="1"/>
  <c r="H8" i="1"/>
  <c r="H14" i="1" s="1"/>
  <c r="I8" i="1"/>
  <c r="J8" i="1"/>
  <c r="J14" i="1" s="1"/>
  <c r="D9" i="1"/>
  <c r="D15" i="1" s="1"/>
  <c r="G9" i="1"/>
  <c r="H9" i="1"/>
  <c r="H15" i="1" s="1"/>
  <c r="L15" i="1" s="1"/>
  <c r="I9" i="1"/>
  <c r="I15" i="1" s="1"/>
  <c r="J9" i="1"/>
  <c r="J15" i="1" s="1"/>
  <c r="C7" i="1"/>
  <c r="C13" i="1" s="1"/>
  <c r="C16" i="1" s="1"/>
  <c r="B7" i="1"/>
  <c r="B13" i="1" s="1"/>
  <c r="B16" i="1" s="1"/>
  <c r="B8" i="1"/>
  <c r="B14" i="1" s="1"/>
  <c r="C8" i="1"/>
  <c r="C14" i="1" s="1"/>
  <c r="B9" i="1"/>
  <c r="C9" i="1"/>
  <c r="C15" i="1" s="1"/>
  <c r="A8" i="1"/>
  <c r="A14" i="1" s="1"/>
  <c r="E14" i="1" s="1"/>
  <c r="A9" i="1"/>
  <c r="A7" i="1"/>
  <c r="A13" i="1" s="1"/>
  <c r="G1" i="4"/>
  <c r="G2" i="4"/>
  <c r="G26" i="4"/>
  <c r="G25" i="4"/>
  <c r="F26" i="4"/>
  <c r="F25" i="4"/>
  <c r="G24" i="4"/>
  <c r="G23" i="4"/>
  <c r="F24" i="4"/>
  <c r="F23" i="4"/>
  <c r="G22" i="4"/>
  <c r="F22" i="4"/>
  <c r="G21" i="4"/>
  <c r="F21" i="4"/>
  <c r="F18" i="4"/>
  <c r="G18" i="4"/>
  <c r="F19" i="4"/>
  <c r="G19" i="4"/>
  <c r="F20" i="4"/>
  <c r="G20" i="4"/>
  <c r="G17" i="4"/>
  <c r="F17" i="4"/>
  <c r="F15" i="4"/>
  <c r="G15" i="4"/>
  <c r="F16" i="4"/>
  <c r="G16" i="4"/>
  <c r="G14" i="4"/>
  <c r="G13" i="4"/>
  <c r="F10" i="4"/>
  <c r="G10" i="4"/>
  <c r="F11" i="4"/>
  <c r="G11" i="4"/>
  <c r="F12" i="4"/>
  <c r="G12" i="4"/>
  <c r="F13" i="4"/>
  <c r="F14" i="4"/>
  <c r="F9" i="4"/>
  <c r="G9" i="4"/>
  <c r="F1" i="4"/>
  <c r="F2" i="4"/>
  <c r="G4" i="4"/>
  <c r="G5" i="4"/>
  <c r="G6" i="4"/>
  <c r="G7" i="4"/>
  <c r="G8" i="4"/>
  <c r="G3" i="4"/>
  <c r="F4" i="4"/>
  <c r="F5" i="4"/>
  <c r="F6" i="4"/>
  <c r="F7" i="4"/>
  <c r="F8" i="4"/>
  <c r="F3" i="4"/>
  <c r="N12" i="4"/>
  <c r="E4" i="1"/>
  <c r="L4" i="1"/>
  <c r="G4" i="1"/>
  <c r="H4" i="1"/>
  <c r="I4" i="1"/>
  <c r="J4" i="1"/>
  <c r="K4" i="1"/>
  <c r="B4" i="1"/>
  <c r="C4" i="1"/>
  <c r="D4" i="1"/>
  <c r="A4" i="1"/>
  <c r="E53" i="10" l="1"/>
  <c r="E45" i="10"/>
  <c r="E16" i="10"/>
  <c r="L52" i="10"/>
  <c r="L16" i="10"/>
  <c r="J52" i="9"/>
  <c r="E120" i="9"/>
  <c r="H119" i="9"/>
  <c r="L119" i="9" s="1"/>
  <c r="E108" i="9"/>
  <c r="E112" i="9" s="1"/>
  <c r="L116" i="9"/>
  <c r="E43" i="9"/>
  <c r="J44" i="9"/>
  <c r="E42" i="9"/>
  <c r="I52" i="9"/>
  <c r="L52" i="9" s="1"/>
  <c r="L43" i="9"/>
  <c r="H44" i="9"/>
  <c r="L50" i="9"/>
  <c r="B45" i="9"/>
  <c r="G44" i="9"/>
  <c r="B53" i="9"/>
  <c r="E49" i="9"/>
  <c r="C53" i="9"/>
  <c r="I44" i="9"/>
  <c r="D53" i="9"/>
  <c r="E88" i="9"/>
  <c r="L87" i="9"/>
  <c r="L95" i="9"/>
  <c r="L83" i="9"/>
  <c r="A96" i="9"/>
  <c r="L92" i="9"/>
  <c r="L84" i="9"/>
  <c r="G48" i="8"/>
  <c r="L48" i="8" s="1"/>
  <c r="E47" i="8"/>
  <c r="A48" i="8"/>
  <c r="L27" i="8"/>
  <c r="L28" i="8"/>
  <c r="L25" i="8"/>
  <c r="E27" i="8"/>
  <c r="A28" i="8"/>
  <c r="E28" i="8" s="1"/>
  <c r="E25" i="8"/>
  <c r="E48" i="8"/>
  <c r="L47" i="8"/>
  <c r="L71" i="8"/>
  <c r="L72" i="8"/>
  <c r="E46" i="8"/>
  <c r="I74" i="8"/>
  <c r="L73" i="8"/>
  <c r="L84" i="8"/>
  <c r="L85" i="8"/>
  <c r="L86" i="8"/>
  <c r="C62" i="8"/>
  <c r="L48" i="9"/>
  <c r="L51" i="9"/>
  <c r="E48" i="9"/>
  <c r="E51" i="9"/>
  <c r="E52" i="9"/>
  <c r="E50" i="9"/>
  <c r="A53" i="9"/>
  <c r="L49" i="9"/>
  <c r="D72" i="9"/>
  <c r="L70" i="9"/>
  <c r="A72" i="9"/>
  <c r="B72" i="9"/>
  <c r="C45" i="9"/>
  <c r="L42" i="9"/>
  <c r="E40" i="9"/>
  <c r="L40" i="9"/>
  <c r="E44" i="9"/>
  <c r="D45" i="9"/>
  <c r="L41" i="9"/>
  <c r="A45" i="9"/>
  <c r="E41" i="9"/>
  <c r="L71" i="9"/>
  <c r="E68" i="9"/>
  <c r="E69" i="9"/>
  <c r="L68" i="9"/>
  <c r="N29" i="9"/>
  <c r="A30" i="9"/>
  <c r="I30" i="9"/>
  <c r="N27" i="9"/>
  <c r="M30" i="9"/>
  <c r="N28" i="9"/>
  <c r="L30" i="9"/>
  <c r="K30" i="9"/>
  <c r="J30" i="9"/>
  <c r="D30" i="9"/>
  <c r="J16" i="9"/>
  <c r="A16" i="9"/>
  <c r="E13" i="9"/>
  <c r="I16" i="9"/>
  <c r="B16" i="9"/>
  <c r="G16" i="9"/>
  <c r="L13" i="9"/>
  <c r="E14" i="9"/>
  <c r="C16" i="9"/>
  <c r="B62" i="8"/>
  <c r="H61" i="8"/>
  <c r="G61" i="8"/>
  <c r="D62" i="8"/>
  <c r="I61" i="8"/>
  <c r="L60" i="8"/>
  <c r="E61" i="8"/>
  <c r="E87" i="8"/>
  <c r="E84" i="8"/>
  <c r="G87" i="8"/>
  <c r="L87" i="8" s="1"/>
  <c r="E74" i="8"/>
  <c r="E71" i="8"/>
  <c r="G74" i="8"/>
  <c r="L74" i="8" s="1"/>
  <c r="E59" i="8"/>
  <c r="L59" i="8"/>
  <c r="L58" i="8"/>
  <c r="E60" i="8"/>
  <c r="E58" i="8"/>
  <c r="E45" i="8"/>
  <c r="L45" i="8"/>
  <c r="L4" i="8"/>
  <c r="E4" i="8"/>
  <c r="K16" i="8"/>
  <c r="J16" i="8"/>
  <c r="H16" i="8"/>
  <c r="L14" i="8"/>
  <c r="L15" i="8"/>
  <c r="G16" i="8"/>
  <c r="L13" i="8"/>
  <c r="A16" i="8"/>
  <c r="E13" i="8"/>
  <c r="C16" i="8"/>
  <c r="E15" i="8"/>
  <c r="D16" i="8"/>
  <c r="E14" i="8"/>
  <c r="E13" i="1"/>
  <c r="A16" i="1"/>
  <c r="E16" i="1" s="1"/>
  <c r="L14" i="1"/>
  <c r="J16" i="1"/>
  <c r="K16" i="1"/>
  <c r="H16" i="1"/>
  <c r="L13" i="1"/>
  <c r="G16" i="1"/>
  <c r="L16" i="1" s="1"/>
  <c r="H16" i="6"/>
  <c r="L14" i="6"/>
  <c r="J16" i="6"/>
  <c r="K16" i="6"/>
  <c r="B16" i="6"/>
  <c r="C16" i="6"/>
  <c r="E4" i="6"/>
  <c r="E15" i="6"/>
  <c r="D16" i="6"/>
  <c r="E14" i="6"/>
  <c r="L13" i="6"/>
  <c r="G16" i="6"/>
  <c r="I16" i="6"/>
  <c r="L15" i="6"/>
  <c r="A16" i="6"/>
  <c r="E13" i="6"/>
  <c r="N13" i="4"/>
  <c r="N14" i="4" s="1"/>
  <c r="L44" i="9" l="1"/>
  <c r="E53" i="9"/>
  <c r="L16" i="8"/>
  <c r="E45" i="9"/>
  <c r="E72" i="9"/>
  <c r="N30" i="9"/>
  <c r="E16" i="9"/>
  <c r="L16" i="9"/>
  <c r="L61" i="8"/>
  <c r="E62" i="8"/>
  <c r="E16" i="8"/>
  <c r="E16" i="6"/>
  <c r="L16" i="6"/>
  <c r="N15" i="4"/>
  <c r="N16" i="4" s="1"/>
  <c r="N17" i="4" l="1"/>
  <c r="N18" i="4" s="1"/>
  <c r="N19" i="4" l="1"/>
  <c r="N20" i="4" l="1"/>
  <c r="N21" i="4" l="1"/>
  <c r="N22" i="4" l="1"/>
  <c r="N23" i="4" l="1"/>
  <c r="N24" i="4" s="1"/>
</calcChain>
</file>

<file path=xl/sharedStrings.xml><?xml version="1.0" encoding="utf-8"?>
<sst xmlns="http://schemas.openxmlformats.org/spreadsheetml/2006/main" count="882" uniqueCount="91">
  <si>
    <t>E 445</t>
  </si>
  <si>
    <t>T 331</t>
  </si>
  <si>
    <t>A 287</t>
  </si>
  <si>
    <t>O 272</t>
  </si>
  <si>
    <t>I 270</t>
  </si>
  <si>
    <t>N 258</t>
  </si>
  <si>
    <t>S 232</t>
  </si>
  <si>
    <t>R 224</t>
  </si>
  <si>
    <t>H 180</t>
  </si>
  <si>
    <t>L 145</t>
  </si>
  <si>
    <t>D 136</t>
  </si>
  <si>
    <t>C 119</t>
  </si>
  <si>
    <t>U 97</t>
  </si>
  <si>
    <t>M 90</t>
  </si>
  <si>
    <t>F 86</t>
  </si>
  <si>
    <t>P 76</t>
  </si>
  <si>
    <t>G 67</t>
  </si>
  <si>
    <t>W 60</t>
  </si>
  <si>
    <t>Y 59</t>
  </si>
  <si>
    <t>B 53</t>
  </si>
  <si>
    <t>V 38</t>
  </si>
  <si>
    <t>K 19</t>
  </si>
  <si>
    <t>X 8</t>
  </si>
  <si>
    <t>J 6</t>
  </si>
  <si>
    <t>Q 4</t>
  </si>
  <si>
    <t>Z 3</t>
  </si>
  <si>
    <t>E</t>
  </si>
  <si>
    <t>T</t>
  </si>
  <si>
    <t>A</t>
  </si>
  <si>
    <t>O</t>
  </si>
  <si>
    <t>I</t>
  </si>
  <si>
    <t>N</t>
  </si>
  <si>
    <t>S</t>
  </si>
  <si>
    <t>R</t>
  </si>
  <si>
    <t>H</t>
  </si>
  <si>
    <t>L</t>
  </si>
  <si>
    <t>D</t>
  </si>
  <si>
    <t>C</t>
  </si>
  <si>
    <t>U</t>
  </si>
  <si>
    <t>M</t>
  </si>
  <si>
    <t>F</t>
  </si>
  <si>
    <t>P</t>
  </si>
  <si>
    <t>G</t>
  </si>
  <si>
    <t>W</t>
  </si>
  <si>
    <t>Y</t>
  </si>
  <si>
    <t>B</t>
  </si>
  <si>
    <t>V</t>
  </si>
  <si>
    <t>K</t>
  </si>
  <si>
    <t>X</t>
  </si>
  <si>
    <t>J</t>
  </si>
  <si>
    <t>Q</t>
  </si>
  <si>
    <t>Z</t>
  </si>
  <si>
    <t>ENG</t>
  </si>
  <si>
    <t>Spanish</t>
  </si>
  <si>
    <t>Spanish
deduced</t>
  </si>
  <si>
    <t>fivonachi
value</t>
  </si>
  <si>
    <t>Value</t>
  </si>
  <si>
    <t>English</t>
  </si>
  <si>
    <t>Order</t>
  </si>
  <si>
    <t>Halmak</t>
  </si>
  <si>
    <t>Reverse</t>
  </si>
  <si>
    <t>enegram</t>
  </si>
  <si>
    <t>ene Reverse</t>
  </si>
  <si>
    <t>Fiv Value</t>
  </si>
  <si>
    <t>Hallmak Cals ( Reverse) Fiv with values for Enegram</t>
  </si>
  <si>
    <t>Diff</t>
  </si>
  <si>
    <t>T, S</t>
  </si>
  <si>
    <t>N, R</t>
  </si>
  <si>
    <t>Diff:</t>
  </si>
  <si>
    <t>E, T, S, A, O, I, N, R, C, H</t>
  </si>
  <si>
    <t>Edit What if 1</t>
  </si>
  <si>
    <t>Edit What if 2</t>
  </si>
  <si>
    <t>Edit What if 3</t>
  </si>
  <si>
    <t>L, M</t>
  </si>
  <si>
    <t>dvorak</t>
  </si>
  <si>
    <t>_</t>
  </si>
  <si>
    <t>Edit What if #4</t>
  </si>
  <si>
    <t>(</t>
  </si>
  <si>
    <t>Fivonachi approx</t>
  </si>
  <si>
    <t>English Values</t>
  </si>
  <si>
    <t>Edit What if #5</t>
  </si>
  <si>
    <t>Original</t>
  </si>
  <si>
    <t>AEOI</t>
  </si>
  <si>
    <t>T	S	N	R, H?</t>
  </si>
  <si>
    <t>"T	S	N	R, H?"
AEOI</t>
  </si>
  <si>
    <t>Edit What if #6</t>
  </si>
  <si>
    <t>Orin 396</t>
  </si>
  <si>
    <t>Orig 333</t>
  </si>
  <si>
    <t>Edit What if inspired #6</t>
  </si>
  <si>
    <t>Orig 396</t>
  </si>
  <si>
    <t>Edit What if inspired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</si>
</sst>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10" xfId="0" applyBorder="1"/>
    <xf numFmtId="0" fontId="18" fillId="0" borderId="0" xfId="0" applyFont="1"/>
    <xf numFmtId="0" fontId="0" fillId="0" borderId="0" xfId="0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/>
    <xf numFmtId="0" fontId="19" fillId="0" borderId="0" xfId="0" applyFont="1"/>
    <xf numFmtId="0" fontId="0" fillId="33" borderId="0" xfId="0" applyFill="1"/>
    <xf numFmtId="0" fontId="20" fillId="0" borderId="0" xfId="0" applyFont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0" borderId="10" xfId="0" applyFill="1" applyBorder="1"/>
    <xf numFmtId="0" fontId="0" fillId="36" borderId="10" xfId="0" applyFill="1" applyBorder="1"/>
    <xf numFmtId="0" fontId="0" fillId="36" borderId="0" xfId="0" applyFill="1"/>
    <xf numFmtId="0" fontId="14" fillId="36" borderId="0" xfId="0" applyFont="1" applyFill="1"/>
    <xf numFmtId="0" fontId="14" fillId="0" borderId="0" xfId="0" applyFont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6" fillId="0" borderId="0" xfId="0" applyFont="1"/>
    <xf numFmtId="0" fontId="0" fillId="0" borderId="0" xfId="0" applyFont="1"/>
    <xf numFmtId="0" fontId="0" fillId="41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42" borderId="0" xfId="0" applyFill="1"/>
    <xf numFmtId="0" fontId="0" fillId="43" borderId="0" xfId="0" applyFill="1"/>
    <xf numFmtId="0" fontId="0" fillId="43" borderId="0" xfId="0" applyFont="1" applyFill="1"/>
    <xf numFmtId="0" fontId="0" fillId="4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444500</xdr:colOff>
      <xdr:row>54</xdr:row>
      <xdr:rowOff>12700</xdr:rowOff>
    </xdr:from>
    <xdr:to>
      <xdr:col>30</xdr:col>
      <xdr:colOff>266700</xdr:colOff>
      <xdr:row>82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A5D9AA-94C6-E340-BA80-08333B7F7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33300" y="11049000"/>
          <a:ext cx="13030200" cy="5727700"/>
        </a:xfrm>
        <a:prstGeom prst="rect">
          <a:avLst/>
        </a:prstGeom>
      </xdr:spPr>
    </xdr:pic>
    <xdr:clientData/>
  </xdr:twoCellAnchor>
  <xdr:twoCellAnchor editAs="oneCell">
    <xdr:from>
      <xdr:col>14</xdr:col>
      <xdr:colOff>520700</xdr:colOff>
      <xdr:row>29</xdr:row>
      <xdr:rowOff>79262</xdr:rowOff>
    </xdr:from>
    <xdr:to>
      <xdr:col>29</xdr:col>
      <xdr:colOff>88900</xdr:colOff>
      <xdr:row>54</xdr:row>
      <xdr:rowOff>139700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3B115C-D09E-214C-8B93-8C4D55849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09500" y="6035562"/>
          <a:ext cx="11950700" cy="5140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29</xdr:row>
      <xdr:rowOff>52212</xdr:rowOff>
    </xdr:from>
    <xdr:to>
      <xdr:col>27</xdr:col>
      <xdr:colOff>38100</xdr:colOff>
      <xdr:row>43</xdr:row>
      <xdr:rowOff>177799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E8305-CF3C-A54D-8E3E-23E0C47E4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65300" y="6008512"/>
          <a:ext cx="8293100" cy="29703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D39" sqref="D39"/>
    </sheetView>
  </sheetViews>
  <sheetFormatPr baseColWidth="10" defaultRowHeight="16" x14ac:dyDescent="0.2"/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" si="1">SUM(G1:G3)</f>
        <v>549</v>
      </c>
      <c r="H4">
        <f t="shared" ref="H4" si="2">SUM(H1:H3)</f>
        <v>557</v>
      </c>
      <c r="I4">
        <f t="shared" ref="I4:J4" si="3">SUM(I1:I3)</f>
        <v>378</v>
      </c>
      <c r="J4">
        <f t="shared" si="3"/>
        <v>372</v>
      </c>
      <c r="K4">
        <f t="shared" ref="K4" si="4">SUM(K1:K3)</f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5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6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5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6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5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6"/>
        <v>500</v>
      </c>
    </row>
    <row r="16" spans="1:12" x14ac:dyDescent="0.2">
      <c r="A16">
        <f>SUM(A13:A15)</f>
        <v>254</v>
      </c>
      <c r="B16">
        <f t="shared" ref="B16:D16" si="7">SUM(B13:B15)</f>
        <v>296</v>
      </c>
      <c r="C16">
        <f t="shared" si="7"/>
        <v>615</v>
      </c>
      <c r="D16">
        <f t="shared" si="7"/>
        <v>343</v>
      </c>
      <c r="E16">
        <f>SUM(A16:D16)</f>
        <v>1508</v>
      </c>
      <c r="G16">
        <f t="shared" ref="G16" si="8">SUM(G13:G15)</f>
        <v>521</v>
      </c>
      <c r="H16">
        <f t="shared" ref="H16:I16" si="9">SUM(H13:H15)</f>
        <v>610</v>
      </c>
      <c r="I16">
        <f t="shared" si="9"/>
        <v>377</v>
      </c>
      <c r="J16">
        <f t="shared" ref="J16" si="10">SUM(J13:J15)</f>
        <v>356</v>
      </c>
      <c r="K16">
        <f t="shared" ref="K16" si="11">SUM(K13:K15)</f>
        <v>6</v>
      </c>
      <c r="L16">
        <f>SUM(G16:K16)</f>
        <v>1870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181E-BD5E-394B-B30E-64531238E4B6}">
  <dimension ref="A1:S82"/>
  <sheetViews>
    <sheetView tabSelected="1" topLeftCell="A23" workbookViewId="0">
      <selection activeCell="L57" sqref="L57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8" spans="1:18" x14ac:dyDescent="0.2"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2" spans="1:18" x14ac:dyDescent="0.2">
      <c r="A32" t="s">
        <v>90</v>
      </c>
    </row>
    <row r="33" spans="1:12" x14ac:dyDescent="0.2">
      <c r="A33" s="24" t="s">
        <v>75</v>
      </c>
      <c r="B33" s="1" t="s">
        <v>75</v>
      </c>
      <c r="C33" s="1" t="s">
        <v>75</v>
      </c>
      <c r="D33" t="s">
        <v>75</v>
      </c>
      <c r="G33" t="s">
        <v>75</v>
      </c>
      <c r="I33" s="1" t="s">
        <v>75</v>
      </c>
      <c r="J33" s="25" t="s">
        <v>75</v>
      </c>
    </row>
    <row r="34" spans="1:12" x14ac:dyDescent="0.2">
      <c r="A34" s="27" t="s">
        <v>75</v>
      </c>
      <c r="B34" s="19" t="s">
        <v>43</v>
      </c>
      <c r="C34" s="19" t="s">
        <v>36</v>
      </c>
      <c r="D34" s="18" t="s">
        <v>35</v>
      </c>
      <c r="E34" s="11"/>
      <c r="F34" s="11"/>
      <c r="G34" s="18" t="s">
        <v>38</v>
      </c>
      <c r="H34" s="18" t="s">
        <v>29</v>
      </c>
      <c r="I34" s="18" t="s">
        <v>44</v>
      </c>
      <c r="J34" s="28" t="s">
        <v>75</v>
      </c>
    </row>
    <row r="35" spans="1:12" x14ac:dyDescent="0.2">
      <c r="A35" s="18" t="s">
        <v>31</v>
      </c>
      <c r="B35" s="18" t="s">
        <v>32</v>
      </c>
      <c r="C35" s="18" t="s">
        <v>27</v>
      </c>
      <c r="D35" s="29" t="s">
        <v>33</v>
      </c>
      <c r="E35" s="11"/>
      <c r="F35" s="11"/>
      <c r="G35" s="18" t="s">
        <v>28</v>
      </c>
      <c r="H35" s="18" t="s">
        <v>26</v>
      </c>
      <c r="I35" s="18" t="s">
        <v>30</v>
      </c>
      <c r="J35" s="18" t="s">
        <v>37</v>
      </c>
    </row>
    <row r="36" spans="1:12" x14ac:dyDescent="0.2">
      <c r="A36" s="19" t="s">
        <v>41</v>
      </c>
      <c r="B36" s="19" t="s">
        <v>40</v>
      </c>
      <c r="C36" s="19" t="s">
        <v>39</v>
      </c>
      <c r="D36" s="29" t="s">
        <v>34</v>
      </c>
      <c r="E36" s="11"/>
      <c r="F36" s="11"/>
      <c r="G36" s="18" t="s">
        <v>47</v>
      </c>
      <c r="H36" s="18" t="s">
        <v>49</v>
      </c>
      <c r="I36" s="18" t="s">
        <v>48</v>
      </c>
      <c r="J36" s="18" t="s">
        <v>42</v>
      </c>
    </row>
    <row r="37" spans="1:12" x14ac:dyDescent="0.2">
      <c r="A37" s="11" t="s">
        <v>51</v>
      </c>
      <c r="B37" s="11" t="s">
        <v>50</v>
      </c>
      <c r="C37" s="25" t="s">
        <v>46</v>
      </c>
      <c r="D37" s="1" t="s">
        <v>45</v>
      </c>
    </row>
    <row r="39" spans="1:12" x14ac:dyDescent="0.2">
      <c r="A39" t="s">
        <v>78</v>
      </c>
    </row>
    <row r="40" spans="1:12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0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6">SUM(A40:D40)</f>
        <v>0</v>
      </c>
      <c r="G40" s="4">
        <f>_xlfn.XLOOKUP(G33,'English Ranking'!$B$1:$B$30,'English Ranking'!$D$1:$D$30)</f>
        <v>0</v>
      </c>
      <c r="H40" s="4">
        <f>_xlfn.XLOOKUP(D37,'English Ranking'!$B$1:$B$30,'English Ranking'!$D$1:$D$30)</f>
        <v>55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7">SUM(G40:K40)</f>
        <v>55</v>
      </c>
    </row>
    <row r="41" spans="1:12" x14ac:dyDescent="0.2">
      <c r="A41" s="4">
        <f>_xlfn.XLOOKUP(A34,'English Ranking'!$B$1:$B$30,'English Ranking'!$D$1:$D$30)</f>
        <v>0</v>
      </c>
      <c r="B41" s="4">
        <f>_xlfn.XLOOKUP(B34,'English Ranking'!$B$1:$B$30,'English Ranking'!$D$1:$D$30)</f>
        <v>55</v>
      </c>
      <c r="C41" s="4">
        <f>_xlfn.XLOOKUP(C34,'English Ranking'!$B$1:$B$30,'English Ranking'!$D$1:$D$30)</f>
        <v>144</v>
      </c>
      <c r="D41" s="4">
        <f>_xlfn.XLOOKUP(D34,'English Ranking'!$B$1:$B$30,'English Ranking'!$D$1:$D$30)</f>
        <v>144</v>
      </c>
      <c r="E41">
        <f t="shared" si="6"/>
        <v>343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233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0</v>
      </c>
      <c r="L41">
        <f t="shared" si="7"/>
        <v>377</v>
      </c>
    </row>
    <row r="42" spans="1:12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6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144</v>
      </c>
      <c r="L42">
        <f t="shared" si="7"/>
        <v>987</v>
      </c>
    </row>
    <row r="43" spans="1:12" x14ac:dyDescent="0.2">
      <c r="A43" s="4">
        <f>_xlfn.XLOOKUP(A36,'English Ranking'!$B$1:$B$30,'English Ranking'!$D$1:$D$30)</f>
        <v>89</v>
      </c>
      <c r="B43" s="4">
        <f>_xlfn.XLOOKUP(B36,'English Ranking'!$B$1:$B$30,'English Ranking'!$D$1:$D$30)</f>
        <v>89</v>
      </c>
      <c r="C43" s="4">
        <f>_xlfn.XLOOKUP(C36,'English Ranking'!$B$1:$B$30,'English Ranking'!$D$1:$D$30)</f>
        <v>89</v>
      </c>
      <c r="D43" s="4">
        <f>_xlfn.XLOOKUP(D36,'English Ranking'!$B$1:$B$30,'English Ranking'!$D$1:$D$30)</f>
        <v>144</v>
      </c>
      <c r="E43">
        <f t="shared" si="6"/>
        <v>411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8</v>
      </c>
      <c r="J43" s="4">
        <f>_xlfn.XLOOKUP(J36,'English Ranking'!$B$1:$B$30,'English Ranking'!$D$1:$D$30)</f>
        <v>55</v>
      </c>
      <c r="L43">
        <f t="shared" si="7"/>
        <v>89</v>
      </c>
    </row>
    <row r="44" spans="1:12" x14ac:dyDescent="0.2">
      <c r="A44" s="4">
        <f>_xlfn.XLOOKUP(A37,'English Ranking'!$B$1:$B$30,'English Ranking'!$D$1:$D$30)</f>
        <v>3</v>
      </c>
      <c r="B44" s="4">
        <f>_xlfn.XLOOKUP(B37,'English Ranking'!$B$1:$B$30,'English Ranking'!$D$1:$D$30)</f>
        <v>3</v>
      </c>
      <c r="C44" s="4">
        <f>_xlfn.XLOOKUP(C37,'English Ranking'!$B$1:$B$30,'English Ranking'!$D$1:$D$30)</f>
        <v>34</v>
      </c>
      <c r="D44" s="4">
        <f>_xlfn.XLOOKUP(D37,'English Ranking'!$B$1:$B$30,'English Ranking'!$D$1:$D$30)</f>
        <v>55</v>
      </c>
      <c r="E44">
        <f t="shared" si="6"/>
        <v>95</v>
      </c>
      <c r="G44">
        <f t="shared" ref="G44:J44" si="8">SUM(G41:G43)</f>
        <v>343</v>
      </c>
      <c r="H44">
        <f>SUM(H40:H43)</f>
        <v>670</v>
      </c>
      <c r="I44">
        <f>SUM(I40:I43)</f>
        <v>296</v>
      </c>
      <c r="J44">
        <f t="shared" si="8"/>
        <v>199</v>
      </c>
      <c r="L44">
        <f>SUM(L40:L43)</f>
        <v>1508</v>
      </c>
    </row>
    <row r="45" spans="1:12" x14ac:dyDescent="0.2">
      <c r="A45">
        <f>SUM(A41:A44)</f>
        <v>325</v>
      </c>
      <c r="B45">
        <f>SUM(B40:B44)</f>
        <v>380</v>
      </c>
      <c r="C45">
        <f>SUM(C40:C44)</f>
        <v>644</v>
      </c>
      <c r="D45">
        <f t="shared" ref="D45:E45" si="9">SUM(D41:D44)</f>
        <v>576</v>
      </c>
      <c r="E45">
        <f t="shared" si="9"/>
        <v>1925</v>
      </c>
    </row>
    <row r="47" spans="1:12" x14ac:dyDescent="0.2">
      <c r="A47" t="s">
        <v>79</v>
      </c>
    </row>
    <row r="48" spans="1:12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0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0">SUM(A48:D48)</f>
        <v>0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0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1">SUM(G48:K48)</f>
        <v>0</v>
      </c>
    </row>
    <row r="49" spans="1:19" x14ac:dyDescent="0.2">
      <c r="A49" s="4">
        <f>_xlfn.XLOOKUP(A34,'English Ranking'!$B$1:$B$30,'English Ranking'!$C$1:$C$30)</f>
        <v>0</v>
      </c>
      <c r="B49" s="4">
        <f>_xlfn.XLOOKUP(B34,'English Ranking'!$B$1:$B$30,'English Ranking'!$C$1:$C$30)</f>
        <v>60</v>
      </c>
      <c r="C49" s="4">
        <f>_xlfn.XLOOKUP(C34,'English Ranking'!$B$1:$B$30,'English Ranking'!$C$1:$C$30)</f>
        <v>136</v>
      </c>
      <c r="D49" s="4">
        <f>_xlfn.XLOOKUP(D34,'English Ranking'!$B$1:$B$30,'English Ranking'!$C$1:$C$30)</f>
        <v>145</v>
      </c>
      <c r="E49">
        <f t="shared" si="10"/>
        <v>341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272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0</v>
      </c>
      <c r="L49">
        <f t="shared" si="11"/>
        <v>428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0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119</v>
      </c>
      <c r="L50">
        <f t="shared" si="11"/>
        <v>1121</v>
      </c>
    </row>
    <row r="51" spans="1:19" x14ac:dyDescent="0.2">
      <c r="A51" s="4">
        <f>_xlfn.XLOOKUP(A36,'English Ranking'!$B$1:$B$30,'English Ranking'!$C$1:$C$30)</f>
        <v>76</v>
      </c>
      <c r="B51" s="4">
        <f>_xlfn.XLOOKUP(B36,'English Ranking'!$B$1:$B$30,'English Ranking'!$C$1:$C$30)</f>
        <v>86</v>
      </c>
      <c r="C51" s="4">
        <f>_xlfn.XLOOKUP(C36,'English Ranking'!$B$1:$B$30,'English Ranking'!$C$1:$C$30)</f>
        <v>90</v>
      </c>
      <c r="D51" s="4">
        <f>_xlfn.XLOOKUP(D36,'English Ranking'!$B$1:$B$30,'English Ranking'!$C$1:$C$30)</f>
        <v>180</v>
      </c>
      <c r="E51">
        <f t="shared" si="10"/>
        <v>432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8</v>
      </c>
      <c r="J51" s="4">
        <f>_xlfn.XLOOKUP(J36,'English Ranking'!$B$1:$B$30,'English Ranking'!$C$1:$C$30)</f>
        <v>67</v>
      </c>
      <c r="L51">
        <f t="shared" si="11"/>
        <v>100</v>
      </c>
    </row>
    <row r="52" spans="1:19" x14ac:dyDescent="0.2">
      <c r="A52" s="4">
        <f>_xlfn.XLOOKUP(A37,'English Ranking'!$B$1:$B$30,'English Ranking'!$C$1:$C$30)</f>
        <v>3</v>
      </c>
      <c r="B52" s="4">
        <f>_xlfn.XLOOKUP(B37,'English Ranking'!$B$1:$B$30,'English Ranking'!$C$1:$C$30)</f>
        <v>4</v>
      </c>
      <c r="C52" s="4">
        <f>_xlfn.XLOOKUP(C37,'English Ranking'!$B$1:$B$30,'English Ranking'!$C$1:$C$30)</f>
        <v>38</v>
      </c>
      <c r="D52" s="4">
        <f>_xlfn.XLOOKUP(D37,'English Ranking'!$B$1:$B$30,'English Ranking'!$C$1:$C$30)</f>
        <v>53</v>
      </c>
      <c r="E52">
        <f t="shared" si="10"/>
        <v>98</v>
      </c>
      <c r="G52">
        <f t="shared" ref="G52" si="12">SUM(G49:G51)</f>
        <v>403</v>
      </c>
      <c r="H52">
        <f>SUM(H48:H51)</f>
        <v>723</v>
      </c>
      <c r="I52">
        <f>SUM(I48:I51)</f>
        <v>337</v>
      </c>
      <c r="J52">
        <f t="shared" ref="J52" si="13">SUM(J49:J51)</f>
        <v>186</v>
      </c>
      <c r="L52">
        <f>SUM(G52:K52)</f>
        <v>1649</v>
      </c>
    </row>
    <row r="53" spans="1:19" x14ac:dyDescent="0.2">
      <c r="A53">
        <f>SUM(A49:A52)</f>
        <v>337</v>
      </c>
      <c r="B53">
        <f>SUM(B48:B52)</f>
        <v>382</v>
      </c>
      <c r="C53">
        <f>SUM(C48:C52)</f>
        <v>595</v>
      </c>
      <c r="D53">
        <f t="shared" ref="D53:E53" si="14">SUM(D49:D52)</f>
        <v>602</v>
      </c>
      <c r="E53">
        <f t="shared" si="14"/>
        <v>1916</v>
      </c>
    </row>
    <row r="54" spans="1:19" x14ac:dyDescent="0.2">
      <c r="I54" t="s">
        <v>89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  <row r="59" spans="1:19" x14ac:dyDescent="0.2">
      <c r="A59" t="s">
        <v>88</v>
      </c>
    </row>
    <row r="60" spans="1:19" x14ac:dyDescent="0.2">
      <c r="A60" s="24" t="s">
        <v>75</v>
      </c>
      <c r="B60" s="1" t="s">
        <v>75</v>
      </c>
      <c r="C60" s="1" t="s">
        <v>75</v>
      </c>
      <c r="D60" t="s">
        <v>75</v>
      </c>
      <c r="G60" t="s">
        <v>75</v>
      </c>
      <c r="I60" s="1" t="s">
        <v>75</v>
      </c>
      <c r="J60" s="25" t="s">
        <v>75</v>
      </c>
    </row>
    <row r="61" spans="1:19" x14ac:dyDescent="0.2">
      <c r="A61" s="27" t="s">
        <v>45</v>
      </c>
      <c r="B61" s="19" t="s">
        <v>40</v>
      </c>
      <c r="C61" s="19" t="s">
        <v>39</v>
      </c>
      <c r="D61" s="27" t="s">
        <v>37</v>
      </c>
      <c r="E61" s="11"/>
      <c r="F61" s="11"/>
      <c r="G61" s="18" t="s">
        <v>38</v>
      </c>
      <c r="H61" s="18" t="s">
        <v>29</v>
      </c>
      <c r="I61" s="18" t="s">
        <v>44</v>
      </c>
      <c r="J61" s="28" t="s">
        <v>41</v>
      </c>
    </row>
    <row r="62" spans="1:19" x14ac:dyDescent="0.2">
      <c r="A62" s="18" t="s">
        <v>31</v>
      </c>
      <c r="B62" s="18" t="s">
        <v>32</v>
      </c>
      <c r="C62" s="18" t="s">
        <v>27</v>
      </c>
      <c r="D62" s="27" t="s">
        <v>33</v>
      </c>
      <c r="E62" s="11"/>
      <c r="F62" s="11"/>
      <c r="G62" s="18" t="s">
        <v>28</v>
      </c>
      <c r="H62" s="18" t="s">
        <v>26</v>
      </c>
      <c r="I62" s="18" t="s">
        <v>30</v>
      </c>
      <c r="J62" s="27" t="s">
        <v>34</v>
      </c>
    </row>
    <row r="63" spans="1:19" x14ac:dyDescent="0.2">
      <c r="A63" s="19" t="s">
        <v>46</v>
      </c>
      <c r="B63" s="19" t="s">
        <v>43</v>
      </c>
      <c r="C63" s="19" t="s">
        <v>36</v>
      </c>
      <c r="D63" s="19" t="s">
        <v>35</v>
      </c>
      <c r="E63" s="11"/>
      <c r="F63" s="11"/>
      <c r="G63" s="18" t="s">
        <v>47</v>
      </c>
      <c r="H63" s="18" t="s">
        <v>49</v>
      </c>
      <c r="I63" s="18" t="s">
        <v>48</v>
      </c>
      <c r="J63" s="18" t="s">
        <v>42</v>
      </c>
    </row>
    <row r="64" spans="1:19" x14ac:dyDescent="0.2">
      <c r="A64" s="11" t="s">
        <v>75</v>
      </c>
      <c r="B64" s="11"/>
      <c r="C64" s="25" t="s">
        <v>51</v>
      </c>
      <c r="D64" s="1" t="s">
        <v>50</v>
      </c>
    </row>
    <row r="66" spans="1:12" x14ac:dyDescent="0.2">
      <c r="A66" t="s">
        <v>78</v>
      </c>
    </row>
    <row r="67" spans="1:12" x14ac:dyDescent="0.2">
      <c r="A67" s="4">
        <f>_xlfn.XLOOKUP(A60,'English Ranking'!$B$1:$B$30,'English Ranking'!$D$1:$D$30)</f>
        <v>0</v>
      </c>
      <c r="B67" s="4">
        <f>_xlfn.XLOOKUP(B60,'English Ranking'!$B$1:$B$30,'English Ranking'!$D$1:$D$30)</f>
        <v>0</v>
      </c>
      <c r="C67" s="4">
        <f>_xlfn.XLOOKUP(C60,'English Ranking'!$B$1:$B$30,'English Ranking'!$D$1:$D$30)</f>
        <v>0</v>
      </c>
      <c r="D67" s="4">
        <f>_xlfn.XLOOKUP(D60,'English Ranking'!$B$1:$B$30,'English Ranking'!$D$1:$D$30)</f>
        <v>0</v>
      </c>
      <c r="E67">
        <f t="shared" ref="E67:E71" si="15">SUM(A67:D67)</f>
        <v>0</v>
      </c>
      <c r="G67" s="4">
        <f>_xlfn.XLOOKUP(G60,'English Ranking'!$B$1:$B$30,'English Ranking'!$D$1:$D$30)</f>
        <v>0</v>
      </c>
      <c r="H67" s="4">
        <f>_xlfn.XLOOKUP(D64,'English Ranking'!$B$1:$B$30,'English Ranking'!$D$1:$D$30)</f>
        <v>3</v>
      </c>
      <c r="I67" s="4">
        <f>_xlfn.XLOOKUP(I60,'English Ranking'!$B$1:$B$30,'English Ranking'!$D$1:$D$30)</f>
        <v>0</v>
      </c>
      <c r="J67" s="4">
        <f>_xlfn.XLOOKUP(J60,'English Ranking'!$B$1:$B$30,'English Ranking'!$D$1:$D$30)</f>
        <v>0</v>
      </c>
      <c r="L67">
        <f t="shared" ref="L67:L70" si="16">SUM(G67:K67)</f>
        <v>3</v>
      </c>
    </row>
    <row r="68" spans="1:12" x14ac:dyDescent="0.2">
      <c r="A68" s="4">
        <f>_xlfn.XLOOKUP(A61,'English Ranking'!$B$1:$B$30,'English Ranking'!$D$1:$D$30)</f>
        <v>55</v>
      </c>
      <c r="B68" s="4">
        <f>_xlfn.XLOOKUP(B61,'English Ranking'!$B$1:$B$30,'English Ranking'!$D$1:$D$30)</f>
        <v>89</v>
      </c>
      <c r="C68" s="4">
        <f>_xlfn.XLOOKUP(C61,'English Ranking'!$B$1:$B$30,'English Ranking'!$D$1:$D$30)</f>
        <v>89</v>
      </c>
      <c r="D68" s="4">
        <f>_xlfn.XLOOKUP(D61,'English Ranking'!$B$1:$B$30,'English Ranking'!$D$1:$D$30)</f>
        <v>144</v>
      </c>
      <c r="E68">
        <f t="shared" si="15"/>
        <v>377</v>
      </c>
      <c r="G68" s="4">
        <f>_xlfn.XLOOKUP(G61,'English Ranking'!$B$1:$B$30,'English Ranking'!$D$1:$D$30)</f>
        <v>89</v>
      </c>
      <c r="H68" s="4">
        <f>_xlfn.XLOOKUP(H61,'English Ranking'!$B$1:$B$30,'English Ranking'!$D$1:$D$30)</f>
        <v>233</v>
      </c>
      <c r="I68" s="4">
        <f>_xlfn.XLOOKUP(I61,'English Ranking'!$B$1:$B$30,'English Ranking'!$D$1:$D$30)</f>
        <v>55</v>
      </c>
      <c r="J68" s="4">
        <f>_xlfn.XLOOKUP(J61,'English Ranking'!$B$1:$B$30,'English Ranking'!$D$1:$D$30)</f>
        <v>89</v>
      </c>
      <c r="L68">
        <f t="shared" si="16"/>
        <v>466</v>
      </c>
    </row>
    <row r="69" spans="1:12" x14ac:dyDescent="0.2">
      <c r="A69" s="4">
        <f>_xlfn.XLOOKUP(A62,'English Ranking'!$B$1:$B$30,'English Ranking'!$D$1:$D$30)</f>
        <v>233</v>
      </c>
      <c r="B69" s="4">
        <f>_xlfn.XLOOKUP(B62,'English Ranking'!$B$1:$B$30,'English Ranking'!$D$1:$D$30)</f>
        <v>233</v>
      </c>
      <c r="C69" s="4">
        <f>_xlfn.XLOOKUP(C62,'English Ranking'!$B$1:$B$30,'English Ranking'!$D$1:$D$30)</f>
        <v>377</v>
      </c>
      <c r="D69" s="4">
        <f>_xlfn.XLOOKUP(D62,'English Ranking'!$B$1:$B$30,'English Ranking'!$D$1:$D$30)</f>
        <v>233</v>
      </c>
      <c r="E69">
        <f t="shared" si="15"/>
        <v>1076</v>
      </c>
      <c r="G69" s="4">
        <f>_xlfn.XLOOKUP(G62,'English Ranking'!$B$1:$B$30,'English Ranking'!$D$1:$D$30)</f>
        <v>233</v>
      </c>
      <c r="H69" s="4">
        <f>_xlfn.XLOOKUP(H62,'English Ranking'!$B$1:$B$30,'English Ranking'!$D$1:$D$30)</f>
        <v>377</v>
      </c>
      <c r="I69" s="4">
        <f>_xlfn.XLOOKUP(I62,'English Ranking'!$B$1:$B$30,'English Ranking'!$D$1:$D$30)</f>
        <v>233</v>
      </c>
      <c r="J69" s="4">
        <f>_xlfn.XLOOKUP(J62,'English Ranking'!$B$1:$B$30,'English Ranking'!$D$1:$D$30)</f>
        <v>144</v>
      </c>
      <c r="L69">
        <f t="shared" si="16"/>
        <v>987</v>
      </c>
    </row>
    <row r="70" spans="1:12" x14ac:dyDescent="0.2">
      <c r="A70" s="4">
        <f>_xlfn.XLOOKUP(A63,'English Ranking'!$B$1:$B$30,'English Ranking'!$D$1:$D$30)</f>
        <v>34</v>
      </c>
      <c r="B70" s="4">
        <f>_xlfn.XLOOKUP(B63,'English Ranking'!$B$1:$B$30,'English Ranking'!$D$1:$D$30)</f>
        <v>55</v>
      </c>
      <c r="C70" s="4">
        <f>_xlfn.XLOOKUP(C63,'English Ranking'!$B$1:$B$30,'English Ranking'!$D$1:$D$30)</f>
        <v>144</v>
      </c>
      <c r="D70" s="4">
        <f>_xlfn.XLOOKUP(D63,'English Ranking'!$B$1:$B$30,'English Ranking'!$D$1:$D$30)</f>
        <v>144</v>
      </c>
      <c r="E70">
        <f t="shared" si="15"/>
        <v>377</v>
      </c>
      <c r="G70" s="4">
        <f>_xlfn.XLOOKUP(G63,'English Ranking'!$B$1:$B$30,'English Ranking'!$D$1:$D$30)</f>
        <v>21</v>
      </c>
      <c r="H70" s="4">
        <f>_xlfn.XLOOKUP(H63,'English Ranking'!$B$1:$B$30,'English Ranking'!$D$1:$D$30)</f>
        <v>5</v>
      </c>
      <c r="I70" s="4">
        <f>_xlfn.XLOOKUP(I63,'English Ranking'!$B$1:$B$30,'English Ranking'!$D$1:$D$30)</f>
        <v>8</v>
      </c>
      <c r="J70" s="4">
        <f>_xlfn.XLOOKUP(J63,'English Ranking'!$B$1:$B$30,'English Ranking'!$D$1:$D$30)</f>
        <v>55</v>
      </c>
      <c r="L70">
        <f t="shared" si="16"/>
        <v>89</v>
      </c>
    </row>
    <row r="71" spans="1:12" x14ac:dyDescent="0.2">
      <c r="A71" s="4">
        <f>_xlfn.XLOOKUP(A64,'English Ranking'!$B$1:$B$30,'English Ranking'!$D$1:$D$30)</f>
        <v>0</v>
      </c>
      <c r="B71" s="4">
        <f>_xlfn.XLOOKUP(B64,'English Ranking'!$B$1:$B$30,'English Ranking'!$D$1:$D$30)</f>
        <v>0</v>
      </c>
      <c r="C71" s="4">
        <f>_xlfn.XLOOKUP(C64,'English Ranking'!$B$1:$B$30,'English Ranking'!$D$1:$D$30)</f>
        <v>3</v>
      </c>
      <c r="D71" s="4">
        <f>_xlfn.XLOOKUP(D64,'English Ranking'!$B$1:$B$30,'English Ranking'!$D$1:$D$30)</f>
        <v>3</v>
      </c>
      <c r="E71">
        <f t="shared" si="15"/>
        <v>6</v>
      </c>
      <c r="G71">
        <f t="shared" ref="G71:J71" si="17">SUM(G68:G70)</f>
        <v>343</v>
      </c>
      <c r="H71">
        <f>SUM(H67:H70)</f>
        <v>618</v>
      </c>
      <c r="I71">
        <f>SUM(I67:I70)</f>
        <v>296</v>
      </c>
      <c r="J71">
        <f t="shared" ref="J71:L71" si="18">SUM(J68:J70)</f>
        <v>288</v>
      </c>
      <c r="L71">
        <f>SUM(L67:L70)</f>
        <v>1545</v>
      </c>
    </row>
    <row r="72" spans="1:12" x14ac:dyDescent="0.2">
      <c r="A72">
        <f>SUM(A68:A71)</f>
        <v>322</v>
      </c>
      <c r="B72">
        <f>SUM(B67:B71)</f>
        <v>377</v>
      </c>
      <c r="C72">
        <f>SUM(C67:C71)</f>
        <v>613</v>
      </c>
      <c r="D72">
        <f t="shared" ref="D72:E72" si="19">SUM(D68:D71)</f>
        <v>524</v>
      </c>
      <c r="E72">
        <f t="shared" si="19"/>
        <v>1836</v>
      </c>
    </row>
    <row r="74" spans="1:12" x14ac:dyDescent="0.2">
      <c r="A74" t="s">
        <v>79</v>
      </c>
    </row>
    <row r="75" spans="1:12" x14ac:dyDescent="0.2">
      <c r="A75" s="4">
        <f>_xlfn.XLOOKUP(A60,'English Ranking'!$B$1:$B$30,'English Ranking'!$C$1:$C$30)</f>
        <v>0</v>
      </c>
      <c r="B75" s="4">
        <f>_xlfn.XLOOKUP(B60,'English Ranking'!$B$1:$B$30,'English Ranking'!$C$1:$C$30)</f>
        <v>0</v>
      </c>
      <c r="C75" s="4">
        <f>_xlfn.XLOOKUP(C60,'English Ranking'!$B$1:$B$30,'English Ranking'!$C$1:$C$30)</f>
        <v>0</v>
      </c>
      <c r="D75" s="4">
        <f>_xlfn.XLOOKUP(D60,'English Ranking'!$B$1:$B$30,'English Ranking'!$C$1:$C$30)</f>
        <v>0</v>
      </c>
      <c r="E75">
        <f t="shared" ref="E75:E79" si="20">SUM(A75:D75)</f>
        <v>0</v>
      </c>
      <c r="G75" s="4">
        <f>_xlfn.XLOOKUP(G60,'English Ranking'!$B$1:$B$30,'English Ranking'!$C$1:$C$30)</f>
        <v>0</v>
      </c>
      <c r="H75" s="4">
        <f>_xlfn.XLOOKUP(H60,'English Ranking'!$B$1:$B$30,'English Ranking'!$C$1:$C$30)</f>
        <v>0</v>
      </c>
      <c r="I75" s="4">
        <f>_xlfn.XLOOKUP(I60,'English Ranking'!$B$1:$B$30,'English Ranking'!$C$1:$C$30)</f>
        <v>0</v>
      </c>
      <c r="J75" s="4">
        <f>_xlfn.XLOOKUP(J60,'English Ranking'!$B$1:$B$30,'English Ranking'!$C$1:$C$30)</f>
        <v>0</v>
      </c>
      <c r="L75">
        <f t="shared" ref="L75:L78" si="21">SUM(G75:K75)</f>
        <v>0</v>
      </c>
    </row>
    <row r="76" spans="1:12" x14ac:dyDescent="0.2">
      <c r="A76" s="4">
        <f>_xlfn.XLOOKUP(A61,'English Ranking'!$B$1:$B$30,'English Ranking'!$C$1:$C$30)</f>
        <v>53</v>
      </c>
      <c r="B76" s="4">
        <f>_xlfn.XLOOKUP(B61,'English Ranking'!$B$1:$B$30,'English Ranking'!$C$1:$C$30)</f>
        <v>86</v>
      </c>
      <c r="C76" s="4">
        <f>_xlfn.XLOOKUP(C61,'English Ranking'!$B$1:$B$30,'English Ranking'!$C$1:$C$30)</f>
        <v>90</v>
      </c>
      <c r="D76" s="4">
        <f>_xlfn.XLOOKUP(D61,'English Ranking'!$B$1:$B$30,'English Ranking'!$C$1:$C$30)</f>
        <v>119</v>
      </c>
      <c r="E76">
        <f t="shared" si="20"/>
        <v>348</v>
      </c>
      <c r="G76" s="4">
        <f>_xlfn.XLOOKUP(G61,'English Ranking'!$B$1:$B$30,'English Ranking'!$C$1:$C$30)</f>
        <v>97</v>
      </c>
      <c r="H76" s="4">
        <f>_xlfn.XLOOKUP(H61,'English Ranking'!$B$1:$B$30,'English Ranking'!$C$1:$C$30)</f>
        <v>272</v>
      </c>
      <c r="I76" s="4">
        <f>_xlfn.XLOOKUP(I61,'English Ranking'!$B$1:$B$30,'English Ranking'!$C$1:$C$30)</f>
        <v>59</v>
      </c>
      <c r="J76" s="4">
        <f>_xlfn.XLOOKUP(J61,'English Ranking'!$B$1:$B$30,'English Ranking'!$C$1:$C$30)</f>
        <v>76</v>
      </c>
      <c r="L76">
        <f t="shared" si="21"/>
        <v>504</v>
      </c>
    </row>
    <row r="77" spans="1:12" x14ac:dyDescent="0.2">
      <c r="A77" s="4">
        <f>_xlfn.XLOOKUP(A62,'English Ranking'!$B$1:$B$30,'English Ranking'!$C$1:$C$30)</f>
        <v>258</v>
      </c>
      <c r="B77" s="4">
        <f>_xlfn.XLOOKUP(B62,'English Ranking'!$B$1:$B$30,'English Ranking'!$C$1:$C$30)</f>
        <v>232</v>
      </c>
      <c r="C77" s="4">
        <f>_xlfn.XLOOKUP(C62,'English Ranking'!$B$1:$B$30,'English Ranking'!$C$1:$C$30)</f>
        <v>331</v>
      </c>
      <c r="D77" s="4">
        <f>_xlfn.XLOOKUP(D62,'English Ranking'!$B$1:$B$30,'English Ranking'!$C$1:$C$30)</f>
        <v>224</v>
      </c>
      <c r="E77">
        <f t="shared" si="20"/>
        <v>1045</v>
      </c>
      <c r="G77" s="4">
        <f>_xlfn.XLOOKUP(G62,'English Ranking'!$B$1:$B$30,'English Ranking'!$C$1:$C$30)</f>
        <v>287</v>
      </c>
      <c r="H77" s="4">
        <f>_xlfn.XLOOKUP(H62,'English Ranking'!$B$1:$B$30,'English Ranking'!$C$1:$C$30)</f>
        <v>445</v>
      </c>
      <c r="I77" s="4">
        <f>_xlfn.XLOOKUP(I62,'English Ranking'!$B$1:$B$30,'English Ranking'!$C$1:$C$30)</f>
        <v>270</v>
      </c>
      <c r="J77" s="4">
        <f>_xlfn.XLOOKUP(J62,'English Ranking'!$B$1:$B$30,'English Ranking'!$C$1:$C$30)</f>
        <v>180</v>
      </c>
      <c r="L77">
        <f t="shared" si="21"/>
        <v>1182</v>
      </c>
    </row>
    <row r="78" spans="1:12" x14ac:dyDescent="0.2">
      <c r="A78" s="4">
        <f>_xlfn.XLOOKUP(A63,'English Ranking'!$B$1:$B$30,'English Ranking'!$C$1:$C$30)</f>
        <v>38</v>
      </c>
      <c r="B78" s="4">
        <f>_xlfn.XLOOKUP(B63,'English Ranking'!$B$1:$B$30,'English Ranking'!$C$1:$C$30)</f>
        <v>60</v>
      </c>
      <c r="C78" s="4">
        <f>_xlfn.XLOOKUP(C63,'English Ranking'!$B$1:$B$30,'English Ranking'!$C$1:$C$30)</f>
        <v>136</v>
      </c>
      <c r="D78" s="4">
        <f>_xlfn.XLOOKUP(D63,'English Ranking'!$B$1:$B$30,'English Ranking'!$C$1:$C$30)</f>
        <v>145</v>
      </c>
      <c r="E78">
        <f t="shared" si="20"/>
        <v>379</v>
      </c>
      <c r="G78" s="4">
        <f>_xlfn.XLOOKUP(G63,'English Ranking'!$B$1:$B$30,'English Ranking'!$C$1:$C$30)</f>
        <v>19</v>
      </c>
      <c r="H78" s="4">
        <f>_xlfn.XLOOKUP(H63,'English Ranking'!$B$1:$B$30,'English Ranking'!$C$1:$C$30)</f>
        <v>6</v>
      </c>
      <c r="I78" s="4">
        <f>_xlfn.XLOOKUP(I63,'English Ranking'!$B$1:$B$30,'English Ranking'!$C$1:$C$30)</f>
        <v>8</v>
      </c>
      <c r="J78" s="4">
        <f>_xlfn.XLOOKUP(J63,'English Ranking'!$B$1:$B$30,'English Ranking'!$C$1:$C$30)</f>
        <v>67</v>
      </c>
      <c r="L78">
        <f t="shared" si="21"/>
        <v>100</v>
      </c>
    </row>
    <row r="79" spans="1:12" x14ac:dyDescent="0.2">
      <c r="A79" s="4">
        <f>_xlfn.XLOOKUP(A64,'English Ranking'!$B$1:$B$30,'English Ranking'!$C$1:$C$30)</f>
        <v>0</v>
      </c>
      <c r="B79" s="4">
        <f>_xlfn.XLOOKUP(B64,'English Ranking'!$B$1:$B$30,'English Ranking'!$C$1:$C$30)</f>
        <v>0</v>
      </c>
      <c r="C79" s="4">
        <f>_xlfn.XLOOKUP(C64,'English Ranking'!$B$1:$B$30,'English Ranking'!$C$1:$C$30)</f>
        <v>3</v>
      </c>
      <c r="D79" s="4">
        <f>_xlfn.XLOOKUP(D64,'English Ranking'!$B$1:$B$30,'English Ranking'!$C$1:$C$30)</f>
        <v>4</v>
      </c>
      <c r="E79">
        <f t="shared" si="20"/>
        <v>7</v>
      </c>
      <c r="G79">
        <f t="shared" ref="G79" si="22">SUM(G76:G78)</f>
        <v>403</v>
      </c>
      <c r="H79">
        <f>SUM(H75:H78)</f>
        <v>723</v>
      </c>
      <c r="I79">
        <f>SUM(I75:I78)</f>
        <v>337</v>
      </c>
      <c r="J79">
        <f t="shared" ref="J79" si="23">SUM(J76:J78)</f>
        <v>323</v>
      </c>
      <c r="L79">
        <f>SUM(G79:K79)</f>
        <v>1786</v>
      </c>
    </row>
    <row r="80" spans="1:12" x14ac:dyDescent="0.2">
      <c r="A80">
        <f>SUM(A76:A79)</f>
        <v>349</v>
      </c>
      <c r="B80">
        <f>SUM(B75:B79)</f>
        <v>378</v>
      </c>
      <c r="C80">
        <f>SUM(C75:C79)</f>
        <v>560</v>
      </c>
      <c r="D80">
        <f t="shared" ref="D80:E80" si="24">SUM(D76:D79)</f>
        <v>492</v>
      </c>
      <c r="E80">
        <f t="shared" si="24"/>
        <v>1779</v>
      </c>
    </row>
    <row r="81" spans="4:12" x14ac:dyDescent="0.2">
      <c r="I81" t="s">
        <v>89</v>
      </c>
      <c r="J81" t="s">
        <v>87</v>
      </c>
    </row>
    <row r="82" spans="4:12" x14ac:dyDescent="0.2">
      <c r="D82" t="s">
        <v>81</v>
      </c>
      <c r="E82">
        <v>1856</v>
      </c>
      <c r="K82" t="s">
        <v>81</v>
      </c>
      <c r="L82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2"/>
  <sheetViews>
    <sheetView topLeftCell="A19" workbookViewId="0">
      <selection activeCell="O35" sqref="O35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74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49</v>
      </c>
      <c r="B21" t="s">
        <v>49</v>
      </c>
      <c r="C21" t="s">
        <v>49</v>
      </c>
      <c r="D21" t="s">
        <v>41</v>
      </c>
      <c r="E21" s="1" t="s">
        <v>44</v>
      </c>
      <c r="H21" s="1" t="s">
        <v>40</v>
      </c>
      <c r="I21" t="s">
        <v>50</v>
      </c>
      <c r="J21" t="s">
        <v>37</v>
      </c>
      <c r="K21" t="s">
        <v>33</v>
      </c>
      <c r="L21" t="s">
        <v>35</v>
      </c>
      <c r="M21" t="s">
        <v>49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A22" t="s">
        <v>28</v>
      </c>
      <c r="B22" t="s">
        <v>29</v>
      </c>
      <c r="C22" t="s">
        <v>26</v>
      </c>
      <c r="D22" s="23" t="s">
        <v>38</v>
      </c>
      <c r="E22" s="1" t="s">
        <v>30</v>
      </c>
      <c r="H22" s="1" t="s">
        <v>36</v>
      </c>
      <c r="I22" s="23" t="s">
        <v>34</v>
      </c>
      <c r="J22" t="s">
        <v>27</v>
      </c>
      <c r="K22" t="s">
        <v>31</v>
      </c>
      <c r="L22" t="s">
        <v>32</v>
      </c>
      <c r="M22" t="s">
        <v>49</v>
      </c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A23" t="s">
        <v>49</v>
      </c>
      <c r="B23" t="s">
        <v>50</v>
      </c>
      <c r="C23" s="21" t="s">
        <v>49</v>
      </c>
      <c r="D23" t="s">
        <v>47</v>
      </c>
      <c r="E23" s="1" t="s">
        <v>48</v>
      </c>
      <c r="H23" s="1" t="s">
        <v>45</v>
      </c>
      <c r="I23" t="s">
        <v>39</v>
      </c>
      <c r="J23" t="s">
        <v>43</v>
      </c>
      <c r="K23" t="s">
        <v>46</v>
      </c>
      <c r="L23" t="s">
        <v>51</v>
      </c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5" t="str">
        <f>A20</f>
        <v>dvorak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Ranking'!$D$1:$D$26)</f>
        <v>5</v>
      </c>
      <c r="B27" s="4">
        <f>_xlfn.XLOOKUP(B21,'English Ranking'!$B$1:$B$26,'English Ranking'!$D$1:$D$26)</f>
        <v>5</v>
      </c>
      <c r="C27" s="4">
        <f>_xlfn.XLOOKUP(C21,'English Ranking'!$B$1:$B$26,'English Ranking'!$D$1:$D$26)</f>
        <v>5</v>
      </c>
      <c r="D27" s="4">
        <f>_xlfn.XLOOKUP(D21,'English Ranking'!$B$1:$B$26,'English Ranking'!$D$1:$D$26)</f>
        <v>89</v>
      </c>
      <c r="E27" s="4">
        <f>_xlfn.XLOOKUP(E21,'English Ranking'!$B$1:$B$26,'English Ranking'!$D$1:$D$26)</f>
        <v>55</v>
      </c>
      <c r="F27">
        <f>SUM(A27:E27)</f>
        <v>159</v>
      </c>
      <c r="H27" s="4">
        <f>_xlfn.XLOOKUP(H21,'English Ranking'!$B$1:$B$26,'English Ranking'!$D$1:$D$26)</f>
        <v>89</v>
      </c>
      <c r="I27" s="4">
        <f>_xlfn.XLOOKUP(I21,'English Ranking'!$B$1:$B$26,'English Ranking'!$D$1:$D$26)</f>
        <v>3</v>
      </c>
      <c r="J27" s="4">
        <f>_xlfn.XLOOKUP(J21,'English Ranking'!$B$1:$B$26,'English Ranking'!$D$1:$D$26)</f>
        <v>144</v>
      </c>
      <c r="K27" s="4">
        <f>_xlfn.XLOOKUP(K21,'English Ranking'!$B$1:$B$26,'English Ranking'!$D$1:$D$26)</f>
        <v>233</v>
      </c>
      <c r="L27" s="4">
        <f>_xlfn.XLOOKUP(L21,'English Ranking'!$B$1:$B$26,'English Ranking'!$D$1:$D$26)</f>
        <v>144</v>
      </c>
      <c r="M27" s="4">
        <f>_xlfn.XLOOKUP(M21,'English Ranking'!$B$1:$B$26,'English Ranking'!$D$1:$D$26)</f>
        <v>5</v>
      </c>
      <c r="N27">
        <f t="shared" ref="N27:N29" si="6">SUM(I27:M27)</f>
        <v>529</v>
      </c>
    </row>
    <row r="28" spans="1:18" x14ac:dyDescent="0.2">
      <c r="A28" s="4">
        <f>_xlfn.XLOOKUP(A22,'English Ranking'!$B$1:$B$26,'English Ranking'!$D$1:$D$26)</f>
        <v>233</v>
      </c>
      <c r="B28" s="4">
        <f>_xlfn.XLOOKUP(B22,'English Ranking'!$B$1:$B$26,'English Ranking'!$D$1:$D$26)</f>
        <v>233</v>
      </c>
      <c r="C28" s="4">
        <f>_xlfn.XLOOKUP(C22,'English Ranking'!$B$1:$B$26,'English Ranking'!$D$1:$D$26)</f>
        <v>377</v>
      </c>
      <c r="D28" s="4">
        <f>_xlfn.XLOOKUP(D22,'English Ranking'!$B$1:$B$26,'English Ranking'!$D$1:$D$26)</f>
        <v>89</v>
      </c>
      <c r="E28" s="4">
        <f>_xlfn.XLOOKUP(E22,'English Ranking'!$B$1:$B$26,'English Ranking'!$D$1:$D$26)</f>
        <v>233</v>
      </c>
      <c r="F28">
        <f t="shared" ref="F28:F30" si="7">SUM(A28:E28)</f>
        <v>1165</v>
      </c>
      <c r="H28" s="4">
        <f>_xlfn.XLOOKUP(H22,'English Ranking'!$B$1:$B$26,'English Ranking'!$D$1:$D$26)</f>
        <v>144</v>
      </c>
      <c r="I28" s="4">
        <f>_xlfn.XLOOKUP(I22,'English Ranking'!$B$1:$B$26,'English Ranking'!$D$1:$D$26)</f>
        <v>144</v>
      </c>
      <c r="J28" s="4">
        <f>_xlfn.XLOOKUP(J22,'English Ranking'!$B$1:$B$26,'English Ranking'!$D$1:$D$26)</f>
        <v>377</v>
      </c>
      <c r="K28" s="4">
        <f>_xlfn.XLOOKUP(K22,'English Ranking'!$B$1:$B$26,'English Ranking'!$D$1:$D$26)</f>
        <v>233</v>
      </c>
      <c r="L28" s="4">
        <f>_xlfn.XLOOKUP(L22,'English Ranking'!$B$1:$B$26,'English Ranking'!$D$1:$D$26)</f>
        <v>233</v>
      </c>
      <c r="M28" s="4">
        <f>_xlfn.XLOOKUP(M22,'English Ranking'!$B$1:$B$26,'English Ranking'!$D$1:$D$26)</f>
        <v>5</v>
      </c>
      <c r="N28">
        <f t="shared" si="6"/>
        <v>992</v>
      </c>
      <c r="O28" t="s">
        <v>51</v>
      </c>
      <c r="P28" t="s">
        <v>51</v>
      </c>
    </row>
    <row r="29" spans="1:18" x14ac:dyDescent="0.2">
      <c r="A29" s="4">
        <f>_xlfn.XLOOKUP(A23,'English Ranking'!$B$1:$B$26,'English Ranking'!$D$1:$D$26)</f>
        <v>5</v>
      </c>
      <c r="B29" s="4">
        <f>_xlfn.XLOOKUP(B23,'English Ranking'!$B$1:$B$26,'English Ranking'!$D$1:$D$26)</f>
        <v>3</v>
      </c>
      <c r="C29" s="4">
        <f>_xlfn.XLOOKUP(C23,'English Ranking'!$B$1:$B$26,'English Ranking'!$D$1:$D$26)</f>
        <v>5</v>
      </c>
      <c r="D29" s="4">
        <f>_xlfn.XLOOKUP(D23,'English Ranking'!$B$1:$B$26,'English Ranking'!$D$1:$D$26)</f>
        <v>21</v>
      </c>
      <c r="E29" s="4">
        <f>_xlfn.XLOOKUP(E23,'English Ranking'!$B$1:$B$26,'English Ranking'!$D$1:$D$26)</f>
        <v>8</v>
      </c>
      <c r="F29">
        <f t="shared" si="7"/>
        <v>42</v>
      </c>
      <c r="H29" s="4">
        <f>_xlfn.XLOOKUP(H23,'English Ranking'!$B$1:$B$26,'English Ranking'!$D$1:$D$26)</f>
        <v>55</v>
      </c>
      <c r="I29" s="4">
        <f>_xlfn.XLOOKUP(I23,'English Ranking'!$B$1:$B$26,'English Ranking'!$D$1:$D$26)</f>
        <v>89</v>
      </c>
      <c r="J29" s="4">
        <f>_xlfn.XLOOKUP(J23,'English Ranking'!$B$1:$B$26,'English Ranking'!$D$1:$D$26)</f>
        <v>55</v>
      </c>
      <c r="K29" s="4">
        <f>_xlfn.XLOOKUP(K23,'English Ranking'!$B$1:$B$26,'English Ranking'!$D$1:$D$26)</f>
        <v>34</v>
      </c>
      <c r="L29" s="4">
        <f>_xlfn.XLOOKUP(L23,'English Ranking'!$B$1:$B$26,'English Ranking'!$D$1:$D$26)</f>
        <v>3</v>
      </c>
      <c r="M29" s="4"/>
      <c r="N29">
        <f t="shared" si="6"/>
        <v>181</v>
      </c>
      <c r="O29" t="s">
        <v>50</v>
      </c>
      <c r="P29" t="s">
        <v>42</v>
      </c>
    </row>
    <row r="30" spans="1:18" x14ac:dyDescent="0.2">
      <c r="A30">
        <f>SUM(A27:A29)</f>
        <v>243</v>
      </c>
      <c r="B30">
        <f t="shared" ref="B30:D30" si="8">SUM(B27:B29)</f>
        <v>241</v>
      </c>
      <c r="C30">
        <f t="shared" si="8"/>
        <v>387</v>
      </c>
      <c r="D30">
        <f t="shared" si="8"/>
        <v>199</v>
      </c>
      <c r="E30">
        <f t="shared" ref="E30" si="9">SUM(E27:E29)</f>
        <v>296</v>
      </c>
      <c r="F30">
        <f t="shared" si="7"/>
        <v>1366</v>
      </c>
      <c r="H30">
        <f t="shared" ref="H30" si="10">SUM(H27:H29)</f>
        <v>288</v>
      </c>
      <c r="I30">
        <f t="shared" ref="I30:M30" si="11">SUM(I27:I29)</f>
        <v>236</v>
      </c>
      <c r="J30">
        <f t="shared" si="11"/>
        <v>576</v>
      </c>
      <c r="K30">
        <f t="shared" si="11"/>
        <v>500</v>
      </c>
      <c r="L30">
        <f t="shared" si="11"/>
        <v>380</v>
      </c>
      <c r="M30">
        <f t="shared" si="11"/>
        <v>10</v>
      </c>
      <c r="N30">
        <f>SUM(I30:M30)</f>
        <v>1702</v>
      </c>
    </row>
    <row r="32" spans="1:18" x14ac:dyDescent="0.2">
      <c r="A32" t="s">
        <v>85</v>
      </c>
    </row>
    <row r="33" spans="1:15" x14ac:dyDescent="0.2">
      <c r="A33" s="24" t="s">
        <v>75</v>
      </c>
      <c r="B33" s="1" t="s">
        <v>51</v>
      </c>
      <c r="C33" s="1" t="s">
        <v>75</v>
      </c>
      <c r="D33" t="s">
        <v>75</v>
      </c>
      <c r="G33" t="s">
        <v>75</v>
      </c>
      <c r="H33" s="1" t="s">
        <v>50</v>
      </c>
      <c r="I33" s="1" t="s">
        <v>75</v>
      </c>
      <c r="J33" s="25" t="s">
        <v>75</v>
      </c>
    </row>
    <row r="34" spans="1:15" x14ac:dyDescent="0.2">
      <c r="A34" t="s">
        <v>46</v>
      </c>
      <c r="B34" t="s">
        <v>43</v>
      </c>
      <c r="C34" t="s">
        <v>36</v>
      </c>
      <c r="D34" t="s">
        <v>35</v>
      </c>
      <c r="G34" t="s">
        <v>38</v>
      </c>
      <c r="H34" s="17" t="s">
        <v>37</v>
      </c>
      <c r="I34" t="s">
        <v>44</v>
      </c>
      <c r="J34" s="22" t="s">
        <v>45</v>
      </c>
    </row>
    <row r="35" spans="1:15" x14ac:dyDescent="0.2">
      <c r="A35" t="s">
        <v>31</v>
      </c>
      <c r="B35" s="11" t="s">
        <v>32</v>
      </c>
      <c r="C35" s="11" t="s">
        <v>27</v>
      </c>
      <c r="D35" s="17" t="s">
        <v>33</v>
      </c>
      <c r="G35" s="11" t="s">
        <v>28</v>
      </c>
      <c r="H35" s="11" t="s">
        <v>26</v>
      </c>
      <c r="I35" s="11" t="s">
        <v>30</v>
      </c>
      <c r="J35" s="17" t="s">
        <v>29</v>
      </c>
      <c r="O35" t="s">
        <v>69</v>
      </c>
    </row>
    <row r="36" spans="1:15" x14ac:dyDescent="0.2">
      <c r="A36" t="s">
        <v>41</v>
      </c>
      <c r="B36" t="s">
        <v>40</v>
      </c>
      <c r="C36" t="s">
        <v>39</v>
      </c>
      <c r="D36" s="17" t="s">
        <v>34</v>
      </c>
      <c r="G36" t="s">
        <v>47</v>
      </c>
      <c r="H36" t="s">
        <v>49</v>
      </c>
      <c r="I36" s="17" t="s">
        <v>42</v>
      </c>
      <c r="J36" s="17" t="s">
        <v>48</v>
      </c>
    </row>
    <row r="37" spans="1:15" x14ac:dyDescent="0.2">
      <c r="A37" s="11" t="s">
        <v>75</v>
      </c>
      <c r="B37" s="11" t="s">
        <v>75</v>
      </c>
      <c r="C37" s="25" t="s">
        <v>75</v>
      </c>
      <c r="D37" s="25" t="s">
        <v>75</v>
      </c>
      <c r="O37" s="5" t="s">
        <v>84</v>
      </c>
    </row>
    <row r="39" spans="1:15" x14ac:dyDescent="0.2">
      <c r="A39" t="s">
        <v>78</v>
      </c>
    </row>
    <row r="40" spans="1:15" x14ac:dyDescent="0.2">
      <c r="A40" s="4">
        <f>_xlfn.XLOOKUP(A33,'English Ranking'!$B$1:$B$30,'English Ranking'!$D$1:$D$30)</f>
        <v>0</v>
      </c>
      <c r="B40" s="4">
        <f>_xlfn.XLOOKUP(B33,'English Ranking'!$B$1:$B$30,'English Ranking'!$D$1:$D$30)</f>
        <v>3</v>
      </c>
      <c r="C40" s="4">
        <f>_xlfn.XLOOKUP(C33,'English Ranking'!$B$1:$B$30,'English Ranking'!$D$1:$D$30)</f>
        <v>0</v>
      </c>
      <c r="D40" s="4">
        <f>_xlfn.XLOOKUP(D33,'English Ranking'!$B$1:$B$30,'English Ranking'!$D$1:$D$30)</f>
        <v>0</v>
      </c>
      <c r="E40">
        <f t="shared" ref="E40:E44" si="12">SUM(A40:D40)</f>
        <v>3</v>
      </c>
      <c r="G40" s="4">
        <f>_xlfn.XLOOKUP(G33,'English Ranking'!$B$1:$B$30,'English Ranking'!$D$1:$D$30)</f>
        <v>0</v>
      </c>
      <c r="H40" s="4">
        <f>_xlfn.XLOOKUP(H33,'English Ranking'!$B$1:$B$30,'English Ranking'!$D$1:$D$30)</f>
        <v>3</v>
      </c>
      <c r="I40" s="4">
        <f>_xlfn.XLOOKUP(I33,'English Ranking'!$B$1:$B$30,'English Ranking'!$D$1:$D$30)</f>
        <v>0</v>
      </c>
      <c r="J40" s="4">
        <f>_xlfn.XLOOKUP(J33,'English Ranking'!$B$1:$B$30,'English Ranking'!$D$1:$D$30)</f>
        <v>0</v>
      </c>
      <c r="L40">
        <f t="shared" ref="L40:L43" si="13">SUM(G40:K40)</f>
        <v>3</v>
      </c>
    </row>
    <row r="41" spans="1:15" x14ac:dyDescent="0.2">
      <c r="A41" s="4">
        <f>_xlfn.XLOOKUP(A34,'English Ranking'!$B$1:$B$30,'English Ranking'!$D$1:$D$30)</f>
        <v>34</v>
      </c>
      <c r="B41" s="4">
        <f>_xlfn.XLOOKUP(B34,'English Ranking'!$B$1:$B$30,'English Ranking'!$D$1:$D$30)</f>
        <v>55</v>
      </c>
      <c r="C41" s="4">
        <f>_xlfn.XLOOKUP(C34,'English Ranking'!$B$1:$B$30,'English Ranking'!$D$1:$D$30)</f>
        <v>144</v>
      </c>
      <c r="D41" s="4">
        <f>_xlfn.XLOOKUP(D34,'English Ranking'!$B$1:$B$30,'English Ranking'!$D$1:$D$30)</f>
        <v>144</v>
      </c>
      <c r="E41">
        <f t="shared" si="12"/>
        <v>377</v>
      </c>
      <c r="G41" s="4">
        <f>_xlfn.XLOOKUP(G34,'English Ranking'!$B$1:$B$30,'English Ranking'!$D$1:$D$30)</f>
        <v>89</v>
      </c>
      <c r="H41" s="4">
        <f>_xlfn.XLOOKUP(H34,'English Ranking'!$B$1:$B$30,'English Ranking'!$D$1:$D$30)</f>
        <v>144</v>
      </c>
      <c r="I41" s="4">
        <f>_xlfn.XLOOKUP(I34,'English Ranking'!$B$1:$B$30,'English Ranking'!$D$1:$D$30)</f>
        <v>55</v>
      </c>
      <c r="J41" s="4">
        <f>_xlfn.XLOOKUP(J34,'English Ranking'!$B$1:$B$30,'English Ranking'!$D$1:$D$30)</f>
        <v>55</v>
      </c>
      <c r="L41">
        <f t="shared" si="13"/>
        <v>343</v>
      </c>
    </row>
    <row r="42" spans="1:15" x14ac:dyDescent="0.2">
      <c r="A42" s="4">
        <f>_xlfn.XLOOKUP(A35,'English Ranking'!$B$1:$B$30,'English Ranking'!$D$1:$D$30)</f>
        <v>233</v>
      </c>
      <c r="B42" s="4">
        <f>_xlfn.XLOOKUP(B35,'English Ranking'!$B$1:$B$30,'English Ranking'!$D$1:$D$30)</f>
        <v>233</v>
      </c>
      <c r="C42" s="4">
        <f>_xlfn.XLOOKUP(C35,'English Ranking'!$B$1:$B$30,'English Ranking'!$D$1:$D$30)</f>
        <v>377</v>
      </c>
      <c r="D42" s="4">
        <f>_xlfn.XLOOKUP(D35,'English Ranking'!$B$1:$B$30,'English Ranking'!$D$1:$D$30)</f>
        <v>233</v>
      </c>
      <c r="E42">
        <f t="shared" si="12"/>
        <v>1076</v>
      </c>
      <c r="G42" s="4">
        <f>_xlfn.XLOOKUP(G35,'English Ranking'!$B$1:$B$30,'English Ranking'!$D$1:$D$30)</f>
        <v>233</v>
      </c>
      <c r="H42" s="4">
        <f>_xlfn.XLOOKUP(H35,'English Ranking'!$B$1:$B$30,'English Ranking'!$D$1:$D$30)</f>
        <v>377</v>
      </c>
      <c r="I42" s="4">
        <f>_xlfn.XLOOKUP(I35,'English Ranking'!$B$1:$B$30,'English Ranking'!$D$1:$D$30)</f>
        <v>233</v>
      </c>
      <c r="J42" s="4">
        <f>_xlfn.XLOOKUP(J35,'English Ranking'!$B$1:$B$30,'English Ranking'!$D$1:$D$30)</f>
        <v>233</v>
      </c>
      <c r="L42">
        <f t="shared" si="13"/>
        <v>1076</v>
      </c>
    </row>
    <row r="43" spans="1:15" x14ac:dyDescent="0.2">
      <c r="A43" s="4">
        <f>_xlfn.XLOOKUP(A36,'English Ranking'!$B$1:$B$30,'English Ranking'!$D$1:$D$30)</f>
        <v>89</v>
      </c>
      <c r="B43" s="4">
        <f>_xlfn.XLOOKUP(B36,'English Ranking'!$B$1:$B$30,'English Ranking'!$D$1:$D$30)</f>
        <v>89</v>
      </c>
      <c r="C43" s="4">
        <f>_xlfn.XLOOKUP(C36,'English Ranking'!$B$1:$B$30,'English Ranking'!$D$1:$D$30)</f>
        <v>89</v>
      </c>
      <c r="D43" s="4">
        <f>_xlfn.XLOOKUP(D36,'English Ranking'!$B$1:$B$30,'English Ranking'!$D$1:$D$30)</f>
        <v>144</v>
      </c>
      <c r="E43">
        <f t="shared" si="12"/>
        <v>411</v>
      </c>
      <c r="G43" s="4">
        <f>_xlfn.XLOOKUP(G36,'English Ranking'!$B$1:$B$30,'English Ranking'!$D$1:$D$30)</f>
        <v>21</v>
      </c>
      <c r="H43" s="4">
        <f>_xlfn.XLOOKUP(H36,'English Ranking'!$B$1:$B$30,'English Ranking'!$D$1:$D$30)</f>
        <v>5</v>
      </c>
      <c r="I43" s="4">
        <f>_xlfn.XLOOKUP(I36,'English Ranking'!$B$1:$B$30,'English Ranking'!$D$1:$D$30)</f>
        <v>55</v>
      </c>
      <c r="J43" s="4">
        <f>_xlfn.XLOOKUP(J36,'English Ranking'!$B$1:$B$30,'English Ranking'!$D$1:$D$30)</f>
        <v>8</v>
      </c>
      <c r="L43">
        <f t="shared" si="13"/>
        <v>89</v>
      </c>
    </row>
    <row r="44" spans="1:15" x14ac:dyDescent="0.2">
      <c r="A44" s="4">
        <f>_xlfn.XLOOKUP(A37,'English Ranking'!$B$1:$B$30,'English Ranking'!$D$1:$D$30)</f>
        <v>0</v>
      </c>
      <c r="B44" s="4">
        <f>_xlfn.XLOOKUP(B37,'English Ranking'!$B$1:$B$30,'English Ranking'!$D$1:$D$30)</f>
        <v>0</v>
      </c>
      <c r="C44" s="4">
        <f>_xlfn.XLOOKUP(C37,'English Ranking'!$B$1:$B$30,'English Ranking'!$D$1:$D$30)</f>
        <v>0</v>
      </c>
      <c r="D44" s="4">
        <f>_xlfn.XLOOKUP(D37,'English Ranking'!$B$1:$B$30,'English Ranking'!$D$1:$D$30)</f>
        <v>0</v>
      </c>
      <c r="E44">
        <f t="shared" si="12"/>
        <v>0</v>
      </c>
      <c r="G44">
        <f t="shared" ref="G44:J44" si="14">SUM(G41:G43)</f>
        <v>343</v>
      </c>
      <c r="H44">
        <f>SUM(H40:H43)</f>
        <v>529</v>
      </c>
      <c r="I44">
        <f>SUM(I40:I43)</f>
        <v>343</v>
      </c>
      <c r="J44">
        <f t="shared" si="14"/>
        <v>296</v>
      </c>
      <c r="L44">
        <f>SUM(L40:L43)</f>
        <v>1511</v>
      </c>
    </row>
    <row r="45" spans="1:15" x14ac:dyDescent="0.2">
      <c r="A45">
        <f>SUM(A41:A44)</f>
        <v>356</v>
      </c>
      <c r="B45">
        <f>SUM(B40:B44)</f>
        <v>380</v>
      </c>
      <c r="C45">
        <f>SUM(C40:C44)</f>
        <v>610</v>
      </c>
      <c r="D45">
        <f t="shared" ref="D45:E45" si="15">SUM(D41:D44)</f>
        <v>521</v>
      </c>
      <c r="E45">
        <f t="shared" si="15"/>
        <v>1864</v>
      </c>
    </row>
    <row r="47" spans="1:15" x14ac:dyDescent="0.2">
      <c r="A47" t="s">
        <v>79</v>
      </c>
    </row>
    <row r="48" spans="1:15" x14ac:dyDescent="0.2">
      <c r="A48" s="4">
        <f>_xlfn.XLOOKUP(A33,'English Ranking'!$B$1:$B$30,'English Ranking'!$C$1:$C$30)</f>
        <v>0</v>
      </c>
      <c r="B48" s="4">
        <f>_xlfn.XLOOKUP(B33,'English Ranking'!$B$1:$B$30,'English Ranking'!$C$1:$C$30)</f>
        <v>3</v>
      </c>
      <c r="C48" s="4">
        <f>_xlfn.XLOOKUP(C33,'English Ranking'!$B$1:$B$30,'English Ranking'!$C$1:$C$30)</f>
        <v>0</v>
      </c>
      <c r="D48" s="4">
        <f>_xlfn.XLOOKUP(D33,'English Ranking'!$B$1:$B$30,'English Ranking'!$C$1:$C$30)</f>
        <v>0</v>
      </c>
      <c r="E48">
        <f t="shared" ref="E48:E52" si="16">SUM(A48:D48)</f>
        <v>3</v>
      </c>
      <c r="G48" s="4">
        <f>_xlfn.XLOOKUP(G33,'English Ranking'!$B$1:$B$30,'English Ranking'!$C$1:$C$30)</f>
        <v>0</v>
      </c>
      <c r="H48" s="4">
        <f>_xlfn.XLOOKUP(H33,'English Ranking'!$B$1:$B$30,'English Ranking'!$C$1:$C$30)</f>
        <v>4</v>
      </c>
      <c r="I48" s="4">
        <f>_xlfn.XLOOKUP(I33,'English Ranking'!$B$1:$B$30,'English Ranking'!$C$1:$C$30)</f>
        <v>0</v>
      </c>
      <c r="J48" s="4">
        <f>_xlfn.XLOOKUP(J33,'English Ranking'!$B$1:$B$30,'English Ranking'!$C$1:$C$30)</f>
        <v>0</v>
      </c>
      <c r="L48">
        <f t="shared" ref="L48:L51" si="17">SUM(G48:K48)</f>
        <v>4</v>
      </c>
    </row>
    <row r="49" spans="1:19" x14ac:dyDescent="0.2">
      <c r="A49" s="4">
        <f>_xlfn.XLOOKUP(A34,'English Ranking'!$B$1:$B$30,'English Ranking'!$C$1:$C$30)</f>
        <v>38</v>
      </c>
      <c r="B49" s="4">
        <f>_xlfn.XLOOKUP(B34,'English Ranking'!$B$1:$B$30,'English Ranking'!$C$1:$C$30)</f>
        <v>60</v>
      </c>
      <c r="C49" s="4">
        <f>_xlfn.XLOOKUP(C34,'English Ranking'!$B$1:$B$30,'English Ranking'!$C$1:$C$30)</f>
        <v>136</v>
      </c>
      <c r="D49" s="4">
        <f>_xlfn.XLOOKUP(D34,'English Ranking'!$B$1:$B$30,'English Ranking'!$C$1:$C$30)</f>
        <v>145</v>
      </c>
      <c r="E49">
        <f t="shared" si="16"/>
        <v>379</v>
      </c>
      <c r="G49" s="4">
        <f>_xlfn.XLOOKUP(G34,'English Ranking'!$B$1:$B$30,'English Ranking'!$C$1:$C$30)</f>
        <v>97</v>
      </c>
      <c r="H49" s="4">
        <f>_xlfn.XLOOKUP(H34,'English Ranking'!$B$1:$B$30,'English Ranking'!$C$1:$C$30)</f>
        <v>119</v>
      </c>
      <c r="I49" s="4">
        <f>_xlfn.XLOOKUP(I34,'English Ranking'!$B$1:$B$30,'English Ranking'!$C$1:$C$30)</f>
        <v>59</v>
      </c>
      <c r="J49" s="4">
        <f>_xlfn.XLOOKUP(J34,'English Ranking'!$B$1:$B$30,'English Ranking'!$C$1:$C$30)</f>
        <v>53</v>
      </c>
      <c r="L49">
        <f t="shared" si="17"/>
        <v>328</v>
      </c>
    </row>
    <row r="50" spans="1:19" x14ac:dyDescent="0.2">
      <c r="A50" s="4">
        <f>_xlfn.XLOOKUP(A35,'English Ranking'!$B$1:$B$30,'English Ranking'!$C$1:$C$30)</f>
        <v>258</v>
      </c>
      <c r="B50" s="4">
        <f>_xlfn.XLOOKUP(B35,'English Ranking'!$B$1:$B$30,'English Ranking'!$C$1:$C$30)</f>
        <v>232</v>
      </c>
      <c r="C50" s="4">
        <f>_xlfn.XLOOKUP(C35,'English Ranking'!$B$1:$B$30,'English Ranking'!$C$1:$C$30)</f>
        <v>331</v>
      </c>
      <c r="D50" s="4">
        <f>_xlfn.XLOOKUP(D35,'English Ranking'!$B$1:$B$30,'English Ranking'!$C$1:$C$30)</f>
        <v>224</v>
      </c>
      <c r="E50">
        <f t="shared" si="16"/>
        <v>1045</v>
      </c>
      <c r="G50" s="4">
        <f>_xlfn.XLOOKUP(G35,'English Ranking'!$B$1:$B$30,'English Ranking'!$C$1:$C$30)</f>
        <v>287</v>
      </c>
      <c r="H50" s="4">
        <f>_xlfn.XLOOKUP(H35,'English Ranking'!$B$1:$B$30,'English Ranking'!$C$1:$C$30)</f>
        <v>445</v>
      </c>
      <c r="I50" s="4">
        <f>_xlfn.XLOOKUP(I35,'English Ranking'!$B$1:$B$30,'English Ranking'!$C$1:$C$30)</f>
        <v>270</v>
      </c>
      <c r="J50" s="4">
        <f>_xlfn.XLOOKUP(J35,'English Ranking'!$B$1:$B$30,'English Ranking'!$C$1:$C$30)</f>
        <v>272</v>
      </c>
      <c r="L50">
        <f t="shared" si="17"/>
        <v>1274</v>
      </c>
    </row>
    <row r="51" spans="1:19" x14ac:dyDescent="0.2">
      <c r="A51" s="4">
        <f>_xlfn.XLOOKUP(A36,'English Ranking'!$B$1:$B$30,'English Ranking'!$C$1:$C$30)</f>
        <v>76</v>
      </c>
      <c r="B51" s="4">
        <f>_xlfn.XLOOKUP(B36,'English Ranking'!$B$1:$B$30,'English Ranking'!$C$1:$C$30)</f>
        <v>86</v>
      </c>
      <c r="C51" s="4">
        <f>_xlfn.XLOOKUP(C36,'English Ranking'!$B$1:$B$30,'English Ranking'!$C$1:$C$30)</f>
        <v>90</v>
      </c>
      <c r="D51" s="4">
        <f>_xlfn.XLOOKUP(D36,'English Ranking'!$B$1:$B$30,'English Ranking'!$C$1:$C$30)</f>
        <v>180</v>
      </c>
      <c r="E51">
        <f t="shared" si="16"/>
        <v>432</v>
      </c>
      <c r="G51" s="4">
        <f>_xlfn.XLOOKUP(G36,'English Ranking'!$B$1:$B$30,'English Ranking'!$C$1:$C$30)</f>
        <v>19</v>
      </c>
      <c r="H51" s="4">
        <f>_xlfn.XLOOKUP(H36,'English Ranking'!$B$1:$B$30,'English Ranking'!$C$1:$C$30)</f>
        <v>6</v>
      </c>
      <c r="I51" s="4">
        <f>_xlfn.XLOOKUP(I36,'English Ranking'!$B$1:$B$30,'English Ranking'!$C$1:$C$30)</f>
        <v>67</v>
      </c>
      <c r="J51" s="4">
        <f>_xlfn.XLOOKUP(J36,'English Ranking'!$B$1:$B$30,'English Ranking'!$C$1:$C$30)</f>
        <v>8</v>
      </c>
      <c r="L51">
        <f t="shared" si="17"/>
        <v>100</v>
      </c>
    </row>
    <row r="52" spans="1:19" x14ac:dyDescent="0.2">
      <c r="A52" s="4">
        <f>_xlfn.XLOOKUP(A37,'English Ranking'!$B$1:$B$30,'English Ranking'!$C$1:$C$30)</f>
        <v>0</v>
      </c>
      <c r="B52" s="4">
        <f>_xlfn.XLOOKUP(B37,'English Ranking'!$B$1:$B$30,'English Ranking'!$C$1:$C$30)</f>
        <v>0</v>
      </c>
      <c r="C52" s="4">
        <f>_xlfn.XLOOKUP(C37,'English Ranking'!$B$1:$B$30,'English Ranking'!$C$1:$C$30)</f>
        <v>0</v>
      </c>
      <c r="D52" s="4">
        <f>_xlfn.XLOOKUP(D37,'English Ranking'!$B$1:$B$30,'English Ranking'!$C$1:$C$30)</f>
        <v>0</v>
      </c>
      <c r="E52">
        <f t="shared" si="16"/>
        <v>0</v>
      </c>
      <c r="G52">
        <f t="shared" ref="G52" si="18">SUM(G49:G51)</f>
        <v>403</v>
      </c>
      <c r="H52">
        <f>SUM(H48:H51)</f>
        <v>574</v>
      </c>
      <c r="I52">
        <f>SUM(I48:I51)</f>
        <v>396</v>
      </c>
      <c r="J52">
        <f t="shared" ref="J52" si="19">SUM(J49:J51)</f>
        <v>333</v>
      </c>
      <c r="L52">
        <f>SUM(G52:K52)</f>
        <v>1706</v>
      </c>
    </row>
    <row r="53" spans="1:19" x14ac:dyDescent="0.2">
      <c r="A53">
        <f>SUM(A49:A52)</f>
        <v>372</v>
      </c>
      <c r="B53">
        <f>SUM(B48:B52)</f>
        <v>381</v>
      </c>
      <c r="C53">
        <f>SUM(C48:C52)</f>
        <v>557</v>
      </c>
      <c r="D53">
        <f t="shared" ref="D53" si="20">SUM(D49:D52)</f>
        <v>549</v>
      </c>
      <c r="E53">
        <f t="shared" ref="E53" si="21">SUM(E49:E52)</f>
        <v>1856</v>
      </c>
    </row>
    <row r="54" spans="1:19" x14ac:dyDescent="0.2">
      <c r="I54" t="s">
        <v>86</v>
      </c>
      <c r="J54" t="s">
        <v>87</v>
      </c>
      <c r="S54" s="22"/>
    </row>
    <row r="55" spans="1:19" x14ac:dyDescent="0.2">
      <c r="D55" t="s">
        <v>81</v>
      </c>
      <c r="E55">
        <v>1856</v>
      </c>
      <c r="K55" t="s">
        <v>81</v>
      </c>
      <c r="L55">
        <v>1706</v>
      </c>
    </row>
    <row r="61" spans="1:19" x14ac:dyDescent="0.2">
      <c r="A61" t="s">
        <v>72</v>
      </c>
    </row>
    <row r="62" spans="1:19" x14ac:dyDescent="0.2">
      <c r="B62" s="19" t="s">
        <v>36</v>
      </c>
      <c r="C62" s="11" t="s">
        <v>34</v>
      </c>
      <c r="D62" t="s">
        <v>47</v>
      </c>
      <c r="E62" t="s">
        <v>77</v>
      </c>
      <c r="G62" s="20" t="s">
        <v>38</v>
      </c>
      <c r="H62" s="17" t="s">
        <v>40</v>
      </c>
      <c r="I62" s="20" t="s">
        <v>35</v>
      </c>
    </row>
    <row r="63" spans="1:19" x14ac:dyDescent="0.2">
      <c r="A63" s="14" t="s">
        <v>31</v>
      </c>
      <c r="B63" s="15" t="s">
        <v>32</v>
      </c>
      <c r="C63" s="14" t="s">
        <v>33</v>
      </c>
      <c r="D63" s="14" t="s">
        <v>27</v>
      </c>
      <c r="G63" s="14" t="s">
        <v>28</v>
      </c>
      <c r="H63" s="14" t="s">
        <v>26</v>
      </c>
      <c r="I63" s="14" t="s">
        <v>29</v>
      </c>
      <c r="J63" s="14" t="s">
        <v>30</v>
      </c>
    </row>
    <row r="64" spans="1:19" x14ac:dyDescent="0.2">
      <c r="A64" t="s">
        <v>45</v>
      </c>
      <c r="B64" t="s">
        <v>43</v>
      </c>
      <c r="C64" s="15" t="s">
        <v>37</v>
      </c>
      <c r="D64" s="16" t="s">
        <v>46</v>
      </c>
      <c r="G64" s="20" t="s">
        <v>39</v>
      </c>
      <c r="H64" s="17" t="s">
        <v>42</v>
      </c>
      <c r="I64" s="20" t="s">
        <v>41</v>
      </c>
      <c r="J64" s="20" t="s">
        <v>44</v>
      </c>
    </row>
    <row r="65" spans="1:12" x14ac:dyDescent="0.2">
      <c r="A65" t="s">
        <v>51</v>
      </c>
      <c r="B65" t="s">
        <v>48</v>
      </c>
      <c r="C65" s="11" t="s">
        <v>49</v>
      </c>
      <c r="D65" s="11" t="s">
        <v>50</v>
      </c>
    </row>
    <row r="67" spans="1:12" x14ac:dyDescent="0.2">
      <c r="A67" s="5"/>
    </row>
    <row r="68" spans="1:12" x14ac:dyDescent="0.2">
      <c r="A68" s="4"/>
      <c r="B68" s="4">
        <f>_xlfn.XLOOKUP(B62,'English Ranking'!$B$1:$B$26,'English Ranking'!$D$1:$D$26)</f>
        <v>144</v>
      </c>
      <c r="C68" s="4">
        <f>_xlfn.XLOOKUP(C62,'English Ranking'!$B$1:$B$26,'English Ranking'!$D$1:$D$26)</f>
        <v>144</v>
      </c>
      <c r="D68" s="4">
        <f>_xlfn.XLOOKUP(D62,'English Ranking'!$B$1:$B$26,'English Ranking'!$D$1:$D$26)</f>
        <v>21</v>
      </c>
      <c r="E68">
        <f t="shared" ref="E68:E71" si="22">SUM(A68:D68)</f>
        <v>309</v>
      </c>
      <c r="G68" s="4">
        <f>_xlfn.XLOOKUP(G62,'English Ranking'!$B$1:$B$26,'English Ranking'!$D$1:$D$26)</f>
        <v>89</v>
      </c>
      <c r="H68" s="4">
        <f>_xlfn.XLOOKUP(H62,'English Ranking'!$B$1:$B$26,'English Ranking'!$D$1:$D$26)</f>
        <v>89</v>
      </c>
      <c r="I68" s="4">
        <f>_xlfn.XLOOKUP(I62,'English Ranking'!$B$1:$B$26,'English Ranking'!$D$1:$D$26)</f>
        <v>144</v>
      </c>
      <c r="J68" s="4"/>
      <c r="L68">
        <f t="shared" ref="L68:L70" si="23">SUM(G68:K68)</f>
        <v>322</v>
      </c>
    </row>
    <row r="69" spans="1:12" x14ac:dyDescent="0.2">
      <c r="A69" s="4">
        <f>_xlfn.XLOOKUP(A63,'English Ranking'!$B$1:$B$26,'English Ranking'!$D$1:$D$26)</f>
        <v>233</v>
      </c>
      <c r="B69" s="4">
        <f>_xlfn.XLOOKUP(B63,'English Ranking'!$B$1:$B$26,'English Ranking'!$D$1:$D$26)</f>
        <v>233</v>
      </c>
      <c r="C69" s="4">
        <f>_xlfn.XLOOKUP(C63,'English Ranking'!$B$1:$B$26,'English Ranking'!$D$1:$D$26)</f>
        <v>233</v>
      </c>
      <c r="D69" s="4">
        <f>_xlfn.XLOOKUP(D63,'English Ranking'!$B$1:$B$26,'English Ranking'!$D$1:$D$26)</f>
        <v>377</v>
      </c>
      <c r="E69">
        <f t="shared" si="22"/>
        <v>1076</v>
      </c>
      <c r="G69" s="4">
        <f>_xlfn.XLOOKUP(G63,'English Ranking'!$B$1:$B$26,'English Ranking'!$D$1:$D$26)</f>
        <v>233</v>
      </c>
      <c r="H69" s="4">
        <f>_xlfn.XLOOKUP(H63,'English Ranking'!$B$1:$B$26,'English Ranking'!$D$1:$D$26)</f>
        <v>377</v>
      </c>
      <c r="I69" s="4">
        <f>_xlfn.XLOOKUP(I63,'English Ranking'!$B$1:$B$26,'English Ranking'!$D$1:$D$26)</f>
        <v>233</v>
      </c>
      <c r="J69" s="4">
        <f>_xlfn.XLOOKUP(J63,'English Ranking'!$B$1:$B$26,'English Ranking'!$D$1:$D$26)</f>
        <v>233</v>
      </c>
      <c r="L69">
        <f t="shared" si="23"/>
        <v>1076</v>
      </c>
    </row>
    <row r="70" spans="1:12" x14ac:dyDescent="0.2">
      <c r="A70" s="4">
        <f>_xlfn.XLOOKUP(A64,'English Ranking'!$B$1:$B$26,'English Ranking'!$D$1:$D$26)</f>
        <v>55</v>
      </c>
      <c r="B70" s="4">
        <f>_xlfn.XLOOKUP(B64,'English Ranking'!$B$1:$B$26,'English Ranking'!$D$1:$D$26)</f>
        <v>55</v>
      </c>
      <c r="C70" s="4">
        <f>_xlfn.XLOOKUP(C64,'English Ranking'!$B$1:$B$26,'English Ranking'!$D$1:$D$26)</f>
        <v>144</v>
      </c>
      <c r="D70" s="4">
        <f>_xlfn.XLOOKUP(D64,'English Ranking'!$B$1:$B$26,'English Ranking'!$D$1:$D$26)</f>
        <v>34</v>
      </c>
      <c r="E70">
        <f t="shared" si="22"/>
        <v>288</v>
      </c>
      <c r="G70" s="4">
        <f>_xlfn.XLOOKUP(G64,'English Ranking'!$B$1:$B$26,'English Ranking'!$D$1:$D$26)</f>
        <v>89</v>
      </c>
      <c r="H70" s="4">
        <f>_xlfn.XLOOKUP(H64,'English Ranking'!$B$1:$B$26,'English Ranking'!$D$1:$D$26)</f>
        <v>55</v>
      </c>
      <c r="I70" s="4">
        <f>_xlfn.XLOOKUP(I64,'English Ranking'!$B$1:$B$26,'English Ranking'!$D$1:$D$26)</f>
        <v>89</v>
      </c>
      <c r="J70" s="4">
        <f>_xlfn.XLOOKUP(J64,'English Ranking'!$B$1:$B$26,'English Ranking'!$D$1:$D$26)</f>
        <v>55</v>
      </c>
      <c r="L70">
        <f t="shared" si="23"/>
        <v>288</v>
      </c>
    </row>
    <row r="71" spans="1:12" x14ac:dyDescent="0.2">
      <c r="A71" s="4">
        <f>_xlfn.XLOOKUP(A65,'English Ranking'!$B$1:$B$26,'English Ranking'!$D$1:$D$26)</f>
        <v>3</v>
      </c>
      <c r="B71" s="4">
        <f>_xlfn.XLOOKUP(B65,'English Ranking'!$B$1:$B$26,'English Ranking'!$D$1:$D$26)</f>
        <v>8</v>
      </c>
      <c r="C71" s="4">
        <f>_xlfn.XLOOKUP(C65,'English Ranking'!$B$1:$B$26,'English Ranking'!$D$1:$D$26)</f>
        <v>5</v>
      </c>
      <c r="D71" s="4">
        <f>_xlfn.XLOOKUP(D65,'English Ranking'!$B$1:$B$26,'English Ranking'!$D$1:$D$26)</f>
        <v>3</v>
      </c>
      <c r="E71">
        <f t="shared" si="22"/>
        <v>19</v>
      </c>
      <c r="G71">
        <f t="shared" ref="G71" si="24">SUM(G68:G70)</f>
        <v>411</v>
      </c>
      <c r="H71">
        <f t="shared" ref="H71" si="25">SUM(H68:H70)</f>
        <v>521</v>
      </c>
      <c r="I71">
        <f t="shared" ref="I71" si="26">SUM(I68:I70)</f>
        <v>466</v>
      </c>
      <c r="J71">
        <f t="shared" ref="J71" si="27">SUM(J68:J70)</f>
        <v>288</v>
      </c>
      <c r="L71">
        <f>SUM(G71:K71)</f>
        <v>1686</v>
      </c>
    </row>
    <row r="72" spans="1:12" x14ac:dyDescent="0.2">
      <c r="A72">
        <f>SUM(A68:A71)</f>
        <v>291</v>
      </c>
      <c r="B72">
        <f t="shared" ref="B72" si="28">SUM(B68:B71)</f>
        <v>440</v>
      </c>
      <c r="C72">
        <f t="shared" ref="C72" si="29">SUM(C68:C71)</f>
        <v>526</v>
      </c>
      <c r="D72">
        <f t="shared" ref="D72" si="30">SUM(D68:D71)</f>
        <v>435</v>
      </c>
      <c r="E72">
        <f t="shared" ref="E72" si="31">SUM(E68:E71)</f>
        <v>1692</v>
      </c>
    </row>
    <row r="75" spans="1:12" x14ac:dyDescent="0.2">
      <c r="A75" t="s">
        <v>76</v>
      </c>
    </row>
    <row r="76" spans="1:12" x14ac:dyDescent="0.2">
      <c r="A76" s="24" t="s">
        <v>75</v>
      </c>
      <c r="B76" s="1" t="s">
        <v>51</v>
      </c>
      <c r="C76" s="1" t="s">
        <v>48</v>
      </c>
      <c r="D76" t="s">
        <v>75</v>
      </c>
      <c r="G76" t="s">
        <v>75</v>
      </c>
      <c r="H76" s="1" t="s">
        <v>49</v>
      </c>
      <c r="I76" s="1" t="s">
        <v>50</v>
      </c>
      <c r="J76" s="25" t="s">
        <v>75</v>
      </c>
    </row>
    <row r="77" spans="1:12" x14ac:dyDescent="0.2">
      <c r="A77" s="24" t="s">
        <v>75</v>
      </c>
      <c r="B77" s="19" t="s">
        <v>36</v>
      </c>
      <c r="C77" s="11" t="s">
        <v>34</v>
      </c>
      <c r="D77" t="s">
        <v>47</v>
      </c>
      <c r="G77" s="20" t="s">
        <v>38</v>
      </c>
      <c r="H77" s="17" t="s">
        <v>40</v>
      </c>
      <c r="I77" s="20" t="s">
        <v>35</v>
      </c>
      <c r="J77" t="s">
        <v>75</v>
      </c>
    </row>
    <row r="78" spans="1:12" x14ac:dyDescent="0.2">
      <c r="A78" s="14" t="s">
        <v>31</v>
      </c>
      <c r="B78" s="15" t="s">
        <v>32</v>
      </c>
      <c r="C78" s="14" t="s">
        <v>33</v>
      </c>
      <c r="D78" s="14" t="s">
        <v>27</v>
      </c>
      <c r="G78" s="14" t="s">
        <v>28</v>
      </c>
      <c r="H78" s="14" t="s">
        <v>26</v>
      </c>
      <c r="I78" s="14" t="s">
        <v>29</v>
      </c>
      <c r="J78" s="14" t="s">
        <v>30</v>
      </c>
    </row>
    <row r="79" spans="1:12" x14ac:dyDescent="0.2">
      <c r="A79" t="s">
        <v>45</v>
      </c>
      <c r="B79" t="s">
        <v>43</v>
      </c>
      <c r="C79" s="15" t="s">
        <v>37</v>
      </c>
      <c r="D79" s="16" t="s">
        <v>46</v>
      </c>
      <c r="G79" s="20" t="s">
        <v>39</v>
      </c>
      <c r="H79" s="17" t="s">
        <v>42</v>
      </c>
      <c r="I79" s="20" t="s">
        <v>41</v>
      </c>
      <c r="J79" s="20" t="s">
        <v>44</v>
      </c>
    </row>
    <row r="80" spans="1:12" x14ac:dyDescent="0.2">
      <c r="A80" s="11" t="s">
        <v>75</v>
      </c>
      <c r="B80" s="11" t="s">
        <v>75</v>
      </c>
      <c r="C80" s="25" t="s">
        <v>75</v>
      </c>
      <c r="D80" s="25" t="s">
        <v>75</v>
      </c>
    </row>
    <row r="82" spans="1:12" x14ac:dyDescent="0.2">
      <c r="A82" t="s">
        <v>78</v>
      </c>
    </row>
    <row r="83" spans="1:12" x14ac:dyDescent="0.2">
      <c r="A83" s="4">
        <f>_xlfn.XLOOKUP(A76,'English Ranking'!$B$1:$B$30,'English Ranking'!$D$1:$D$30)</f>
        <v>0</v>
      </c>
      <c r="B83" s="4">
        <f>_xlfn.XLOOKUP(B76,'English Ranking'!$B$1:$B$30,'English Ranking'!$D$1:$D$30)</f>
        <v>3</v>
      </c>
      <c r="C83" s="4">
        <f>_xlfn.XLOOKUP(C76,'English Ranking'!$B$1:$B$30,'English Ranking'!$D$1:$D$30)</f>
        <v>8</v>
      </c>
      <c r="D83" s="4">
        <f>_xlfn.XLOOKUP(D76,'English Ranking'!$B$1:$B$30,'English Ranking'!$D$1:$D$30)</f>
        <v>0</v>
      </c>
      <c r="E83">
        <f t="shared" ref="E83:E87" si="32">SUM(A83:D83)</f>
        <v>11</v>
      </c>
      <c r="G83" s="4">
        <f>_xlfn.XLOOKUP(G76,'English Ranking'!$B$1:$B$30,'English Ranking'!$D$1:$D$30)</f>
        <v>0</v>
      </c>
      <c r="H83" s="4">
        <f>_xlfn.XLOOKUP(H76,'English Ranking'!$B$1:$B$30,'English Ranking'!$D$1:$D$30)</f>
        <v>5</v>
      </c>
      <c r="I83" s="4">
        <f>_xlfn.XLOOKUP(I76,'English Ranking'!$B$1:$B$30,'English Ranking'!$D$1:$D$30)</f>
        <v>3</v>
      </c>
      <c r="J83" s="4">
        <f>_xlfn.XLOOKUP(J76,'English Ranking'!$B$1:$B$30,'English Ranking'!$D$1:$D$30)</f>
        <v>0</v>
      </c>
      <c r="L83">
        <f t="shared" ref="L83:L86" si="33">SUM(G83:K83)</f>
        <v>8</v>
      </c>
    </row>
    <row r="84" spans="1:12" x14ac:dyDescent="0.2">
      <c r="A84" s="4">
        <f>_xlfn.XLOOKUP(A77,'English Ranking'!$B$1:$B$30,'English Ranking'!$D$1:$D$30)</f>
        <v>0</v>
      </c>
      <c r="B84" s="4">
        <f>_xlfn.XLOOKUP(B77,'English Ranking'!$B$1:$B$30,'English Ranking'!$D$1:$D$30)</f>
        <v>144</v>
      </c>
      <c r="C84" s="4">
        <f>_xlfn.XLOOKUP(C77,'English Ranking'!$B$1:$B$30,'English Ranking'!$D$1:$D$30)</f>
        <v>144</v>
      </c>
      <c r="D84" s="4">
        <f>_xlfn.XLOOKUP(D77,'English Ranking'!$B$1:$B$30,'English Ranking'!$D$1:$D$30)</f>
        <v>21</v>
      </c>
      <c r="E84">
        <f t="shared" si="32"/>
        <v>309</v>
      </c>
      <c r="G84" s="4">
        <f>_xlfn.XLOOKUP(G77,'English Ranking'!$B$1:$B$30,'English Ranking'!$D$1:$D$30)</f>
        <v>89</v>
      </c>
      <c r="H84" s="4">
        <f>_xlfn.XLOOKUP(H77,'English Ranking'!$B$1:$B$30,'English Ranking'!$D$1:$D$30)</f>
        <v>89</v>
      </c>
      <c r="I84" s="4">
        <f>_xlfn.XLOOKUP(I77,'English Ranking'!$B$1:$B$30,'English Ranking'!$D$1:$D$30)</f>
        <v>144</v>
      </c>
      <c r="J84" s="4">
        <f>_xlfn.XLOOKUP(J77,'English Ranking'!$B$1:$B$30,'English Ranking'!$D$1:$D$30)</f>
        <v>0</v>
      </c>
      <c r="L84">
        <f t="shared" si="33"/>
        <v>322</v>
      </c>
    </row>
    <row r="85" spans="1:12" x14ac:dyDescent="0.2">
      <c r="A85" s="4">
        <f>_xlfn.XLOOKUP(A78,'English Ranking'!$B$1:$B$30,'English Ranking'!$D$1:$D$30)</f>
        <v>233</v>
      </c>
      <c r="B85" s="4">
        <f>_xlfn.XLOOKUP(B78,'English Ranking'!$B$1:$B$30,'English Ranking'!$D$1:$D$30)</f>
        <v>233</v>
      </c>
      <c r="C85" s="4">
        <f>_xlfn.XLOOKUP(C78,'English Ranking'!$B$1:$B$30,'English Ranking'!$D$1:$D$30)</f>
        <v>233</v>
      </c>
      <c r="D85" s="4">
        <f>_xlfn.XLOOKUP(D78,'English Ranking'!$B$1:$B$30,'English Ranking'!$D$1:$D$30)</f>
        <v>377</v>
      </c>
      <c r="E85">
        <f t="shared" si="32"/>
        <v>1076</v>
      </c>
      <c r="G85" s="4">
        <f>_xlfn.XLOOKUP(G78,'English Ranking'!$B$1:$B$30,'English Ranking'!$D$1:$D$30)</f>
        <v>233</v>
      </c>
      <c r="H85" s="4">
        <f>_xlfn.XLOOKUP(H78,'English Ranking'!$B$1:$B$30,'English Ranking'!$D$1:$D$30)</f>
        <v>377</v>
      </c>
      <c r="I85" s="4">
        <f>_xlfn.XLOOKUP(I78,'English Ranking'!$B$1:$B$30,'English Ranking'!$D$1:$D$30)</f>
        <v>233</v>
      </c>
      <c r="J85" s="4">
        <f>_xlfn.XLOOKUP(J78,'English Ranking'!$B$1:$B$30,'English Ranking'!$D$1:$D$30)</f>
        <v>233</v>
      </c>
      <c r="L85">
        <f t="shared" si="33"/>
        <v>1076</v>
      </c>
    </row>
    <row r="86" spans="1:12" x14ac:dyDescent="0.2">
      <c r="A86" s="4">
        <f>_xlfn.XLOOKUP(A79,'English Ranking'!$B$1:$B$30,'English Ranking'!$D$1:$D$30)</f>
        <v>55</v>
      </c>
      <c r="B86" s="4">
        <f>_xlfn.XLOOKUP(B79,'English Ranking'!$B$1:$B$30,'English Ranking'!$D$1:$D$30)</f>
        <v>55</v>
      </c>
      <c r="C86" s="4">
        <f>_xlfn.XLOOKUP(C79,'English Ranking'!$B$1:$B$30,'English Ranking'!$D$1:$D$30)</f>
        <v>144</v>
      </c>
      <c r="D86" s="4">
        <f>_xlfn.XLOOKUP(D79,'English Ranking'!$B$1:$B$30,'English Ranking'!$D$1:$D$30)</f>
        <v>34</v>
      </c>
      <c r="E86">
        <f t="shared" si="32"/>
        <v>288</v>
      </c>
      <c r="G86" s="4">
        <f>_xlfn.XLOOKUP(G79,'English Ranking'!$B$1:$B$30,'English Ranking'!$D$1:$D$30)</f>
        <v>89</v>
      </c>
      <c r="H86" s="4">
        <f>_xlfn.XLOOKUP(H79,'English Ranking'!$B$1:$B$30,'English Ranking'!$D$1:$D$30)</f>
        <v>55</v>
      </c>
      <c r="I86" s="4">
        <f>_xlfn.XLOOKUP(I79,'English Ranking'!$B$1:$B$30,'English Ranking'!$D$1:$D$30)</f>
        <v>89</v>
      </c>
      <c r="J86" s="4">
        <f>_xlfn.XLOOKUP(J79,'English Ranking'!$B$1:$B$30,'English Ranking'!$D$1:$D$30)</f>
        <v>55</v>
      </c>
      <c r="L86">
        <f t="shared" si="33"/>
        <v>288</v>
      </c>
    </row>
    <row r="87" spans="1:12" x14ac:dyDescent="0.2">
      <c r="A87" s="4">
        <f>_xlfn.XLOOKUP(A80,'English Ranking'!$B$1:$B$30,'English Ranking'!$D$1:$D$30)</f>
        <v>0</v>
      </c>
      <c r="B87" s="4">
        <f>_xlfn.XLOOKUP(B80,'English Ranking'!$B$1:$B$30,'English Ranking'!$D$1:$D$30)</f>
        <v>0</v>
      </c>
      <c r="C87" s="4">
        <f>_xlfn.XLOOKUP(C80,'English Ranking'!$B$1:$B$30,'English Ranking'!$D$1:$D$30)</f>
        <v>0</v>
      </c>
      <c r="D87" s="4">
        <f>_xlfn.XLOOKUP(D80,'English Ranking'!$B$1:$B$30,'English Ranking'!$D$1:$D$30)</f>
        <v>0</v>
      </c>
      <c r="E87">
        <f t="shared" si="32"/>
        <v>0</v>
      </c>
      <c r="G87">
        <f t="shared" ref="G87" si="34">SUM(G84:G86)</f>
        <v>411</v>
      </c>
      <c r="H87">
        <f>SUM(H83:H86)</f>
        <v>526</v>
      </c>
      <c r="I87">
        <f>SUM(I83:I86)</f>
        <v>469</v>
      </c>
      <c r="J87">
        <f t="shared" ref="J87" si="35">SUM(J84:J86)</f>
        <v>288</v>
      </c>
      <c r="L87">
        <f>SUM(G87:K87)</f>
        <v>1694</v>
      </c>
    </row>
    <row r="88" spans="1:12" x14ac:dyDescent="0.2">
      <c r="A88">
        <f>SUM(A84:A87)</f>
        <v>288</v>
      </c>
      <c r="B88">
        <f>SUM(B83:B87)</f>
        <v>435</v>
      </c>
      <c r="C88">
        <f>SUM(C83:C87)</f>
        <v>529</v>
      </c>
      <c r="D88">
        <f t="shared" ref="D88" si="36">SUM(D84:D87)</f>
        <v>432</v>
      </c>
      <c r="E88">
        <f t="shared" ref="E88" si="37">SUM(E84:E87)</f>
        <v>1673</v>
      </c>
    </row>
    <row r="90" spans="1:12" x14ac:dyDescent="0.2">
      <c r="A90" t="s">
        <v>79</v>
      </c>
    </row>
    <row r="91" spans="1:12" x14ac:dyDescent="0.2">
      <c r="A91" s="4">
        <f>_xlfn.XLOOKUP(A76,'English Ranking'!$B$1:$B$30,'English Ranking'!$C$1:$C$30)</f>
        <v>0</v>
      </c>
      <c r="B91" s="4">
        <f>_xlfn.XLOOKUP(B76,'English Ranking'!$B$1:$B$30,'English Ranking'!$C$1:$C$30)</f>
        <v>3</v>
      </c>
      <c r="C91" s="4">
        <f>_xlfn.XLOOKUP(C76,'English Ranking'!$B$1:$B$30,'English Ranking'!$C$1:$C$30)</f>
        <v>8</v>
      </c>
      <c r="D91" s="4">
        <f>_xlfn.XLOOKUP(D76,'English Ranking'!$B$1:$B$30,'English Ranking'!$C$1:$C$30)</f>
        <v>0</v>
      </c>
      <c r="E91">
        <f t="shared" ref="E91:E95" si="38">SUM(A91:D91)</f>
        <v>11</v>
      </c>
      <c r="G91" s="4">
        <f>_xlfn.XLOOKUP(G76,'English Ranking'!$B$1:$B$30,'English Ranking'!$C$1:$C$30)</f>
        <v>0</v>
      </c>
      <c r="H91" s="4">
        <f>_xlfn.XLOOKUP(H76,'English Ranking'!$B$1:$B$30,'English Ranking'!$C$1:$C$30)</f>
        <v>6</v>
      </c>
      <c r="I91" s="4">
        <f>_xlfn.XLOOKUP(I76,'English Ranking'!$B$1:$B$30,'English Ranking'!$C$1:$C$30)</f>
        <v>4</v>
      </c>
      <c r="J91" s="4">
        <f>_xlfn.XLOOKUP(J76,'English Ranking'!$B$1:$B$30,'English Ranking'!$C$1:$C$30)</f>
        <v>0</v>
      </c>
      <c r="L91">
        <f t="shared" ref="L91:L94" si="39">SUM(G91:K91)</f>
        <v>10</v>
      </c>
    </row>
    <row r="92" spans="1:12" x14ac:dyDescent="0.2">
      <c r="A92" s="4">
        <f>_xlfn.XLOOKUP(A77,'English Ranking'!$B$1:$B$30,'English Ranking'!$C$1:$C$30)</f>
        <v>0</v>
      </c>
      <c r="B92" s="4">
        <f>_xlfn.XLOOKUP(B77,'English Ranking'!$B$1:$B$30,'English Ranking'!$C$1:$C$30)</f>
        <v>136</v>
      </c>
      <c r="C92" s="4">
        <f>_xlfn.XLOOKUP(C77,'English Ranking'!$B$1:$B$30,'English Ranking'!$C$1:$C$30)</f>
        <v>180</v>
      </c>
      <c r="D92" s="4">
        <f>_xlfn.XLOOKUP(D77,'English Ranking'!$B$1:$B$30,'English Ranking'!$C$1:$C$30)</f>
        <v>19</v>
      </c>
      <c r="E92">
        <f t="shared" si="38"/>
        <v>335</v>
      </c>
      <c r="G92" s="4">
        <f>_xlfn.XLOOKUP(G77,'English Ranking'!$B$1:$B$30,'English Ranking'!$C$1:$C$30)</f>
        <v>97</v>
      </c>
      <c r="H92" s="4">
        <f>_xlfn.XLOOKUP(H77,'English Ranking'!$B$1:$B$30,'English Ranking'!$C$1:$C$30)</f>
        <v>86</v>
      </c>
      <c r="I92" s="4">
        <f>_xlfn.XLOOKUP(I77,'English Ranking'!$B$1:$B$30,'English Ranking'!$C$1:$C$30)</f>
        <v>145</v>
      </c>
      <c r="J92" s="4">
        <f>_xlfn.XLOOKUP(J77,'English Ranking'!$B$1:$B$30,'English Ranking'!$C$1:$C$30)</f>
        <v>0</v>
      </c>
      <c r="L92">
        <f t="shared" si="39"/>
        <v>328</v>
      </c>
    </row>
    <row r="93" spans="1:12" x14ac:dyDescent="0.2">
      <c r="A93" s="4">
        <f>_xlfn.XLOOKUP(A78,'English Ranking'!$B$1:$B$30,'English Ranking'!$C$1:$C$30)</f>
        <v>258</v>
      </c>
      <c r="B93" s="4">
        <f>_xlfn.XLOOKUP(B78,'English Ranking'!$B$1:$B$30,'English Ranking'!$C$1:$C$30)</f>
        <v>232</v>
      </c>
      <c r="C93" s="4">
        <f>_xlfn.XLOOKUP(C78,'English Ranking'!$B$1:$B$30,'English Ranking'!$C$1:$C$30)</f>
        <v>224</v>
      </c>
      <c r="D93" s="4">
        <f>_xlfn.XLOOKUP(D78,'English Ranking'!$B$1:$B$30,'English Ranking'!$C$1:$C$30)</f>
        <v>331</v>
      </c>
      <c r="E93">
        <f t="shared" si="38"/>
        <v>1045</v>
      </c>
      <c r="G93" s="4">
        <f>_xlfn.XLOOKUP(G78,'English Ranking'!$B$1:$B$30,'English Ranking'!$C$1:$C$30)</f>
        <v>287</v>
      </c>
      <c r="H93" s="4">
        <f>_xlfn.XLOOKUP(H78,'English Ranking'!$B$1:$B$30,'English Ranking'!$C$1:$C$30)</f>
        <v>445</v>
      </c>
      <c r="I93" s="4">
        <f>_xlfn.XLOOKUP(I78,'English Ranking'!$B$1:$B$30,'English Ranking'!$C$1:$C$30)</f>
        <v>272</v>
      </c>
      <c r="J93" s="4">
        <f>_xlfn.XLOOKUP(J78,'English Ranking'!$B$1:$B$30,'English Ranking'!$C$1:$C$30)</f>
        <v>270</v>
      </c>
      <c r="L93">
        <f t="shared" si="39"/>
        <v>1274</v>
      </c>
    </row>
    <row r="94" spans="1:12" x14ac:dyDescent="0.2">
      <c r="A94" s="4">
        <f>_xlfn.XLOOKUP(A79,'English Ranking'!$B$1:$B$30,'English Ranking'!$C$1:$C$30)</f>
        <v>53</v>
      </c>
      <c r="B94" s="4">
        <f>_xlfn.XLOOKUP(B79,'English Ranking'!$B$1:$B$30,'English Ranking'!$C$1:$C$30)</f>
        <v>60</v>
      </c>
      <c r="C94" s="4">
        <f>_xlfn.XLOOKUP(C79,'English Ranking'!$B$1:$B$30,'English Ranking'!$C$1:$C$30)</f>
        <v>119</v>
      </c>
      <c r="D94" s="4">
        <f>_xlfn.XLOOKUP(D79,'English Ranking'!$B$1:$B$30,'English Ranking'!$C$1:$C$30)</f>
        <v>38</v>
      </c>
      <c r="E94">
        <f t="shared" si="38"/>
        <v>270</v>
      </c>
      <c r="G94" s="4">
        <f>_xlfn.XLOOKUP(G79,'English Ranking'!$B$1:$B$30,'English Ranking'!$C$1:$C$30)</f>
        <v>90</v>
      </c>
      <c r="H94" s="4">
        <f>_xlfn.XLOOKUP(H79,'English Ranking'!$B$1:$B$30,'English Ranking'!$C$1:$C$30)</f>
        <v>67</v>
      </c>
      <c r="I94" s="4">
        <f>_xlfn.XLOOKUP(I79,'English Ranking'!$B$1:$B$30,'English Ranking'!$C$1:$C$30)</f>
        <v>76</v>
      </c>
      <c r="J94" s="4">
        <f>_xlfn.XLOOKUP(J79,'English Ranking'!$B$1:$B$30,'English Ranking'!$C$1:$C$30)</f>
        <v>59</v>
      </c>
      <c r="L94">
        <f t="shared" si="39"/>
        <v>292</v>
      </c>
    </row>
    <row r="95" spans="1:12" x14ac:dyDescent="0.2">
      <c r="A95" s="4">
        <f>_xlfn.XLOOKUP(A80,'English Ranking'!$B$1:$B$30,'English Ranking'!$C$1:$C$30)</f>
        <v>0</v>
      </c>
      <c r="B95" s="4">
        <f>_xlfn.XLOOKUP(B80,'English Ranking'!$B$1:$B$30,'English Ranking'!$C$1:$C$30)</f>
        <v>0</v>
      </c>
      <c r="C95" s="4">
        <f>_xlfn.XLOOKUP(C80,'English Ranking'!$B$1:$B$30,'English Ranking'!$C$1:$C$30)</f>
        <v>0</v>
      </c>
      <c r="D95" s="4">
        <f>_xlfn.XLOOKUP(D80,'English Ranking'!$B$1:$B$30,'English Ranking'!$C$1:$C$30)</f>
        <v>0</v>
      </c>
      <c r="E95">
        <f t="shared" si="38"/>
        <v>0</v>
      </c>
      <c r="G95">
        <f t="shared" ref="G95" si="40">SUM(G92:G94)</f>
        <v>474</v>
      </c>
      <c r="H95">
        <f>SUM(H91:H94)</f>
        <v>604</v>
      </c>
      <c r="I95">
        <f>SUM(I91:I94)</f>
        <v>497</v>
      </c>
      <c r="J95">
        <f t="shared" ref="J95" si="41">SUM(J92:J94)</f>
        <v>329</v>
      </c>
      <c r="L95">
        <f>SUM(G95:K95)</f>
        <v>1904</v>
      </c>
    </row>
    <row r="96" spans="1:12" x14ac:dyDescent="0.2">
      <c r="A96">
        <f>SUM(A92:A95)</f>
        <v>311</v>
      </c>
      <c r="B96">
        <f>SUM(B91:B95)</f>
        <v>431</v>
      </c>
      <c r="C96">
        <f>SUM(C91:C95)</f>
        <v>531</v>
      </c>
      <c r="D96">
        <f t="shared" ref="D96" si="42">SUM(D92:D95)</f>
        <v>388</v>
      </c>
      <c r="E96">
        <f t="shared" ref="E96" si="43">SUM(E92:E95)</f>
        <v>1650</v>
      </c>
    </row>
    <row r="99" spans="1:12" x14ac:dyDescent="0.2">
      <c r="A99" t="s">
        <v>80</v>
      </c>
    </row>
    <row r="100" spans="1:12" x14ac:dyDescent="0.2">
      <c r="A100" s="24" t="s">
        <v>75</v>
      </c>
      <c r="B100" s="1" t="s">
        <v>51</v>
      </c>
      <c r="C100" s="1" t="s">
        <v>75</v>
      </c>
      <c r="D100" t="s">
        <v>75</v>
      </c>
      <c r="G100" t="s">
        <v>75</v>
      </c>
      <c r="H100" s="1" t="s">
        <v>50</v>
      </c>
      <c r="I100" s="1" t="s">
        <v>75</v>
      </c>
      <c r="J100" s="25" t="s">
        <v>75</v>
      </c>
    </row>
    <row r="101" spans="1:12" x14ac:dyDescent="0.2">
      <c r="A101" t="s">
        <v>46</v>
      </c>
      <c r="B101" t="s">
        <v>43</v>
      </c>
      <c r="C101" t="s">
        <v>36</v>
      </c>
      <c r="D101" t="s">
        <v>35</v>
      </c>
      <c r="G101" t="s">
        <v>38</v>
      </c>
      <c r="H101" s="17" t="s">
        <v>37</v>
      </c>
      <c r="I101" t="s">
        <v>44</v>
      </c>
      <c r="J101" s="22" t="s">
        <v>45</v>
      </c>
    </row>
    <row r="102" spans="1:12" x14ac:dyDescent="0.2">
      <c r="A102" t="s">
        <v>31</v>
      </c>
      <c r="B102" s="11" t="s">
        <v>32</v>
      </c>
      <c r="C102" s="17" t="s">
        <v>27</v>
      </c>
      <c r="D102" s="17" t="s">
        <v>33</v>
      </c>
      <c r="G102" s="11" t="s">
        <v>28</v>
      </c>
      <c r="H102" s="11" t="s">
        <v>26</v>
      </c>
      <c r="I102" s="17" t="s">
        <v>29</v>
      </c>
      <c r="J102" s="17" t="s">
        <v>30</v>
      </c>
    </row>
    <row r="103" spans="1:12" x14ac:dyDescent="0.2">
      <c r="A103" t="s">
        <v>41</v>
      </c>
      <c r="B103" t="s">
        <v>40</v>
      </c>
      <c r="C103" t="s">
        <v>39</v>
      </c>
      <c r="D103" s="17" t="s">
        <v>34</v>
      </c>
      <c r="G103" t="s">
        <v>47</v>
      </c>
      <c r="H103" t="s">
        <v>49</v>
      </c>
      <c r="I103" s="17" t="s">
        <v>42</v>
      </c>
      <c r="J103" s="17" t="s">
        <v>48</v>
      </c>
    </row>
    <row r="104" spans="1:12" x14ac:dyDescent="0.2">
      <c r="A104" s="11" t="s">
        <v>75</v>
      </c>
      <c r="B104" s="11" t="s">
        <v>75</v>
      </c>
      <c r="C104" s="25" t="s">
        <v>75</v>
      </c>
      <c r="D104" s="25" t="s">
        <v>75</v>
      </c>
    </row>
    <row r="106" spans="1:12" x14ac:dyDescent="0.2">
      <c r="A106" t="s">
        <v>78</v>
      </c>
    </row>
    <row r="107" spans="1:12" x14ac:dyDescent="0.2">
      <c r="A107" s="4">
        <f>_xlfn.XLOOKUP(A100,'English Ranking'!$B$1:$B$30,'English Ranking'!$D$1:$D$30)</f>
        <v>0</v>
      </c>
      <c r="B107" s="4">
        <f>_xlfn.XLOOKUP(B100,'English Ranking'!$B$1:$B$30,'English Ranking'!$D$1:$D$30)</f>
        <v>3</v>
      </c>
      <c r="C107" s="4">
        <f>_xlfn.XLOOKUP(C100,'English Ranking'!$B$1:$B$30,'English Ranking'!$D$1:$D$30)</f>
        <v>0</v>
      </c>
      <c r="D107" s="4">
        <f>_xlfn.XLOOKUP(D100,'English Ranking'!$B$1:$B$30,'English Ranking'!$D$1:$D$30)</f>
        <v>0</v>
      </c>
      <c r="E107">
        <f t="shared" ref="E107:E111" si="44">SUM(A107:D107)</f>
        <v>3</v>
      </c>
      <c r="G107" s="4">
        <f>_xlfn.XLOOKUP(G100,'English Ranking'!$B$1:$B$30,'English Ranking'!$D$1:$D$30)</f>
        <v>0</v>
      </c>
      <c r="H107" s="4">
        <f>_xlfn.XLOOKUP(H100,'English Ranking'!$B$1:$B$30,'English Ranking'!$D$1:$D$30)</f>
        <v>3</v>
      </c>
      <c r="I107" s="4">
        <f>_xlfn.XLOOKUP(I100,'English Ranking'!$B$1:$B$30,'English Ranking'!$D$1:$D$30)</f>
        <v>0</v>
      </c>
      <c r="J107" s="4">
        <f>_xlfn.XLOOKUP(J100,'English Ranking'!$B$1:$B$30,'English Ranking'!$D$1:$D$30)</f>
        <v>0</v>
      </c>
      <c r="L107">
        <f t="shared" ref="L107:L110" si="45">SUM(G107:K107)</f>
        <v>3</v>
      </c>
    </row>
    <row r="108" spans="1:12" x14ac:dyDescent="0.2">
      <c r="A108" s="4">
        <f>_xlfn.XLOOKUP(A101,'English Ranking'!$B$1:$B$30,'English Ranking'!$D$1:$D$30)</f>
        <v>34</v>
      </c>
      <c r="B108" s="4">
        <f>_xlfn.XLOOKUP(B101,'English Ranking'!$B$1:$B$30,'English Ranking'!$D$1:$D$30)</f>
        <v>55</v>
      </c>
      <c r="C108" s="4">
        <f>_xlfn.XLOOKUP(C101,'English Ranking'!$B$1:$B$30,'English Ranking'!$D$1:$D$30)</f>
        <v>144</v>
      </c>
      <c r="D108" s="4">
        <f>_xlfn.XLOOKUP(D101,'English Ranking'!$B$1:$B$30,'English Ranking'!$D$1:$D$30)</f>
        <v>144</v>
      </c>
      <c r="E108">
        <f t="shared" si="44"/>
        <v>377</v>
      </c>
      <c r="G108" s="4">
        <f>_xlfn.XLOOKUP(G101,'English Ranking'!$B$1:$B$30,'English Ranking'!$D$1:$D$30)</f>
        <v>89</v>
      </c>
      <c r="H108" s="4">
        <f>_xlfn.XLOOKUP(H101,'English Ranking'!$B$1:$B$30,'English Ranking'!$D$1:$D$30)</f>
        <v>144</v>
      </c>
      <c r="I108" s="4">
        <f>_xlfn.XLOOKUP(I101,'English Ranking'!$B$1:$B$30,'English Ranking'!$D$1:$D$30)</f>
        <v>55</v>
      </c>
      <c r="J108" s="4">
        <f>_xlfn.XLOOKUP(J101,'English Ranking'!$B$1:$B$30,'English Ranking'!$D$1:$D$30)</f>
        <v>55</v>
      </c>
      <c r="L108">
        <f t="shared" si="45"/>
        <v>343</v>
      </c>
    </row>
    <row r="109" spans="1:12" x14ac:dyDescent="0.2">
      <c r="A109" s="4">
        <f>_xlfn.XLOOKUP(A102,'English Ranking'!$B$1:$B$30,'English Ranking'!$D$1:$D$30)</f>
        <v>233</v>
      </c>
      <c r="B109" s="4">
        <f>_xlfn.XLOOKUP(B102,'English Ranking'!$B$1:$B$30,'English Ranking'!$D$1:$D$30)</f>
        <v>233</v>
      </c>
      <c r="C109" s="4">
        <f>_xlfn.XLOOKUP(C102,'English Ranking'!$B$1:$B$30,'English Ranking'!$D$1:$D$30)</f>
        <v>377</v>
      </c>
      <c r="D109" s="4">
        <f>_xlfn.XLOOKUP(D102,'English Ranking'!$B$1:$B$30,'English Ranking'!$D$1:$D$30)</f>
        <v>233</v>
      </c>
      <c r="E109">
        <f t="shared" si="44"/>
        <v>1076</v>
      </c>
      <c r="G109" s="4">
        <f>_xlfn.XLOOKUP(G102,'English Ranking'!$B$1:$B$30,'English Ranking'!$D$1:$D$30)</f>
        <v>233</v>
      </c>
      <c r="H109" s="4">
        <f>_xlfn.XLOOKUP(H102,'English Ranking'!$B$1:$B$30,'English Ranking'!$D$1:$D$30)</f>
        <v>377</v>
      </c>
      <c r="I109" s="4">
        <f>_xlfn.XLOOKUP(I102,'English Ranking'!$B$1:$B$30,'English Ranking'!$D$1:$D$30)</f>
        <v>233</v>
      </c>
      <c r="J109" s="4">
        <f>_xlfn.XLOOKUP(J102,'English Ranking'!$B$1:$B$30,'English Ranking'!$D$1:$D$30)</f>
        <v>233</v>
      </c>
      <c r="L109">
        <f t="shared" si="45"/>
        <v>1076</v>
      </c>
    </row>
    <row r="110" spans="1:12" x14ac:dyDescent="0.2">
      <c r="A110" s="4">
        <f>_xlfn.XLOOKUP(A103,'English Ranking'!$B$1:$B$30,'English Ranking'!$D$1:$D$30)</f>
        <v>89</v>
      </c>
      <c r="B110" s="4">
        <f>_xlfn.XLOOKUP(B103,'English Ranking'!$B$1:$B$30,'English Ranking'!$D$1:$D$30)</f>
        <v>89</v>
      </c>
      <c r="C110" s="4">
        <f>_xlfn.XLOOKUP(C103,'English Ranking'!$B$1:$B$30,'English Ranking'!$D$1:$D$30)</f>
        <v>89</v>
      </c>
      <c r="D110" s="4">
        <f>_xlfn.XLOOKUP(D103,'English Ranking'!$B$1:$B$30,'English Ranking'!$D$1:$D$30)</f>
        <v>144</v>
      </c>
      <c r="E110">
        <f t="shared" si="44"/>
        <v>411</v>
      </c>
      <c r="G110" s="4">
        <f>_xlfn.XLOOKUP(G103,'English Ranking'!$B$1:$B$30,'English Ranking'!$D$1:$D$30)</f>
        <v>21</v>
      </c>
      <c r="H110" s="4">
        <f>_xlfn.XLOOKUP(H103,'English Ranking'!$B$1:$B$30,'English Ranking'!$D$1:$D$30)</f>
        <v>5</v>
      </c>
      <c r="I110" s="4">
        <f>_xlfn.XLOOKUP(I103,'English Ranking'!$B$1:$B$30,'English Ranking'!$D$1:$D$30)</f>
        <v>55</v>
      </c>
      <c r="J110" s="4">
        <f>_xlfn.XLOOKUP(J103,'English Ranking'!$B$1:$B$30,'English Ranking'!$D$1:$D$30)</f>
        <v>8</v>
      </c>
      <c r="L110">
        <f t="shared" si="45"/>
        <v>89</v>
      </c>
    </row>
    <row r="111" spans="1:12" x14ac:dyDescent="0.2">
      <c r="A111" s="4">
        <f>_xlfn.XLOOKUP(A104,'English Ranking'!$B$1:$B$30,'English Ranking'!$D$1:$D$30)</f>
        <v>0</v>
      </c>
      <c r="B111" s="4">
        <f>_xlfn.XLOOKUP(B104,'English Ranking'!$B$1:$B$30,'English Ranking'!$D$1:$D$30)</f>
        <v>0</v>
      </c>
      <c r="C111" s="4">
        <f>_xlfn.XLOOKUP(C104,'English Ranking'!$B$1:$B$30,'English Ranking'!$D$1:$D$30)</f>
        <v>0</v>
      </c>
      <c r="D111" s="4">
        <f>_xlfn.XLOOKUP(D104,'English Ranking'!$B$1:$B$30,'English Ranking'!$D$1:$D$30)</f>
        <v>0</v>
      </c>
      <c r="E111">
        <f t="shared" si="44"/>
        <v>0</v>
      </c>
      <c r="G111">
        <f t="shared" ref="G111" si="46">SUM(G108:G110)</f>
        <v>343</v>
      </c>
      <c r="H111">
        <f>SUM(H107:H110)</f>
        <v>529</v>
      </c>
      <c r="I111">
        <f>SUM(I107:I110)</f>
        <v>343</v>
      </c>
      <c r="J111">
        <f t="shared" ref="J111" si="47">SUM(J108:J110)</f>
        <v>296</v>
      </c>
      <c r="L111">
        <f>SUM(L107:L110)</f>
        <v>1511</v>
      </c>
    </row>
    <row r="112" spans="1:12" x14ac:dyDescent="0.2">
      <c r="A112">
        <f>SUM(A108:A111)</f>
        <v>356</v>
      </c>
      <c r="B112">
        <f>SUM(B107:B111)</f>
        <v>380</v>
      </c>
      <c r="C112">
        <f>SUM(C107:C111)</f>
        <v>610</v>
      </c>
      <c r="D112">
        <f t="shared" ref="D112" si="48">SUM(D108:D111)</f>
        <v>521</v>
      </c>
      <c r="E112">
        <f t="shared" ref="E112" si="49">SUM(E108:E111)</f>
        <v>1864</v>
      </c>
    </row>
    <row r="114" spans="1:12" x14ac:dyDescent="0.2">
      <c r="A114" t="s">
        <v>79</v>
      </c>
    </row>
    <row r="115" spans="1:12" x14ac:dyDescent="0.2">
      <c r="A115" s="4">
        <f>_xlfn.XLOOKUP(A100,'English Ranking'!$B$1:$B$30,'English Ranking'!$C$1:$C$30)</f>
        <v>0</v>
      </c>
      <c r="B115" s="4">
        <f>_xlfn.XLOOKUP(B100,'English Ranking'!$B$1:$B$30,'English Ranking'!$C$1:$C$30)</f>
        <v>3</v>
      </c>
      <c r="C115" s="4">
        <f>_xlfn.XLOOKUP(C100,'English Ranking'!$B$1:$B$30,'English Ranking'!$C$1:$C$30)</f>
        <v>0</v>
      </c>
      <c r="D115" s="4">
        <f>_xlfn.XLOOKUP(D100,'English Ranking'!$B$1:$B$30,'English Ranking'!$C$1:$C$30)</f>
        <v>0</v>
      </c>
      <c r="E115">
        <f t="shared" ref="E115:E119" si="50">SUM(A115:D115)</f>
        <v>3</v>
      </c>
      <c r="G115" s="4">
        <f>_xlfn.XLOOKUP(G100,'English Ranking'!$B$1:$B$30,'English Ranking'!$C$1:$C$30)</f>
        <v>0</v>
      </c>
      <c r="H115" s="4">
        <f>_xlfn.XLOOKUP(H100,'English Ranking'!$B$1:$B$30,'English Ranking'!$C$1:$C$30)</f>
        <v>4</v>
      </c>
      <c r="I115" s="4">
        <f>_xlfn.XLOOKUP(I100,'English Ranking'!$B$1:$B$30,'English Ranking'!$C$1:$C$30)</f>
        <v>0</v>
      </c>
      <c r="J115" s="4">
        <f>_xlfn.XLOOKUP(J100,'English Ranking'!$B$1:$B$30,'English Ranking'!$C$1:$C$30)</f>
        <v>0</v>
      </c>
      <c r="L115">
        <f t="shared" ref="L115:L118" si="51">SUM(G115:K115)</f>
        <v>4</v>
      </c>
    </row>
    <row r="116" spans="1:12" x14ac:dyDescent="0.2">
      <c r="A116" s="4">
        <f>_xlfn.XLOOKUP(A101,'English Ranking'!$B$1:$B$30,'English Ranking'!$C$1:$C$30)</f>
        <v>38</v>
      </c>
      <c r="B116" s="4">
        <f>_xlfn.XLOOKUP(B101,'English Ranking'!$B$1:$B$30,'English Ranking'!$C$1:$C$30)</f>
        <v>60</v>
      </c>
      <c r="C116" s="4">
        <f>_xlfn.XLOOKUP(C101,'English Ranking'!$B$1:$B$30,'English Ranking'!$C$1:$C$30)</f>
        <v>136</v>
      </c>
      <c r="D116" s="4">
        <f>_xlfn.XLOOKUP(D101,'English Ranking'!$B$1:$B$30,'English Ranking'!$C$1:$C$30)</f>
        <v>145</v>
      </c>
      <c r="E116">
        <f t="shared" si="50"/>
        <v>379</v>
      </c>
      <c r="G116" s="4">
        <f>_xlfn.XLOOKUP(G101,'English Ranking'!$B$1:$B$30,'English Ranking'!$C$1:$C$30)</f>
        <v>97</v>
      </c>
      <c r="H116" s="4">
        <f>_xlfn.XLOOKUP(H101,'English Ranking'!$B$1:$B$30,'English Ranking'!$C$1:$C$30)</f>
        <v>119</v>
      </c>
      <c r="I116" s="4">
        <f>_xlfn.XLOOKUP(I101,'English Ranking'!$B$1:$B$30,'English Ranking'!$C$1:$C$30)</f>
        <v>59</v>
      </c>
      <c r="J116" s="4">
        <f>_xlfn.XLOOKUP(J101,'English Ranking'!$B$1:$B$30,'English Ranking'!$C$1:$C$30)</f>
        <v>53</v>
      </c>
      <c r="L116">
        <f t="shared" si="51"/>
        <v>328</v>
      </c>
    </row>
    <row r="117" spans="1:12" x14ac:dyDescent="0.2">
      <c r="A117" s="4">
        <f>_xlfn.XLOOKUP(A102,'English Ranking'!$B$1:$B$30,'English Ranking'!$C$1:$C$30)</f>
        <v>258</v>
      </c>
      <c r="B117" s="4">
        <f>_xlfn.XLOOKUP(B102,'English Ranking'!$B$1:$B$30,'English Ranking'!$C$1:$C$30)</f>
        <v>232</v>
      </c>
      <c r="C117" s="4">
        <f>_xlfn.XLOOKUP(C102,'English Ranking'!$B$1:$B$30,'English Ranking'!$C$1:$C$30)</f>
        <v>331</v>
      </c>
      <c r="D117" s="4">
        <f>_xlfn.XLOOKUP(D102,'English Ranking'!$B$1:$B$30,'English Ranking'!$C$1:$C$30)</f>
        <v>224</v>
      </c>
      <c r="E117">
        <f t="shared" si="50"/>
        <v>1045</v>
      </c>
      <c r="G117" s="4">
        <f>_xlfn.XLOOKUP(G102,'English Ranking'!$B$1:$B$30,'English Ranking'!$C$1:$C$30)</f>
        <v>287</v>
      </c>
      <c r="H117" s="4">
        <f>_xlfn.XLOOKUP(H102,'English Ranking'!$B$1:$B$30,'English Ranking'!$C$1:$C$30)</f>
        <v>445</v>
      </c>
      <c r="I117" s="4">
        <f>_xlfn.XLOOKUP(I102,'English Ranking'!$B$1:$B$30,'English Ranking'!$C$1:$C$30)</f>
        <v>272</v>
      </c>
      <c r="J117" s="4">
        <f>_xlfn.XLOOKUP(J102,'English Ranking'!$B$1:$B$30,'English Ranking'!$C$1:$C$30)</f>
        <v>270</v>
      </c>
      <c r="L117">
        <f t="shared" si="51"/>
        <v>1274</v>
      </c>
    </row>
    <row r="118" spans="1:12" x14ac:dyDescent="0.2">
      <c r="A118" s="4">
        <f>_xlfn.XLOOKUP(A103,'English Ranking'!$B$1:$B$30,'English Ranking'!$C$1:$C$30)</f>
        <v>76</v>
      </c>
      <c r="B118" s="4">
        <f>_xlfn.XLOOKUP(B103,'English Ranking'!$B$1:$B$30,'English Ranking'!$C$1:$C$30)</f>
        <v>86</v>
      </c>
      <c r="C118" s="4">
        <f>_xlfn.XLOOKUP(C103,'English Ranking'!$B$1:$B$30,'English Ranking'!$C$1:$C$30)</f>
        <v>90</v>
      </c>
      <c r="D118" s="4">
        <f>_xlfn.XLOOKUP(D103,'English Ranking'!$B$1:$B$30,'English Ranking'!$C$1:$C$30)</f>
        <v>180</v>
      </c>
      <c r="E118">
        <f t="shared" si="50"/>
        <v>432</v>
      </c>
      <c r="G118" s="4">
        <f>_xlfn.XLOOKUP(G103,'English Ranking'!$B$1:$B$30,'English Ranking'!$C$1:$C$30)</f>
        <v>19</v>
      </c>
      <c r="H118" s="4">
        <f>_xlfn.XLOOKUP(H103,'English Ranking'!$B$1:$B$30,'English Ranking'!$C$1:$C$30)</f>
        <v>6</v>
      </c>
      <c r="I118" s="4">
        <f>_xlfn.XLOOKUP(I103,'English Ranking'!$B$1:$B$30,'English Ranking'!$C$1:$C$30)</f>
        <v>67</v>
      </c>
      <c r="J118" s="4">
        <f>_xlfn.XLOOKUP(J103,'English Ranking'!$B$1:$B$30,'English Ranking'!$C$1:$C$30)</f>
        <v>8</v>
      </c>
      <c r="L118">
        <f t="shared" si="51"/>
        <v>100</v>
      </c>
    </row>
    <row r="119" spans="1:12" x14ac:dyDescent="0.2">
      <c r="A119" s="4">
        <f>_xlfn.XLOOKUP(A104,'English Ranking'!$B$1:$B$30,'English Ranking'!$C$1:$C$30)</f>
        <v>0</v>
      </c>
      <c r="B119" s="4">
        <f>_xlfn.XLOOKUP(B104,'English Ranking'!$B$1:$B$30,'English Ranking'!$C$1:$C$30)</f>
        <v>0</v>
      </c>
      <c r="C119" s="4">
        <f>_xlfn.XLOOKUP(C104,'English Ranking'!$B$1:$B$30,'English Ranking'!$C$1:$C$30)</f>
        <v>0</v>
      </c>
      <c r="D119" s="4">
        <f>_xlfn.XLOOKUP(D104,'English Ranking'!$B$1:$B$30,'English Ranking'!$C$1:$C$30)</f>
        <v>0</v>
      </c>
      <c r="E119">
        <f t="shared" si="50"/>
        <v>0</v>
      </c>
      <c r="G119">
        <f t="shared" ref="G119" si="52">SUM(G116:G118)</f>
        <v>403</v>
      </c>
      <c r="H119">
        <f>SUM(H115:H118)</f>
        <v>574</v>
      </c>
      <c r="I119">
        <f>SUM(I115:I118)</f>
        <v>398</v>
      </c>
      <c r="J119">
        <f t="shared" ref="J119" si="53">SUM(J116:J118)</f>
        <v>331</v>
      </c>
      <c r="L119">
        <f>SUM(G119:K119)</f>
        <v>1706</v>
      </c>
    </row>
    <row r="120" spans="1:12" x14ac:dyDescent="0.2">
      <c r="A120">
        <f>SUM(A116:A119)</f>
        <v>372</v>
      </c>
      <c r="B120">
        <f>SUM(B115:B119)</f>
        <v>381</v>
      </c>
      <c r="C120">
        <f>SUM(C115:C119)</f>
        <v>557</v>
      </c>
      <c r="D120">
        <f t="shared" ref="D120" si="54">SUM(D116:D119)</f>
        <v>549</v>
      </c>
      <c r="E120">
        <f t="shared" ref="E120" si="55">SUM(E116:E119)</f>
        <v>1856</v>
      </c>
    </row>
    <row r="122" spans="1:12" x14ac:dyDescent="0.2">
      <c r="D122" t="s">
        <v>81</v>
      </c>
      <c r="E122">
        <v>1856</v>
      </c>
      <c r="K122" t="s">
        <v>81</v>
      </c>
      <c r="L122">
        <v>1706</v>
      </c>
    </row>
  </sheetData>
  <pageMargins left="0.75" right="0.75" top="1" bottom="1" header="0.5" footer="0.5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7"/>
  <sheetViews>
    <sheetView topLeftCell="A5" workbookViewId="0">
      <selection activeCell="H39" sqref="H39"/>
    </sheetView>
  </sheetViews>
  <sheetFormatPr baseColWidth="10" defaultRowHeight="16" x14ac:dyDescent="0.2"/>
  <cols>
    <col min="1" max="1" width="15.1640625" customWidth="1"/>
    <col min="2" max="2" width="12.1640625" customWidth="1"/>
  </cols>
  <sheetData>
    <row r="1" spans="1:18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  <c r="O1" t="s">
        <v>61</v>
      </c>
      <c r="Q1" t="s">
        <v>62</v>
      </c>
      <c r="R1" t="s">
        <v>63</v>
      </c>
    </row>
    <row r="2" spans="1:18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  <c r="O2" t="s">
        <v>45</v>
      </c>
      <c r="P2" s="1" t="s">
        <v>43</v>
      </c>
      <c r="Q2" s="1" t="s">
        <v>46</v>
      </c>
      <c r="R2">
        <f>_xlfn.XLOOKUP(P2,'English Ranking'!$B$1:$B$26,'English Ranking'!$D$1:$D$26)</f>
        <v>55</v>
      </c>
    </row>
    <row r="3" spans="1:18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  <c r="O3" t="s">
        <v>37</v>
      </c>
      <c r="P3" s="1" t="s">
        <v>32</v>
      </c>
      <c r="Q3" s="1" t="s">
        <v>31</v>
      </c>
      <c r="R3">
        <f>_xlfn.XLOOKUP(P3,'English Ranking'!$B$1:$B$26,'English Ranking'!$D$1:$D$26)</f>
        <v>233</v>
      </c>
    </row>
    <row r="4" spans="1:18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  <c r="O4" s="11" t="s">
        <v>42</v>
      </c>
      <c r="P4" s="12" t="s">
        <v>40</v>
      </c>
      <c r="Q4" s="12" t="s">
        <v>41</v>
      </c>
      <c r="R4">
        <f>_xlfn.XLOOKUP(P4,'English Ranking'!$B$1:$B$26,'English Ranking'!$D$1:$D$26)</f>
        <v>89</v>
      </c>
    </row>
    <row r="5" spans="1:18" x14ac:dyDescent="0.2">
      <c r="O5" s="11" t="s">
        <v>44</v>
      </c>
      <c r="P5" s="12" t="s">
        <v>35</v>
      </c>
      <c r="Q5" s="12" t="s">
        <v>43</v>
      </c>
      <c r="R5">
        <f>_xlfn.XLOOKUP(P5,'English Ranking'!$B$1:$B$26,'English Ranking'!$D$1:$D$26)</f>
        <v>144</v>
      </c>
    </row>
    <row r="6" spans="1:18" x14ac:dyDescent="0.2">
      <c r="O6" s="11" t="s">
        <v>30</v>
      </c>
      <c r="P6" s="12" t="s">
        <v>34</v>
      </c>
      <c r="Q6" s="12" t="s">
        <v>32</v>
      </c>
      <c r="R6">
        <f>_xlfn.XLOOKUP(P6,'English Ranking'!$B$1:$B$26,'English Ranking'!$D$1:$D$26)</f>
        <v>144</v>
      </c>
    </row>
    <row r="7" spans="1:18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  <c r="O7" s="11" t="s">
        <v>48</v>
      </c>
      <c r="P7" s="12" t="s">
        <v>39</v>
      </c>
      <c r="Q7" s="12" t="s">
        <v>40</v>
      </c>
      <c r="R7">
        <f>_xlfn.XLOOKUP(P7,'English Ranking'!$B$1:$B$26,'English Ranking'!$D$1:$D$26)</f>
        <v>89</v>
      </c>
    </row>
    <row r="8" spans="1:18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  <c r="O8" s="11" t="s">
        <v>29</v>
      </c>
      <c r="P8" s="12" t="s">
        <v>33</v>
      </c>
      <c r="Q8" s="12" t="s">
        <v>36</v>
      </c>
      <c r="R8">
        <f>_xlfn.XLOOKUP(P8,'English Ranking'!$B$1:$B$26,'English Ranking'!$D$1:$D$26)</f>
        <v>233</v>
      </c>
    </row>
    <row r="9" spans="1:18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  <c r="O9" s="11" t="s">
        <v>26</v>
      </c>
      <c r="P9" s="12" t="s">
        <v>31</v>
      </c>
      <c r="Q9" s="12" t="s">
        <v>27</v>
      </c>
      <c r="R9">
        <f>_xlfn.XLOOKUP(P9,'English Ranking'!$B$1:$B$26,'English Ranking'!$D$1:$D$26)</f>
        <v>233</v>
      </c>
    </row>
    <row r="10" spans="1:18" x14ac:dyDescent="0.2">
      <c r="O10" s="11" t="s">
        <v>49</v>
      </c>
      <c r="P10" s="12" t="s">
        <v>46</v>
      </c>
      <c r="Q10" s="12" t="s">
        <v>39</v>
      </c>
      <c r="R10">
        <f>_xlfn.XLOOKUP(P10,'English Ranking'!$B$1:$B$26,'English Ranking'!$D$1:$D$26)</f>
        <v>34</v>
      </c>
    </row>
    <row r="11" spans="1:18" x14ac:dyDescent="0.2">
      <c r="O11" s="11" t="s">
        <v>38</v>
      </c>
      <c r="P11" s="12" t="s">
        <v>45</v>
      </c>
      <c r="Q11" s="12" t="s">
        <v>35</v>
      </c>
      <c r="R11">
        <f>_xlfn.XLOOKUP(P11,'English Ranking'!$B$1:$B$26,'English Ranking'!$D$1:$D$26)</f>
        <v>55</v>
      </c>
    </row>
    <row r="12" spans="1:18" x14ac:dyDescent="0.2">
      <c r="O12" s="11" t="s">
        <v>28</v>
      </c>
      <c r="P12" s="12" t="s">
        <v>27</v>
      </c>
      <c r="Q12" s="12" t="s">
        <v>34</v>
      </c>
      <c r="R12">
        <f>_xlfn.XLOOKUP(P12,'English Ranking'!$B$1:$B$26,'English Ranking'!$D$1:$D$26)</f>
        <v>377</v>
      </c>
    </row>
    <row r="13" spans="1:18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  <c r="O13" s="11" t="s">
        <v>47</v>
      </c>
      <c r="P13" s="12" t="s">
        <v>37</v>
      </c>
      <c r="Q13" s="12" t="s">
        <v>33</v>
      </c>
      <c r="R13">
        <f>_xlfn.XLOOKUP(P13,'English Ranking'!$B$1:$B$26,'English Ranking'!$D$1:$D$26)</f>
        <v>144</v>
      </c>
    </row>
    <row r="14" spans="1:18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  <c r="O14" s="11"/>
    </row>
    <row r="15" spans="1:18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  <c r="O15" s="11" t="s">
        <v>35</v>
      </c>
      <c r="P15" s="12" t="s">
        <v>50</v>
      </c>
      <c r="Q15" s="12" t="s">
        <v>38</v>
      </c>
      <c r="R15">
        <f>_xlfn.XLOOKUP(P15,'English Ranking'!$B$1:$B$26,'English Ranking'!$D$1:$D$26)</f>
        <v>3</v>
      </c>
    </row>
    <row r="16" spans="1:18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  <c r="O16" s="11" t="s">
        <v>34</v>
      </c>
      <c r="P16" s="13" t="s">
        <v>28</v>
      </c>
      <c r="Q16" s="13" t="s">
        <v>28</v>
      </c>
      <c r="R16">
        <f>_xlfn.XLOOKUP(P16,'English Ranking'!$B$1:$B$26,'English Ranking'!$D$1:$D$26)</f>
        <v>233</v>
      </c>
    </row>
    <row r="17" spans="1:18" x14ac:dyDescent="0.2">
      <c r="O17" s="11" t="s">
        <v>33</v>
      </c>
      <c r="P17" s="12" t="s">
        <v>41</v>
      </c>
      <c r="Q17" s="12" t="s">
        <v>47</v>
      </c>
      <c r="R17">
        <f>_xlfn.XLOOKUP(P17,'English Ranking'!$B$1:$B$26,'English Ranking'!$D$1:$D$26)</f>
        <v>89</v>
      </c>
    </row>
    <row r="18" spans="1:18" x14ac:dyDescent="0.2">
      <c r="A18" t="s">
        <v>60</v>
      </c>
      <c r="O18" s="11" t="s">
        <v>36</v>
      </c>
      <c r="P18" s="12" t="s">
        <v>38</v>
      </c>
      <c r="Q18" s="12" t="s">
        <v>29</v>
      </c>
      <c r="R18">
        <f>_xlfn.XLOOKUP(P18,'English Ranking'!$B$1:$B$26,'English Ranking'!$D$1:$D$26)</f>
        <v>89</v>
      </c>
    </row>
    <row r="19" spans="1:18" x14ac:dyDescent="0.2">
      <c r="A19" t="s">
        <v>46</v>
      </c>
      <c r="B19" t="s">
        <v>43</v>
      </c>
      <c r="C19" t="s">
        <v>36</v>
      </c>
      <c r="D19" t="s">
        <v>35</v>
      </c>
      <c r="G19" t="s">
        <v>38</v>
      </c>
      <c r="H19" t="s">
        <v>29</v>
      </c>
      <c r="I19" t="s">
        <v>44</v>
      </c>
      <c r="J19" t="s">
        <v>45</v>
      </c>
      <c r="K19" t="s">
        <v>51</v>
      </c>
      <c r="O19" s="11" t="s">
        <v>27</v>
      </c>
      <c r="P19" s="13" t="s">
        <v>26</v>
      </c>
      <c r="Q19" s="13" t="s">
        <v>26</v>
      </c>
      <c r="R19">
        <f>_xlfn.XLOOKUP(P19,'English Ranking'!$B$1:$B$26,'English Ranking'!$D$1:$D$26)</f>
        <v>377</v>
      </c>
    </row>
    <row r="20" spans="1:18" x14ac:dyDescent="0.2">
      <c r="A20" t="s">
        <v>31</v>
      </c>
      <c r="B20" s="26" t="s">
        <v>32</v>
      </c>
      <c r="C20" t="s">
        <v>27</v>
      </c>
      <c r="D20" t="s">
        <v>34</v>
      </c>
      <c r="G20" s="18" t="s">
        <v>28</v>
      </c>
      <c r="H20" s="18" t="s">
        <v>26</v>
      </c>
      <c r="I20" t="s">
        <v>30</v>
      </c>
      <c r="J20" t="s">
        <v>37</v>
      </c>
      <c r="K20" t="s">
        <v>50</v>
      </c>
      <c r="O20" s="11" t="s">
        <v>39</v>
      </c>
      <c r="P20" s="12" t="s">
        <v>48</v>
      </c>
      <c r="Q20" s="12" t="s">
        <v>49</v>
      </c>
      <c r="R20">
        <f>_xlfn.XLOOKUP(P20,'English Ranking'!$B$1:$B$26,'English Ranking'!$D$1:$D$26)</f>
        <v>8</v>
      </c>
    </row>
    <row r="21" spans="1:18" x14ac:dyDescent="0.2">
      <c r="A21" t="s">
        <v>41</v>
      </c>
      <c r="B21" t="s">
        <v>40</v>
      </c>
      <c r="C21" t="s">
        <v>39</v>
      </c>
      <c r="D21" t="s">
        <v>33</v>
      </c>
      <c r="G21" t="s">
        <v>47</v>
      </c>
      <c r="H21" t="s">
        <v>49</v>
      </c>
      <c r="I21" t="s">
        <v>48</v>
      </c>
      <c r="J21" t="s">
        <v>42</v>
      </c>
      <c r="O21" s="11" t="s">
        <v>43</v>
      </c>
      <c r="P21" s="12" t="s">
        <v>36</v>
      </c>
      <c r="Q21" s="12" t="s">
        <v>44</v>
      </c>
      <c r="R21">
        <f>_xlfn.XLOOKUP(P21,'English Ranking'!$B$1:$B$26,'English Ranking'!$D$1:$D$26)</f>
        <v>144</v>
      </c>
    </row>
    <row r="22" spans="1:18" x14ac:dyDescent="0.2">
      <c r="O22" s="11" t="s">
        <v>32</v>
      </c>
      <c r="P22" s="12" t="s">
        <v>29</v>
      </c>
      <c r="Q22" s="12" t="s">
        <v>30</v>
      </c>
      <c r="R22">
        <f>_xlfn.XLOOKUP(P22,'English Ranking'!$B$1:$B$26,'English Ranking'!$D$1:$D$26)</f>
        <v>233</v>
      </c>
    </row>
    <row r="23" spans="1:18" x14ac:dyDescent="0.2">
      <c r="O23" s="11" t="s">
        <v>40</v>
      </c>
      <c r="P23" s="12" t="s">
        <v>47</v>
      </c>
      <c r="Q23" s="12" t="s">
        <v>48</v>
      </c>
      <c r="R23">
        <f>_xlfn.XLOOKUP(P23,'English Ranking'!$B$1:$B$26,'English Ranking'!$D$1:$D$26)</f>
        <v>21</v>
      </c>
    </row>
    <row r="24" spans="1:18" x14ac:dyDescent="0.2">
      <c r="H24" s="21"/>
      <c r="O24" s="11" t="s">
        <v>46</v>
      </c>
      <c r="P24" s="12" t="s">
        <v>49</v>
      </c>
      <c r="Q24" s="12" t="s">
        <v>45</v>
      </c>
      <c r="R24">
        <f>_xlfn.XLOOKUP(P24,'English Ranking'!$B$1:$B$26,'English Ranking'!$D$1:$D$26)</f>
        <v>5</v>
      </c>
    </row>
    <row r="25" spans="1:18" x14ac:dyDescent="0.2">
      <c r="A25" s="4">
        <f>_xlfn.XLOOKUP(A19,'English Ranking'!$B$1:$B$26,'English Ranking'!$C$1:$C$26)</f>
        <v>38</v>
      </c>
      <c r="B25" s="4">
        <f>_xlfn.XLOOKUP(B19,'English Ranking'!$B$1:$B$26,'English Ranking'!$C$1:$C$26)</f>
        <v>60</v>
      </c>
      <c r="C25" s="4">
        <f>_xlfn.XLOOKUP(C19,'English Ranking'!$B$1:$B$26,'English Ranking'!$C$1:$C$26)</f>
        <v>136</v>
      </c>
      <c r="D25" s="4">
        <f>_xlfn.XLOOKUP(D19,'English Ranking'!$B$1:$B$26,'English Ranking'!$C$1:$C$26)</f>
        <v>145</v>
      </c>
      <c r="E25">
        <f t="shared" ref="E25:E27" si="6">SUM(A25:D25)</f>
        <v>379</v>
      </c>
      <c r="G25" s="4">
        <f>_xlfn.XLOOKUP(G19,'English Ranking'!$B$1:$B$26,'English Ranking'!$C$1:$C$26)</f>
        <v>97</v>
      </c>
      <c r="H25" s="4">
        <f>_xlfn.XLOOKUP(H19,'English Ranking'!$B$1:$B$26,'English Ranking'!$C$1:$C$26)</f>
        <v>272</v>
      </c>
      <c r="I25" s="4">
        <f>_xlfn.XLOOKUP(I19,'English Ranking'!$B$1:$B$26,'English Ranking'!$C$1:$C$26)</f>
        <v>59</v>
      </c>
      <c r="J25" s="4">
        <f>_xlfn.XLOOKUP(J19,'English Ranking'!$B$1:$B$26,'English Ranking'!$C$1:$C$26)</f>
        <v>53</v>
      </c>
      <c r="K25" s="4">
        <f>_xlfn.XLOOKUP(K19,'English Ranking'!$B$1:$B$26,'English Ranking'!$C$1:$C$26)</f>
        <v>3</v>
      </c>
      <c r="L25">
        <f t="shared" ref="L25:L27" si="7">SUM(G25:K25)</f>
        <v>484</v>
      </c>
      <c r="O25" t="s">
        <v>31</v>
      </c>
      <c r="P25" s="1" t="s">
        <v>30</v>
      </c>
      <c r="Q25" s="1" t="s">
        <v>37</v>
      </c>
      <c r="R25">
        <f>_xlfn.XLOOKUP(P25,'English Ranking'!$B$1:$B$26,'English Ranking'!$D$1:$D$26)</f>
        <v>233</v>
      </c>
    </row>
    <row r="26" spans="1:18" ht="21" customHeight="1" x14ac:dyDescent="0.2">
      <c r="A26" s="4">
        <f>_xlfn.XLOOKUP(A20,'English Ranking'!$B$1:$B$26,'English Ranking'!$C$1:$C$26)</f>
        <v>258</v>
      </c>
      <c r="B26" s="4">
        <f>_xlfn.XLOOKUP(B20,'English Ranking'!$B$1:$B$26,'English Ranking'!$C$1:$C$26)</f>
        <v>232</v>
      </c>
      <c r="C26" s="4">
        <f>_xlfn.XLOOKUP(C20,'English Ranking'!$B$1:$B$26,'English Ranking'!$C$1:$C$26)</f>
        <v>331</v>
      </c>
      <c r="D26" s="4">
        <f>_xlfn.XLOOKUP(D20,'English Ranking'!$B$1:$B$26,'English Ranking'!$C$1:$C$26)</f>
        <v>180</v>
      </c>
      <c r="E26">
        <f t="shared" si="6"/>
        <v>1001</v>
      </c>
      <c r="G26" s="4">
        <f>_xlfn.XLOOKUP(G20,'English Ranking'!$B$1:$B$26,'English Ranking'!$C$1:$C$26)</f>
        <v>287</v>
      </c>
      <c r="H26" s="4">
        <f>_xlfn.XLOOKUP(H20,'English Ranking'!$B$1:$B$26,'English Ranking'!$C$1:$C$26)</f>
        <v>445</v>
      </c>
      <c r="I26" s="4">
        <f>_xlfn.XLOOKUP(I20,'English Ranking'!$B$1:$B$26,'English Ranking'!$C$1:$C$26)</f>
        <v>270</v>
      </c>
      <c r="J26" s="4">
        <f>_xlfn.XLOOKUP(J20,'English Ranking'!$B$1:$B$26,'English Ranking'!$C$1:$C$26)</f>
        <v>119</v>
      </c>
      <c r="K26" s="4">
        <f>_xlfn.XLOOKUP(K20,'English Ranking'!$B$1:$B$26,'English Ranking'!$C$1:$C$26)</f>
        <v>4</v>
      </c>
      <c r="L26">
        <f t="shared" si="7"/>
        <v>1125</v>
      </c>
      <c r="O26" t="s">
        <v>41</v>
      </c>
      <c r="P26" s="1" t="s">
        <v>44</v>
      </c>
      <c r="Q26" s="1" t="s">
        <v>42</v>
      </c>
      <c r="R26">
        <f>_xlfn.XLOOKUP(P26,'English Ranking'!$B$1:$B$26,'English Ranking'!$D$1:$D$26)</f>
        <v>55</v>
      </c>
    </row>
    <row r="27" spans="1:18" x14ac:dyDescent="0.2">
      <c r="A27" s="4">
        <f>_xlfn.XLOOKUP(A21,'English Ranking'!$B$1:$B$26,'English Ranking'!$C$1:$C$26)</f>
        <v>76</v>
      </c>
      <c r="B27" s="4">
        <f>_xlfn.XLOOKUP(B21,'English Ranking'!$B$1:$B$26,'English Ranking'!$C$1:$C$26)</f>
        <v>86</v>
      </c>
      <c r="C27" s="4">
        <f>_xlfn.XLOOKUP(C21,'English Ranking'!$B$1:$B$26,'English Ranking'!$C$1:$C$26)</f>
        <v>90</v>
      </c>
      <c r="D27" s="4">
        <f>_xlfn.XLOOKUP(D21,'English Ranking'!$B$1:$B$26,'English Ranking'!$C$1:$C$26)</f>
        <v>224</v>
      </c>
      <c r="E27">
        <f t="shared" si="6"/>
        <v>476</v>
      </c>
      <c r="G27" s="4">
        <f>_xlfn.XLOOKUP(G21,'English Ranking'!$B$1:$B$26,'English Ranking'!$C$1:$C$26)</f>
        <v>19</v>
      </c>
      <c r="H27" s="4">
        <f>_xlfn.XLOOKUP(H21,'English Ranking'!$B$1:$B$26,'English Ranking'!$C$1:$C$26)</f>
        <v>6</v>
      </c>
      <c r="I27" s="4">
        <f>_xlfn.XLOOKUP(I21,'English Ranking'!$B$1:$B$26,'English Ranking'!$C$1:$C$26)</f>
        <v>8</v>
      </c>
      <c r="J27" s="4">
        <f>_xlfn.XLOOKUP(J21,'English Ranking'!$B$1:$B$26,'English Ranking'!$C$1:$C$26)</f>
        <v>67</v>
      </c>
      <c r="K27" s="4"/>
      <c r="L27">
        <f t="shared" si="7"/>
        <v>100</v>
      </c>
    </row>
    <row r="28" spans="1:18" x14ac:dyDescent="0.2">
      <c r="A28">
        <f>SUM(A25:A27)</f>
        <v>372</v>
      </c>
      <c r="B28">
        <f t="shared" ref="B28" si="8">SUM(B25:B27)</f>
        <v>378</v>
      </c>
      <c r="C28">
        <f t="shared" ref="C28" si="9">SUM(C25:C27)</f>
        <v>557</v>
      </c>
      <c r="D28">
        <f t="shared" ref="D28" si="10">SUM(D25:D27)</f>
        <v>549</v>
      </c>
      <c r="E28">
        <f>SUM(A28:D28)</f>
        <v>1856</v>
      </c>
      <c r="G28">
        <f t="shared" ref="G28" si="11">SUM(G25:G27)</f>
        <v>403</v>
      </c>
      <c r="H28">
        <f t="shared" ref="H28" si="12">SUM(H25:H27)</f>
        <v>723</v>
      </c>
      <c r="I28">
        <f t="shared" ref="I28" si="13">SUM(I25:I27)</f>
        <v>337</v>
      </c>
      <c r="J28">
        <f t="shared" ref="J28" si="14">SUM(J25:J27)</f>
        <v>239</v>
      </c>
      <c r="K28">
        <f t="shared" ref="K28" si="15">SUM(K25:K27)</f>
        <v>7</v>
      </c>
      <c r="L28">
        <f>SUM(G28:K28)</f>
        <v>1709</v>
      </c>
      <c r="O28" t="s">
        <v>51</v>
      </c>
      <c r="P28" t="s">
        <v>51</v>
      </c>
    </row>
    <row r="29" spans="1:18" x14ac:dyDescent="0.2">
      <c r="O29" t="s">
        <v>50</v>
      </c>
      <c r="P29" t="s">
        <v>42</v>
      </c>
    </row>
    <row r="35" spans="1:15" x14ac:dyDescent="0.2">
      <c r="O35" t="s">
        <v>69</v>
      </c>
    </row>
    <row r="37" spans="1:15" x14ac:dyDescent="0.2">
      <c r="O37" t="s">
        <v>83</v>
      </c>
    </row>
    <row r="38" spans="1:15" x14ac:dyDescent="0.2">
      <c r="A38" t="s">
        <v>59</v>
      </c>
      <c r="O38" t="s">
        <v>82</v>
      </c>
    </row>
    <row r="39" spans="1:15" x14ac:dyDescent="0.2">
      <c r="A39" t="s">
        <v>43</v>
      </c>
      <c r="B39" t="s">
        <v>35</v>
      </c>
      <c r="C39" t="s">
        <v>33</v>
      </c>
      <c r="D39" t="s">
        <v>45</v>
      </c>
      <c r="G39" t="s">
        <v>50</v>
      </c>
      <c r="H39" t="s">
        <v>38</v>
      </c>
      <c r="I39" t="s">
        <v>36</v>
      </c>
      <c r="J39" t="s">
        <v>49</v>
      </c>
      <c r="K39" t="s">
        <v>51</v>
      </c>
    </row>
    <row r="40" spans="1:15" x14ac:dyDescent="0.2">
      <c r="A40" t="s">
        <v>32</v>
      </c>
      <c r="B40" t="s">
        <v>34</v>
      </c>
      <c r="C40" t="s">
        <v>31</v>
      </c>
      <c r="D40" t="s">
        <v>27</v>
      </c>
      <c r="G40" s="18" t="s">
        <v>28</v>
      </c>
      <c r="H40" s="18" t="s">
        <v>26</v>
      </c>
      <c r="I40" t="s">
        <v>29</v>
      </c>
      <c r="J40" t="s">
        <v>30</v>
      </c>
      <c r="K40" t="s">
        <v>42</v>
      </c>
    </row>
    <row r="41" spans="1:15" x14ac:dyDescent="0.2">
      <c r="A41" t="s">
        <v>40</v>
      </c>
      <c r="B41" t="s">
        <v>39</v>
      </c>
      <c r="C41" t="s">
        <v>46</v>
      </c>
      <c r="D41" t="s">
        <v>37</v>
      </c>
      <c r="G41" t="s">
        <v>41</v>
      </c>
      <c r="H41" t="s">
        <v>48</v>
      </c>
      <c r="I41" t="s">
        <v>47</v>
      </c>
      <c r="J41" t="s">
        <v>44</v>
      </c>
    </row>
    <row r="44" spans="1:15" x14ac:dyDescent="0.2">
      <c r="A44" s="5" t="str">
        <f>A38</f>
        <v>Halmak</v>
      </c>
    </row>
    <row r="45" spans="1:15" x14ac:dyDescent="0.2">
      <c r="A45" s="4">
        <f>_xlfn.XLOOKUP(A39,'English Ranking'!$B$1:$B$26,'English Ranking'!$C$1:$C$26)</f>
        <v>60</v>
      </c>
      <c r="B45" s="4">
        <f>_xlfn.XLOOKUP(B39,'English Ranking'!$B$1:$B$26,'English Ranking'!$C$1:$C$26)</f>
        <v>145</v>
      </c>
      <c r="C45" s="4">
        <f>_xlfn.XLOOKUP(C39,'English Ranking'!$B$1:$B$26,'English Ranking'!$C$1:$C$26)</f>
        <v>224</v>
      </c>
      <c r="D45" s="4">
        <f>_xlfn.XLOOKUP(D39,'English Ranking'!$B$1:$B$26,'English Ranking'!$C$1:$C$26)</f>
        <v>53</v>
      </c>
      <c r="E45">
        <f t="shared" ref="E45:E47" si="16">SUM(A45:D45)</f>
        <v>482</v>
      </c>
      <c r="G45" s="4">
        <f>_xlfn.XLOOKUP(G39,'English Ranking'!$B$1:$B$26,'English Ranking'!$C$1:$C$26)</f>
        <v>4</v>
      </c>
      <c r="H45" s="4">
        <f>_xlfn.XLOOKUP(H39,'English Ranking'!$B$1:$B$26,'English Ranking'!$C$1:$C$26)</f>
        <v>97</v>
      </c>
      <c r="I45" s="4">
        <f>_xlfn.XLOOKUP(I39,'English Ranking'!$B$1:$B$26,'English Ranking'!$C$1:$C$26)</f>
        <v>136</v>
      </c>
      <c r="J45" s="4">
        <f>_xlfn.XLOOKUP(J39,'English Ranking'!$B$1:$B$26,'English Ranking'!$C$1:$C$26)</f>
        <v>6</v>
      </c>
      <c r="K45" s="4">
        <f>_xlfn.XLOOKUP(K39,'English Ranking'!$B$1:$B$26,'English Ranking'!$C$1:$C$26)</f>
        <v>3</v>
      </c>
      <c r="L45">
        <f t="shared" ref="L45:L47" si="17">SUM(G45:K45)</f>
        <v>246</v>
      </c>
    </row>
    <row r="46" spans="1:15" x14ac:dyDescent="0.2">
      <c r="A46" s="4">
        <f>_xlfn.XLOOKUP(A40,'English Ranking'!$B$1:$B$26,'English Ranking'!$C$1:$C$26)</f>
        <v>232</v>
      </c>
      <c r="B46" s="4">
        <f>_xlfn.XLOOKUP(B40,'English Ranking'!$B$1:$B$26,'English Ranking'!$C$1:$C$26)</f>
        <v>180</v>
      </c>
      <c r="C46" s="4">
        <f>_xlfn.XLOOKUP(C40,'English Ranking'!$B$1:$B$26,'English Ranking'!$C$1:$C$26)</f>
        <v>258</v>
      </c>
      <c r="D46" s="4">
        <f>_xlfn.XLOOKUP(D40,'English Ranking'!$B$1:$B$26,'English Ranking'!$C$1:$C$26)</f>
        <v>331</v>
      </c>
      <c r="E46">
        <f t="shared" si="16"/>
        <v>1001</v>
      </c>
      <c r="G46" s="4">
        <f>_xlfn.XLOOKUP(G40,'English Ranking'!$B$1:$B$26,'English Ranking'!$C$1:$C$26)</f>
        <v>287</v>
      </c>
      <c r="H46" s="4">
        <f>_xlfn.XLOOKUP(H40,'English Ranking'!$B$1:$B$26,'English Ranking'!$C$1:$C$26)</f>
        <v>445</v>
      </c>
      <c r="I46" s="4">
        <f>_xlfn.XLOOKUP(I40,'English Ranking'!$B$1:$B$26,'English Ranking'!$C$1:$C$26)</f>
        <v>272</v>
      </c>
      <c r="J46" s="4">
        <f>_xlfn.XLOOKUP(J40,'English Ranking'!$B$1:$B$26,'English Ranking'!$C$1:$C$26)</f>
        <v>270</v>
      </c>
      <c r="K46" s="4">
        <f>_xlfn.XLOOKUP(K40,'English Ranking'!$B$1:$B$26,'English Ranking'!$C$1:$C$26)</f>
        <v>67</v>
      </c>
      <c r="L46">
        <f t="shared" si="17"/>
        <v>1341</v>
      </c>
    </row>
    <row r="47" spans="1:15" x14ac:dyDescent="0.2">
      <c r="A47" s="4">
        <f>_xlfn.XLOOKUP(A41,'English Ranking'!$B$1:$B$26,'English Ranking'!$C$1:$C$26)</f>
        <v>86</v>
      </c>
      <c r="B47" s="4">
        <f>_xlfn.XLOOKUP(B41,'English Ranking'!$B$1:$B$26,'English Ranking'!$C$1:$C$26)</f>
        <v>90</v>
      </c>
      <c r="C47" s="4">
        <f>_xlfn.XLOOKUP(C41,'English Ranking'!$B$1:$B$26,'English Ranking'!$C$1:$C$26)</f>
        <v>38</v>
      </c>
      <c r="D47" s="4">
        <f>_xlfn.XLOOKUP(D41,'English Ranking'!$B$1:$B$26,'English Ranking'!$C$1:$C$26)</f>
        <v>119</v>
      </c>
      <c r="E47">
        <f t="shared" si="16"/>
        <v>333</v>
      </c>
      <c r="G47" s="4">
        <f>_xlfn.XLOOKUP(G41,'English Ranking'!$B$1:$B$26,'English Ranking'!$C$1:$C$26)</f>
        <v>76</v>
      </c>
      <c r="H47" s="4">
        <f>_xlfn.XLOOKUP(H41,'English Ranking'!$B$1:$B$26,'English Ranking'!$C$1:$C$26)</f>
        <v>8</v>
      </c>
      <c r="I47" s="4">
        <f>_xlfn.XLOOKUP(I41,'English Ranking'!$B$1:$B$26,'English Ranking'!$C$1:$C$26)</f>
        <v>19</v>
      </c>
      <c r="J47" s="4">
        <f>_xlfn.XLOOKUP(J41,'English Ranking'!$B$1:$B$26,'English Ranking'!$C$1:$C$26)</f>
        <v>59</v>
      </c>
      <c r="K47" s="4"/>
      <c r="L47">
        <f t="shared" si="17"/>
        <v>162</v>
      </c>
    </row>
    <row r="48" spans="1:15" x14ac:dyDescent="0.2">
      <c r="A48">
        <f>SUM(A45:A47)</f>
        <v>378</v>
      </c>
      <c r="B48">
        <f t="shared" ref="B48" si="18">SUM(B45:B47)</f>
        <v>415</v>
      </c>
      <c r="C48">
        <f t="shared" ref="C48" si="19">SUM(C45:C47)</f>
        <v>520</v>
      </c>
      <c r="D48">
        <f t="shared" ref="D48" si="20">SUM(D45:D47)</f>
        <v>503</v>
      </c>
      <c r="E48">
        <f>SUM(A48:D48)</f>
        <v>1816</v>
      </c>
      <c r="G48">
        <f t="shared" ref="G48" si="21">SUM(G45:G47)</f>
        <v>367</v>
      </c>
      <c r="H48">
        <f t="shared" ref="H48" si="22">SUM(H45:H47)</f>
        <v>550</v>
      </c>
      <c r="I48">
        <f t="shared" ref="I48" si="23">SUM(I45:I47)</f>
        <v>427</v>
      </c>
      <c r="J48">
        <f t="shared" ref="J48" si="24">SUM(J45:J47)</f>
        <v>335</v>
      </c>
      <c r="K48">
        <f t="shared" ref="K48" si="25">SUM(K45:K47)</f>
        <v>70</v>
      </c>
      <c r="L48">
        <f>SUM(G48:K48)</f>
        <v>1749</v>
      </c>
    </row>
    <row r="51" spans="1:12" x14ac:dyDescent="0.2">
      <c r="A51" t="s">
        <v>72</v>
      </c>
    </row>
    <row r="52" spans="1:12" x14ac:dyDescent="0.2">
      <c r="B52" s="19" t="s">
        <v>36</v>
      </c>
      <c r="C52" s="11" t="s">
        <v>34</v>
      </c>
      <c r="D52" t="s">
        <v>47</v>
      </c>
      <c r="G52" s="20" t="s">
        <v>38</v>
      </c>
      <c r="H52" s="17" t="s">
        <v>40</v>
      </c>
      <c r="I52" s="20" t="s">
        <v>35</v>
      </c>
    </row>
    <row r="53" spans="1:12" x14ac:dyDescent="0.2">
      <c r="A53" s="14" t="s">
        <v>31</v>
      </c>
      <c r="B53" s="15" t="s">
        <v>32</v>
      </c>
      <c r="C53" s="14" t="s">
        <v>33</v>
      </c>
      <c r="D53" s="14" t="s">
        <v>27</v>
      </c>
      <c r="G53" s="14" t="s">
        <v>28</v>
      </c>
      <c r="H53" s="14" t="s">
        <v>26</v>
      </c>
      <c r="I53" s="14" t="s">
        <v>29</v>
      </c>
      <c r="J53" s="14" t="s">
        <v>30</v>
      </c>
    </row>
    <row r="54" spans="1:12" x14ac:dyDescent="0.2">
      <c r="A54" t="s">
        <v>45</v>
      </c>
      <c r="B54" t="s">
        <v>43</v>
      </c>
      <c r="C54" s="15" t="s">
        <v>37</v>
      </c>
      <c r="D54" s="16" t="s">
        <v>46</v>
      </c>
      <c r="G54" s="20" t="s">
        <v>39</v>
      </c>
      <c r="H54" s="17" t="s">
        <v>42</v>
      </c>
      <c r="I54" s="20" t="s">
        <v>41</v>
      </c>
      <c r="J54" s="20" t="s">
        <v>44</v>
      </c>
    </row>
    <row r="55" spans="1:12" x14ac:dyDescent="0.2">
      <c r="A55" t="s">
        <v>51</v>
      </c>
      <c r="B55" t="s">
        <v>48</v>
      </c>
      <c r="C55" s="11" t="s">
        <v>49</v>
      </c>
      <c r="D55" s="11" t="s">
        <v>50</v>
      </c>
    </row>
    <row r="57" spans="1:12" x14ac:dyDescent="0.2">
      <c r="A57" s="5" t="s">
        <v>64</v>
      </c>
    </row>
    <row r="58" spans="1:12" x14ac:dyDescent="0.2">
      <c r="A58" s="4"/>
      <c r="B58" s="4">
        <f>_xlfn.XLOOKUP(B52,'English Ranking'!$B$1:$B$26,'English Ranking'!$D$1:$D$26)</f>
        <v>144</v>
      </c>
      <c r="C58" s="4">
        <f>_xlfn.XLOOKUP(C52,'English Ranking'!$B$1:$B$26,'English Ranking'!$D$1:$D$26)</f>
        <v>144</v>
      </c>
      <c r="D58" s="4">
        <f>_xlfn.XLOOKUP(D52,'English Ranking'!$B$1:$B$26,'English Ranking'!$D$1:$D$26)</f>
        <v>21</v>
      </c>
      <c r="E58">
        <f t="shared" ref="E58:E60" si="26">SUM(A58:D58)</f>
        <v>309</v>
      </c>
      <c r="G58" s="4">
        <f>_xlfn.XLOOKUP(G52,'English Ranking'!$B$1:$B$26,'English Ranking'!$D$1:$D$26)</f>
        <v>89</v>
      </c>
      <c r="H58" s="4">
        <f>_xlfn.XLOOKUP(H52,'English Ranking'!$B$1:$B$26,'English Ranking'!$D$1:$D$26)</f>
        <v>89</v>
      </c>
      <c r="I58" s="4">
        <f>_xlfn.XLOOKUP(I52,'English Ranking'!$B$1:$B$26,'English Ranking'!$D$1:$D$26)</f>
        <v>144</v>
      </c>
      <c r="J58" s="4"/>
      <c r="L58">
        <f t="shared" ref="L58:L60" si="27">SUM(G58:K58)</f>
        <v>322</v>
      </c>
    </row>
    <row r="59" spans="1:12" x14ac:dyDescent="0.2">
      <c r="A59" s="4">
        <f>_xlfn.XLOOKUP(A53,'English Ranking'!$B$1:$B$26,'English Ranking'!$D$1:$D$26)</f>
        <v>233</v>
      </c>
      <c r="B59" s="4">
        <f>_xlfn.XLOOKUP(B53,'English Ranking'!$B$1:$B$26,'English Ranking'!$D$1:$D$26)</f>
        <v>233</v>
      </c>
      <c r="C59" s="4">
        <f>_xlfn.XLOOKUP(C53,'English Ranking'!$B$1:$B$26,'English Ranking'!$D$1:$D$26)</f>
        <v>233</v>
      </c>
      <c r="D59" s="4">
        <f>_xlfn.XLOOKUP(D53,'English Ranking'!$B$1:$B$26,'English Ranking'!$D$1:$D$26)</f>
        <v>377</v>
      </c>
      <c r="E59">
        <f t="shared" si="26"/>
        <v>1076</v>
      </c>
      <c r="G59" s="4">
        <f>_xlfn.XLOOKUP(G53,'English Ranking'!$B$1:$B$26,'English Ranking'!$D$1:$D$26)</f>
        <v>233</v>
      </c>
      <c r="H59" s="4">
        <f>_xlfn.XLOOKUP(H53,'English Ranking'!$B$1:$B$26,'English Ranking'!$D$1:$D$26)</f>
        <v>377</v>
      </c>
      <c r="I59" s="4">
        <f>_xlfn.XLOOKUP(I53,'English Ranking'!$B$1:$B$26,'English Ranking'!$D$1:$D$26)</f>
        <v>233</v>
      </c>
      <c r="J59" s="4">
        <f>_xlfn.XLOOKUP(J53,'English Ranking'!$B$1:$B$26,'English Ranking'!$D$1:$D$26)</f>
        <v>233</v>
      </c>
      <c r="L59">
        <f t="shared" si="27"/>
        <v>1076</v>
      </c>
    </row>
    <row r="60" spans="1:12" x14ac:dyDescent="0.2">
      <c r="A60" s="4">
        <f>_xlfn.XLOOKUP(A54,'English Ranking'!$B$1:$B$26,'English Ranking'!$D$1:$D$26)</f>
        <v>55</v>
      </c>
      <c r="B60" s="4">
        <f>_xlfn.XLOOKUP(B54,'English Ranking'!$B$1:$B$26,'English Ranking'!$D$1:$D$26)</f>
        <v>55</v>
      </c>
      <c r="C60" s="4">
        <f>_xlfn.XLOOKUP(C54,'English Ranking'!$B$1:$B$26,'English Ranking'!$D$1:$D$26)</f>
        <v>144</v>
      </c>
      <c r="D60" s="4">
        <f>_xlfn.XLOOKUP(D54,'English Ranking'!$B$1:$B$26,'English Ranking'!$D$1:$D$26)</f>
        <v>34</v>
      </c>
      <c r="E60">
        <f t="shared" si="26"/>
        <v>288</v>
      </c>
      <c r="G60" s="4">
        <f>_xlfn.XLOOKUP(G54,'English Ranking'!$B$1:$B$26,'English Ranking'!$D$1:$D$26)</f>
        <v>89</v>
      </c>
      <c r="H60" s="4">
        <f>_xlfn.XLOOKUP(H54,'English Ranking'!$B$1:$B$26,'English Ranking'!$D$1:$D$26)</f>
        <v>55</v>
      </c>
      <c r="I60" s="4">
        <f>_xlfn.XLOOKUP(I54,'English Ranking'!$B$1:$B$26,'English Ranking'!$D$1:$D$26)</f>
        <v>89</v>
      </c>
      <c r="J60" s="4">
        <f>_xlfn.XLOOKUP(J54,'English Ranking'!$B$1:$B$26,'English Ranking'!$D$1:$D$26)</f>
        <v>55</v>
      </c>
      <c r="L60">
        <f t="shared" si="27"/>
        <v>288</v>
      </c>
    </row>
    <row r="61" spans="1:12" x14ac:dyDescent="0.2">
      <c r="A61" s="4">
        <f>_xlfn.XLOOKUP(A55,'English Ranking'!$B$1:$B$26,'English Ranking'!$D$1:$D$26)</f>
        <v>3</v>
      </c>
      <c r="B61" s="4">
        <f>_xlfn.XLOOKUP(B55,'English Ranking'!$B$1:$B$26,'English Ranking'!$D$1:$D$26)</f>
        <v>8</v>
      </c>
      <c r="C61" s="4">
        <f>_xlfn.XLOOKUP(C55,'English Ranking'!$B$1:$B$26,'English Ranking'!$D$1:$D$26)</f>
        <v>5</v>
      </c>
      <c r="D61" s="4">
        <f>_xlfn.XLOOKUP(D55,'English Ranking'!$B$1:$B$26,'English Ranking'!$D$1:$D$26)</f>
        <v>3</v>
      </c>
      <c r="E61">
        <f t="shared" ref="E61" si="28">SUM(A61:D61)</f>
        <v>19</v>
      </c>
      <c r="G61">
        <f t="shared" ref="G61" si="29">SUM(G58:G60)</f>
        <v>411</v>
      </c>
      <c r="H61">
        <f t="shared" ref="H61" si="30">SUM(H58:H60)</f>
        <v>521</v>
      </c>
      <c r="I61">
        <f t="shared" ref="I61" si="31">SUM(I58:I60)</f>
        <v>466</v>
      </c>
      <c r="J61">
        <f t="shared" ref="J61" si="32">SUM(J58:J60)</f>
        <v>288</v>
      </c>
      <c r="L61">
        <f>SUM(G61:K61)</f>
        <v>1686</v>
      </c>
    </row>
    <row r="62" spans="1:12" x14ac:dyDescent="0.2">
      <c r="A62">
        <f>SUM(A58:A61)</f>
        <v>291</v>
      </c>
      <c r="B62">
        <f t="shared" ref="B62:E62" si="33">SUM(B58:B61)</f>
        <v>440</v>
      </c>
      <c r="C62">
        <f t="shared" si="33"/>
        <v>526</v>
      </c>
      <c r="D62">
        <f t="shared" si="33"/>
        <v>435</v>
      </c>
      <c r="E62">
        <f t="shared" si="33"/>
        <v>1692</v>
      </c>
    </row>
    <row r="64" spans="1:12" x14ac:dyDescent="0.2">
      <c r="A64" t="s">
        <v>70</v>
      </c>
    </row>
    <row r="65" spans="1:12" x14ac:dyDescent="0.2">
      <c r="A65" t="s">
        <v>43</v>
      </c>
      <c r="B65" t="s">
        <v>36</v>
      </c>
      <c r="C65" s="14" t="s">
        <v>34</v>
      </c>
      <c r="D65" t="s">
        <v>45</v>
      </c>
      <c r="G65" t="s">
        <v>42</v>
      </c>
      <c r="H65" s="17" t="s">
        <v>38</v>
      </c>
      <c r="I65" t="s">
        <v>35</v>
      </c>
      <c r="J65" t="s">
        <v>49</v>
      </c>
      <c r="K65" t="s">
        <v>51</v>
      </c>
    </row>
    <row r="66" spans="1:12" x14ac:dyDescent="0.2">
      <c r="A66" s="14" t="s">
        <v>31</v>
      </c>
      <c r="B66" s="15" t="s">
        <v>32</v>
      </c>
      <c r="C66" s="14" t="s">
        <v>33</v>
      </c>
      <c r="D66" s="14" t="s">
        <v>27</v>
      </c>
      <c r="G66" s="14" t="s">
        <v>28</v>
      </c>
      <c r="H66" s="14" t="s">
        <v>26</v>
      </c>
      <c r="I66" s="14" t="s">
        <v>29</v>
      </c>
      <c r="J66" s="14" t="s">
        <v>30</v>
      </c>
      <c r="K66" t="s">
        <v>50</v>
      </c>
    </row>
    <row r="67" spans="1:12" x14ac:dyDescent="0.2">
      <c r="A67" t="s">
        <v>40</v>
      </c>
      <c r="B67" t="s">
        <v>39</v>
      </c>
      <c r="C67" s="15" t="s">
        <v>37</v>
      </c>
      <c r="D67" s="16" t="s">
        <v>46</v>
      </c>
      <c r="G67" t="s">
        <v>41</v>
      </c>
      <c r="H67" t="s">
        <v>48</v>
      </c>
      <c r="I67" t="s">
        <v>47</v>
      </c>
      <c r="J67" t="s">
        <v>44</v>
      </c>
    </row>
    <row r="70" spans="1:12" x14ac:dyDescent="0.2">
      <c r="A70" s="5" t="s">
        <v>64</v>
      </c>
    </row>
    <row r="71" spans="1:12" x14ac:dyDescent="0.2">
      <c r="A71" s="4">
        <f>_xlfn.XLOOKUP(A65,'English Ranking'!$B$1:$B$26,'English Ranking'!$D$1:$D$26)</f>
        <v>55</v>
      </c>
      <c r="B71" s="4">
        <f>_xlfn.XLOOKUP(B65,'English Ranking'!$B$1:$B$26,'English Ranking'!$D$1:$D$26)</f>
        <v>144</v>
      </c>
      <c r="C71" s="4">
        <f>_xlfn.XLOOKUP(C65,'English Ranking'!$B$1:$B$26,'English Ranking'!$D$1:$D$26)</f>
        <v>144</v>
      </c>
      <c r="D71" s="4">
        <f>_xlfn.XLOOKUP(D65,'English Ranking'!$B$1:$B$26,'English Ranking'!$D$1:$D$26)</f>
        <v>55</v>
      </c>
      <c r="E71">
        <f t="shared" ref="E71:E73" si="34">SUM(A71:D71)</f>
        <v>398</v>
      </c>
      <c r="G71" s="4">
        <f>_xlfn.XLOOKUP(G65,'English Ranking'!$B$1:$B$26,'English Ranking'!$D$1:$D$26)</f>
        <v>55</v>
      </c>
      <c r="H71" s="4">
        <f>_xlfn.XLOOKUP(H65,'English Ranking'!$B$1:$B$26,'English Ranking'!$D$1:$D$26)</f>
        <v>89</v>
      </c>
      <c r="I71" s="4">
        <f>_xlfn.XLOOKUP(I65,'English Ranking'!$B$1:$B$26,'English Ranking'!$D$1:$D$26)</f>
        <v>144</v>
      </c>
      <c r="J71" s="4">
        <f>_xlfn.XLOOKUP(J65,'English Ranking'!$B$1:$B$26,'English Ranking'!$D$1:$D$26)</f>
        <v>5</v>
      </c>
      <c r="K71" s="4">
        <f>_xlfn.XLOOKUP(K65,'English Ranking'!$B$1:$B$26,'English Ranking'!$D$1:$D$26)</f>
        <v>3</v>
      </c>
      <c r="L71">
        <f t="shared" ref="L71:L73" si="35">SUM(G71:K71)</f>
        <v>296</v>
      </c>
    </row>
    <row r="72" spans="1:12" x14ac:dyDescent="0.2">
      <c r="A72" s="4">
        <f>_xlfn.XLOOKUP(A66,'English Ranking'!$B$1:$B$26,'English Ranking'!$D$1:$D$26)</f>
        <v>233</v>
      </c>
      <c r="B72" s="4">
        <f>_xlfn.XLOOKUP(B66,'English Ranking'!$B$1:$B$26,'English Ranking'!$D$1:$D$26)</f>
        <v>233</v>
      </c>
      <c r="C72" s="4">
        <f>_xlfn.XLOOKUP(C66,'English Ranking'!$B$1:$B$26,'English Ranking'!$D$1:$D$26)</f>
        <v>233</v>
      </c>
      <c r="D72" s="4">
        <f>_xlfn.XLOOKUP(D66,'English Ranking'!$B$1:$B$26,'English Ranking'!$D$1:$D$26)</f>
        <v>377</v>
      </c>
      <c r="E72">
        <f t="shared" si="34"/>
        <v>1076</v>
      </c>
      <c r="G72" s="4">
        <f>_xlfn.XLOOKUP(G66,'English Ranking'!$B$1:$B$26,'English Ranking'!$D$1:$D$26)</f>
        <v>233</v>
      </c>
      <c r="H72" s="4">
        <f>_xlfn.XLOOKUP(H66,'English Ranking'!$B$1:$B$26,'English Ranking'!$D$1:$D$26)</f>
        <v>377</v>
      </c>
      <c r="I72" s="4">
        <f>_xlfn.XLOOKUP(I66,'English Ranking'!$B$1:$B$26,'English Ranking'!$D$1:$D$26)</f>
        <v>233</v>
      </c>
      <c r="J72" s="4">
        <f>_xlfn.XLOOKUP(J66,'English Ranking'!$B$1:$B$26,'English Ranking'!$D$1:$D$26)</f>
        <v>233</v>
      </c>
      <c r="K72" s="4">
        <f>_xlfn.XLOOKUP(K66,'English Ranking'!$B$1:$B$26,'English Ranking'!$D$1:$D$26)</f>
        <v>3</v>
      </c>
      <c r="L72">
        <f t="shared" si="35"/>
        <v>1079</v>
      </c>
    </row>
    <row r="73" spans="1:12" x14ac:dyDescent="0.2">
      <c r="A73" s="4">
        <f>_xlfn.XLOOKUP(A67,'English Ranking'!$B$1:$B$26,'English Ranking'!$D$1:$D$26)</f>
        <v>89</v>
      </c>
      <c r="B73" s="4">
        <f>_xlfn.XLOOKUP(B67,'English Ranking'!$B$1:$B$26,'English Ranking'!$D$1:$D$26)</f>
        <v>89</v>
      </c>
      <c r="C73" s="4">
        <f>_xlfn.XLOOKUP(C67,'English Ranking'!$B$1:$B$26,'English Ranking'!$D$1:$D$26)</f>
        <v>144</v>
      </c>
      <c r="D73" s="4">
        <f>_xlfn.XLOOKUP(D67,'English Ranking'!$B$1:$B$26,'English Ranking'!$D$1:$D$26)</f>
        <v>34</v>
      </c>
      <c r="E73">
        <f t="shared" si="34"/>
        <v>356</v>
      </c>
      <c r="G73" s="4">
        <f>_xlfn.XLOOKUP(G67,'English Ranking'!$B$1:$B$26,'English Ranking'!$D$1:$D$26)</f>
        <v>89</v>
      </c>
      <c r="H73" s="4">
        <f>_xlfn.XLOOKUP(H67,'English Ranking'!$B$1:$B$26,'English Ranking'!$D$1:$D$26)</f>
        <v>8</v>
      </c>
      <c r="I73" s="4">
        <f>_xlfn.XLOOKUP(I67,'English Ranking'!$B$1:$B$26,'English Ranking'!$D$1:$D$26)</f>
        <v>21</v>
      </c>
      <c r="J73" s="4">
        <f>_xlfn.XLOOKUP(J67,'English Ranking'!$B$1:$B$26,'English Ranking'!$D$1:$D$26)</f>
        <v>55</v>
      </c>
      <c r="K73" s="4"/>
      <c r="L73">
        <f t="shared" si="35"/>
        <v>173</v>
      </c>
    </row>
    <row r="74" spans="1:12" x14ac:dyDescent="0.2">
      <c r="A74">
        <f>SUM(A71:A73)</f>
        <v>377</v>
      </c>
      <c r="B74">
        <f t="shared" ref="B74" si="36">SUM(B71:B73)</f>
        <v>466</v>
      </c>
      <c r="C74">
        <f t="shared" ref="C74" si="37">SUM(C71:C73)</f>
        <v>521</v>
      </c>
      <c r="D74">
        <f t="shared" ref="D74" si="38">SUM(D71:D73)</f>
        <v>466</v>
      </c>
      <c r="E74">
        <f>SUM(A74:D74)</f>
        <v>1830</v>
      </c>
      <c r="G74">
        <f t="shared" ref="G74" si="39">SUM(G71:G73)</f>
        <v>377</v>
      </c>
      <c r="H74">
        <f t="shared" ref="H74" si="40">SUM(H71:H73)</f>
        <v>474</v>
      </c>
      <c r="I74">
        <f t="shared" ref="I74" si="41">SUM(I71:I73)</f>
        <v>398</v>
      </c>
      <c r="J74">
        <f t="shared" ref="J74" si="42">SUM(J71:J73)</f>
        <v>293</v>
      </c>
      <c r="K74">
        <f t="shared" ref="K74" si="43">SUM(K71:K73)</f>
        <v>6</v>
      </c>
      <c r="L74">
        <f>SUM(G74:K74)</f>
        <v>1548</v>
      </c>
    </row>
    <row r="77" spans="1:12" x14ac:dyDescent="0.2">
      <c r="A77" t="s">
        <v>71</v>
      </c>
    </row>
    <row r="78" spans="1:12" x14ac:dyDescent="0.2">
      <c r="A78" t="s">
        <v>43</v>
      </c>
      <c r="B78" s="19" t="s">
        <v>34</v>
      </c>
      <c r="C78" s="11" t="s">
        <v>36</v>
      </c>
      <c r="D78" t="s">
        <v>40</v>
      </c>
      <c r="G78" t="s">
        <v>38</v>
      </c>
      <c r="H78" s="17" t="s">
        <v>42</v>
      </c>
      <c r="I78" t="s">
        <v>35</v>
      </c>
      <c r="J78" t="s">
        <v>49</v>
      </c>
      <c r="K78" t="s">
        <v>51</v>
      </c>
    </row>
    <row r="79" spans="1:12" x14ac:dyDescent="0.2">
      <c r="A79" s="14" t="s">
        <v>31</v>
      </c>
      <c r="B79" s="15" t="s">
        <v>32</v>
      </c>
      <c r="C79" s="14" t="s">
        <v>33</v>
      </c>
      <c r="D79" s="14" t="s">
        <v>27</v>
      </c>
      <c r="G79" s="14" t="s">
        <v>28</v>
      </c>
      <c r="H79" s="14" t="s">
        <v>26</v>
      </c>
      <c r="I79" s="14" t="s">
        <v>29</v>
      </c>
      <c r="J79" s="14" t="s">
        <v>30</v>
      </c>
      <c r="K79" t="s">
        <v>50</v>
      </c>
    </row>
    <row r="80" spans="1:12" x14ac:dyDescent="0.2">
      <c r="A80" t="s">
        <v>45</v>
      </c>
      <c r="B80" t="s">
        <v>39</v>
      </c>
      <c r="C80" s="15" t="s">
        <v>37</v>
      </c>
      <c r="D80" s="16" t="s">
        <v>46</v>
      </c>
      <c r="G80" t="s">
        <v>41</v>
      </c>
      <c r="H80" t="s">
        <v>48</v>
      </c>
      <c r="I80" t="s">
        <v>47</v>
      </c>
      <c r="J80" t="s">
        <v>44</v>
      </c>
    </row>
    <row r="83" spans="1:12" x14ac:dyDescent="0.2">
      <c r="A83" s="5" t="s">
        <v>64</v>
      </c>
    </row>
    <row r="84" spans="1:12" x14ac:dyDescent="0.2">
      <c r="A84" s="4">
        <f>_xlfn.XLOOKUP(A78,'English Ranking'!$B$1:$B$26,'English Ranking'!$D$1:$D$26)</f>
        <v>55</v>
      </c>
      <c r="B84" s="4">
        <f>_xlfn.XLOOKUP(B78,'English Ranking'!$B$1:$B$26,'English Ranking'!$D$1:$D$26)</f>
        <v>144</v>
      </c>
      <c r="C84" s="4">
        <f>_xlfn.XLOOKUP(C78,'English Ranking'!$B$1:$B$26,'English Ranking'!$D$1:$D$26)</f>
        <v>144</v>
      </c>
      <c r="D84" s="4">
        <f>_xlfn.XLOOKUP(D78,'English Ranking'!$B$1:$B$26,'English Ranking'!$D$1:$D$26)</f>
        <v>89</v>
      </c>
      <c r="E84">
        <f t="shared" ref="E84:E86" si="44">SUM(A84:D84)</f>
        <v>432</v>
      </c>
      <c r="G84" s="4">
        <f>_xlfn.XLOOKUP(G78,'English Ranking'!$B$1:$B$26,'English Ranking'!$D$1:$D$26)</f>
        <v>89</v>
      </c>
      <c r="H84" s="4">
        <f>_xlfn.XLOOKUP(H78,'English Ranking'!$B$1:$B$26,'English Ranking'!$D$1:$D$26)</f>
        <v>55</v>
      </c>
      <c r="I84" s="4">
        <f>_xlfn.XLOOKUP(I78,'English Ranking'!$B$1:$B$26,'English Ranking'!$D$1:$D$26)</f>
        <v>144</v>
      </c>
      <c r="J84" s="4">
        <f>_xlfn.XLOOKUP(J78,'English Ranking'!$B$1:$B$26,'English Ranking'!$D$1:$D$26)</f>
        <v>5</v>
      </c>
      <c r="K84" s="4">
        <f>_xlfn.XLOOKUP(K78,'English Ranking'!$B$1:$B$26,'English Ranking'!$D$1:$D$26)</f>
        <v>3</v>
      </c>
      <c r="L84">
        <f t="shared" ref="L84:L86" si="45">SUM(G84:K84)</f>
        <v>296</v>
      </c>
    </row>
    <row r="85" spans="1:12" x14ac:dyDescent="0.2">
      <c r="A85" s="4">
        <f>_xlfn.XLOOKUP(A79,'English Ranking'!$B$1:$B$26,'English Ranking'!$D$1:$D$26)</f>
        <v>233</v>
      </c>
      <c r="B85" s="4">
        <f>_xlfn.XLOOKUP(B79,'English Ranking'!$B$1:$B$26,'English Ranking'!$D$1:$D$26)</f>
        <v>233</v>
      </c>
      <c r="C85" s="4">
        <f>_xlfn.XLOOKUP(C79,'English Ranking'!$B$1:$B$26,'English Ranking'!$D$1:$D$26)</f>
        <v>233</v>
      </c>
      <c r="D85" s="4">
        <f>_xlfn.XLOOKUP(D79,'English Ranking'!$B$1:$B$26,'English Ranking'!$D$1:$D$26)</f>
        <v>377</v>
      </c>
      <c r="E85">
        <f t="shared" si="44"/>
        <v>1076</v>
      </c>
      <c r="G85" s="4">
        <f>_xlfn.XLOOKUP(G79,'English Ranking'!$B$1:$B$26,'English Ranking'!$D$1:$D$26)</f>
        <v>233</v>
      </c>
      <c r="H85" s="4">
        <f>_xlfn.XLOOKUP(H79,'English Ranking'!$B$1:$B$26,'English Ranking'!$D$1:$D$26)</f>
        <v>377</v>
      </c>
      <c r="I85" s="4">
        <f>_xlfn.XLOOKUP(I79,'English Ranking'!$B$1:$B$26,'English Ranking'!$D$1:$D$26)</f>
        <v>233</v>
      </c>
      <c r="J85" s="4">
        <f>_xlfn.XLOOKUP(J79,'English Ranking'!$B$1:$B$26,'English Ranking'!$D$1:$D$26)</f>
        <v>233</v>
      </c>
      <c r="K85" s="4">
        <f>_xlfn.XLOOKUP(K79,'English Ranking'!$B$1:$B$26,'English Ranking'!$D$1:$D$26)</f>
        <v>3</v>
      </c>
      <c r="L85">
        <f t="shared" si="45"/>
        <v>1079</v>
      </c>
    </row>
    <row r="86" spans="1:12" x14ac:dyDescent="0.2">
      <c r="A86" s="4">
        <f>_xlfn.XLOOKUP(A80,'English Ranking'!$B$1:$B$26,'English Ranking'!$D$1:$D$26)</f>
        <v>55</v>
      </c>
      <c r="B86" s="4">
        <f>_xlfn.XLOOKUP(B80,'English Ranking'!$B$1:$B$26,'English Ranking'!$D$1:$D$26)</f>
        <v>89</v>
      </c>
      <c r="C86" s="4">
        <f>_xlfn.XLOOKUP(C80,'English Ranking'!$B$1:$B$26,'English Ranking'!$D$1:$D$26)</f>
        <v>144</v>
      </c>
      <c r="D86" s="4">
        <f>_xlfn.XLOOKUP(D80,'English Ranking'!$B$1:$B$26,'English Ranking'!$D$1:$D$26)</f>
        <v>34</v>
      </c>
      <c r="E86">
        <f t="shared" si="44"/>
        <v>322</v>
      </c>
      <c r="G86" s="4">
        <f>_xlfn.XLOOKUP(G80,'English Ranking'!$B$1:$B$26,'English Ranking'!$D$1:$D$26)</f>
        <v>89</v>
      </c>
      <c r="H86" s="4">
        <f>_xlfn.XLOOKUP(H80,'English Ranking'!$B$1:$B$26,'English Ranking'!$D$1:$D$26)</f>
        <v>8</v>
      </c>
      <c r="I86" s="4">
        <f>_xlfn.XLOOKUP(I80,'English Ranking'!$B$1:$B$26,'English Ranking'!$D$1:$D$26)</f>
        <v>21</v>
      </c>
      <c r="J86" s="4">
        <f>_xlfn.XLOOKUP(J80,'English Ranking'!$B$1:$B$26,'English Ranking'!$D$1:$D$26)</f>
        <v>55</v>
      </c>
      <c r="K86" s="4"/>
      <c r="L86">
        <f t="shared" si="45"/>
        <v>173</v>
      </c>
    </row>
    <row r="87" spans="1:12" x14ac:dyDescent="0.2">
      <c r="A87">
        <f>SUM(A84:A86)</f>
        <v>343</v>
      </c>
      <c r="B87">
        <f t="shared" ref="B87" si="46">SUM(B84:B86)</f>
        <v>466</v>
      </c>
      <c r="C87">
        <f t="shared" ref="C87" si="47">SUM(C84:C86)</f>
        <v>521</v>
      </c>
      <c r="D87">
        <f t="shared" ref="D87" si="48">SUM(D84:D86)</f>
        <v>500</v>
      </c>
      <c r="E87">
        <f>SUM(A87:D87)</f>
        <v>1830</v>
      </c>
      <c r="G87">
        <f t="shared" ref="G87" si="49">SUM(G84:G86)</f>
        <v>411</v>
      </c>
      <c r="H87">
        <f t="shared" ref="H87" si="50">SUM(H84:H86)</f>
        <v>440</v>
      </c>
      <c r="I87">
        <f t="shared" ref="I87" si="51">SUM(I84:I86)</f>
        <v>398</v>
      </c>
      <c r="J87">
        <f t="shared" ref="J87" si="52">SUM(J84:J86)</f>
        <v>293</v>
      </c>
      <c r="K87">
        <f t="shared" ref="K87" si="53">SUM(K84:K86)</f>
        <v>6</v>
      </c>
      <c r="L87">
        <f>SUM(G87:K87)</f>
        <v>1548</v>
      </c>
    </row>
  </sheetData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3"/>
  <sheetViews>
    <sheetView workbookViewId="0">
      <selection activeCell="G22" sqref="G22:J22"/>
    </sheetView>
  </sheetViews>
  <sheetFormatPr baseColWidth="10" defaultRowHeight="16" x14ac:dyDescent="0.2"/>
  <cols>
    <col min="1" max="1" width="7.1640625" customWidth="1"/>
    <col min="2" max="2" width="12.1640625" customWidth="1"/>
  </cols>
  <sheetData>
    <row r="1" spans="1:12" x14ac:dyDescent="0.2">
      <c r="A1" s="1">
        <v>53</v>
      </c>
      <c r="B1" s="1">
        <v>59</v>
      </c>
      <c r="C1" s="1">
        <v>272</v>
      </c>
      <c r="D1" s="1">
        <v>97</v>
      </c>
      <c r="G1" s="1">
        <v>145</v>
      </c>
      <c r="H1" s="1">
        <v>136</v>
      </c>
      <c r="I1" s="1">
        <v>60</v>
      </c>
      <c r="J1" s="1">
        <v>38</v>
      </c>
      <c r="K1">
        <v>3</v>
      </c>
    </row>
    <row r="2" spans="1:12" x14ac:dyDescent="0.2">
      <c r="A2" s="1">
        <v>119</v>
      </c>
      <c r="B2" s="1">
        <v>270</v>
      </c>
      <c r="C2" s="1">
        <v>445</v>
      </c>
      <c r="D2" s="1">
        <v>287</v>
      </c>
      <c r="G2" s="1">
        <v>180</v>
      </c>
      <c r="H2" s="1">
        <v>331</v>
      </c>
      <c r="I2" s="1">
        <v>232</v>
      </c>
      <c r="J2" s="1">
        <v>258</v>
      </c>
      <c r="K2">
        <v>4</v>
      </c>
    </row>
    <row r="3" spans="1:12" x14ac:dyDescent="0.2">
      <c r="A3" s="1">
        <v>67</v>
      </c>
      <c r="B3" s="1">
        <v>8</v>
      </c>
      <c r="C3" s="1">
        <v>6</v>
      </c>
      <c r="D3" s="1">
        <v>19</v>
      </c>
      <c r="G3" s="1">
        <v>224</v>
      </c>
      <c r="H3" s="1">
        <v>90</v>
      </c>
      <c r="I3" s="1">
        <v>86</v>
      </c>
      <c r="J3" s="1">
        <v>76</v>
      </c>
    </row>
    <row r="4" spans="1:12" x14ac:dyDescent="0.2">
      <c r="A4">
        <f>SUM(A1:A3)</f>
        <v>239</v>
      </c>
      <c r="B4">
        <f t="shared" ref="B4:D4" si="0">SUM(B1:B3)</f>
        <v>337</v>
      </c>
      <c r="C4">
        <f t="shared" si="0"/>
        <v>723</v>
      </c>
      <c r="D4">
        <f t="shared" si="0"/>
        <v>403</v>
      </c>
      <c r="E4">
        <f>SUM(A4:D4)</f>
        <v>1702</v>
      </c>
      <c r="G4">
        <f t="shared" ref="G4:K4" si="1">SUM(G1:G3)</f>
        <v>549</v>
      </c>
      <c r="H4">
        <f t="shared" si="1"/>
        <v>557</v>
      </c>
      <c r="I4">
        <f t="shared" si="1"/>
        <v>378</v>
      </c>
      <c r="J4">
        <f t="shared" si="1"/>
        <v>372</v>
      </c>
      <c r="K4">
        <f t="shared" si="1"/>
        <v>7</v>
      </c>
      <c r="L4">
        <f>SUM(G4:K4)</f>
        <v>1863</v>
      </c>
    </row>
    <row r="7" spans="1:12" x14ac:dyDescent="0.2">
      <c r="A7" s="4" t="str">
        <f>_xlfn.XLOOKUP(A1,'English Ranking'!$C$1:$C$26,'English Ranking'!$B$1:$B$26)</f>
        <v>B</v>
      </c>
      <c r="B7" s="4" t="str">
        <f>_xlfn.XLOOKUP(B1,'English Ranking'!$C$1:$C$26,'English Ranking'!$B$1:$B$26)</f>
        <v>Y</v>
      </c>
      <c r="C7" s="4" t="str">
        <f>_xlfn.XLOOKUP(C1,'English Ranking'!$C$1:$C$26,'English Ranking'!$B$1:$B$26)</f>
        <v>O</v>
      </c>
      <c r="D7" s="4" t="str">
        <f>_xlfn.XLOOKUP(D1,'English Ranking'!$C$1:$C$26,'English Ranking'!$B$1:$B$26)</f>
        <v>U</v>
      </c>
      <c r="E7" s="3"/>
      <c r="F7" s="3"/>
      <c r="G7" s="4" t="str">
        <f>_xlfn.XLOOKUP(G1,'English Ranking'!$C$1:$C$26,'English Ranking'!$B$1:$B$26)</f>
        <v>L</v>
      </c>
      <c r="H7" s="4" t="str">
        <f>_xlfn.XLOOKUP(H1,'English Ranking'!$C$1:$C$26,'English Ranking'!$B$1:$B$26)</f>
        <v>D</v>
      </c>
      <c r="I7" s="4" t="str">
        <f>_xlfn.XLOOKUP(I1,'English Ranking'!$C$1:$C$26,'English Ranking'!$B$1:$B$26)</f>
        <v>W</v>
      </c>
      <c r="J7" s="4" t="str">
        <f>_xlfn.XLOOKUP(J1,'English Ranking'!$C$1:$C$26,'English Ranking'!$B$1:$B$26)</f>
        <v>V</v>
      </c>
      <c r="K7" s="4" t="str">
        <f>_xlfn.XLOOKUP(K1,'English Ranking'!$C$1:$C$26,'English Ranking'!$B$1:$B$26)</f>
        <v>Z</v>
      </c>
    </row>
    <row r="8" spans="1:12" x14ac:dyDescent="0.2">
      <c r="A8" s="4" t="str">
        <f>_xlfn.XLOOKUP(A2,'English Ranking'!$C$1:$C$26,'English Ranking'!$B$1:$B$26)</f>
        <v>C</v>
      </c>
      <c r="B8" s="4" t="str">
        <f>_xlfn.XLOOKUP(B2,'English Ranking'!$C$1:$C$26,'English Ranking'!$B$1:$B$26)</f>
        <v>I</v>
      </c>
      <c r="C8" s="4" t="str">
        <f>_xlfn.XLOOKUP(C2,'English Ranking'!$C$1:$C$26,'English Ranking'!$B$1:$B$26)</f>
        <v>E</v>
      </c>
      <c r="D8" s="4" t="str">
        <f>_xlfn.XLOOKUP(D2,'English Ranking'!$C$1:$C$26,'English Ranking'!$B$1:$B$26)</f>
        <v>A</v>
      </c>
      <c r="E8" s="3"/>
      <c r="F8" s="3"/>
      <c r="G8" s="4" t="str">
        <f>_xlfn.XLOOKUP(G2,'English Ranking'!$C$1:$C$26,'English Ranking'!$B$1:$B$26)</f>
        <v>H</v>
      </c>
      <c r="H8" s="4" t="str">
        <f>_xlfn.XLOOKUP(H2,'English Ranking'!$C$1:$C$26,'English Ranking'!$B$1:$B$26)</f>
        <v>T</v>
      </c>
      <c r="I8" s="4" t="str">
        <f>_xlfn.XLOOKUP(I2,'English Ranking'!$C$1:$C$26,'English Ranking'!$B$1:$B$26)</f>
        <v>S</v>
      </c>
      <c r="J8" s="4" t="str">
        <f>_xlfn.XLOOKUP(J2,'English Ranking'!$C$1:$C$26,'English Ranking'!$B$1:$B$26)</f>
        <v>N</v>
      </c>
      <c r="K8" s="4" t="str">
        <f>_xlfn.XLOOKUP(K2,'English Ranking'!$C$1:$C$26,'English Ranking'!$B$1:$B$26)</f>
        <v>Q</v>
      </c>
    </row>
    <row r="9" spans="1:12" x14ac:dyDescent="0.2">
      <c r="A9" s="4" t="str">
        <f>_xlfn.XLOOKUP(A3,'English Ranking'!$C$1:$C$26,'English Ranking'!$B$1:$B$26)</f>
        <v>G</v>
      </c>
      <c r="B9" s="4" t="str">
        <f>_xlfn.XLOOKUP(B3,'English Ranking'!$C$1:$C$26,'English Ranking'!$B$1:$B$26)</f>
        <v>X</v>
      </c>
      <c r="C9" s="4" t="str">
        <f>_xlfn.XLOOKUP(C3,'English Ranking'!$C$1:$C$26,'English Ranking'!$B$1:$B$26)</f>
        <v>J</v>
      </c>
      <c r="D9" s="4" t="str">
        <f>_xlfn.XLOOKUP(D3,'English Ranking'!$C$1:$C$26,'English Ranking'!$B$1:$B$26)</f>
        <v>K</v>
      </c>
      <c r="E9" s="3"/>
      <c r="F9" s="3"/>
      <c r="G9" s="4" t="str">
        <f>_xlfn.XLOOKUP(G3,'English Ranking'!$C$1:$C$26,'English Ranking'!$B$1:$B$26)</f>
        <v>R</v>
      </c>
      <c r="H9" s="4" t="str">
        <f>_xlfn.XLOOKUP(H3,'English Ranking'!$C$1:$C$26,'English Ranking'!$B$1:$B$26)</f>
        <v>M</v>
      </c>
      <c r="I9" s="4" t="str">
        <f>_xlfn.XLOOKUP(I3,'English Ranking'!$C$1:$C$26,'English Ranking'!$B$1:$B$26)</f>
        <v>F</v>
      </c>
      <c r="J9" s="4" t="str">
        <f>_xlfn.XLOOKUP(J3,'English Ranking'!$C$1:$C$26,'English Ranking'!$B$1:$B$26)</f>
        <v>P</v>
      </c>
      <c r="K9" s="4"/>
    </row>
    <row r="13" spans="1:12" x14ac:dyDescent="0.2">
      <c r="A13" s="4">
        <f>_xlfn.XLOOKUP(A7,'English Ranking'!$B$1:$B$26,'English Ranking'!$D$1:$D$26)</f>
        <v>55</v>
      </c>
      <c r="B13" s="4">
        <f>_xlfn.XLOOKUP(B7,'English Ranking'!$B$1:$B$26,'English Ranking'!$D$1:$D$26)</f>
        <v>55</v>
      </c>
      <c r="C13" s="4">
        <f>_xlfn.XLOOKUP(C7,'English Ranking'!$B$1:$B$26,'English Ranking'!$D$1:$D$26)</f>
        <v>233</v>
      </c>
      <c r="D13" s="4">
        <f>_xlfn.XLOOKUP(D7,'English Ranking'!$B$1:$B$26,'English Ranking'!$D$1:$D$26)</f>
        <v>89</v>
      </c>
      <c r="E13">
        <f t="shared" ref="E13:E15" si="2">SUM(A13:D13)</f>
        <v>432</v>
      </c>
      <c r="G13" s="4">
        <f>_xlfn.XLOOKUP(G7,'English Ranking'!$B$1:$B$26,'English Ranking'!$D$1:$D$26)</f>
        <v>144</v>
      </c>
      <c r="H13" s="4">
        <f>_xlfn.XLOOKUP(H7,'English Ranking'!$B$1:$B$26,'English Ranking'!$D$1:$D$26)</f>
        <v>144</v>
      </c>
      <c r="I13" s="4">
        <f>_xlfn.XLOOKUP(I7,'English Ranking'!$B$1:$B$26,'English Ranking'!$D$1:$D$26)</f>
        <v>55</v>
      </c>
      <c r="J13" s="4">
        <f>_xlfn.XLOOKUP(J7,'English Ranking'!$B$1:$B$26,'English Ranking'!$D$1:$D$26)</f>
        <v>34</v>
      </c>
      <c r="K13" s="4">
        <f>_xlfn.XLOOKUP(K7,'English Ranking'!$B$1:$B$26,'English Ranking'!$D$1:$D$26)</f>
        <v>3</v>
      </c>
      <c r="L13">
        <f t="shared" ref="L13:L15" si="3">SUM(G13:K13)</f>
        <v>380</v>
      </c>
    </row>
    <row r="14" spans="1:12" x14ac:dyDescent="0.2">
      <c r="A14" s="4">
        <f>_xlfn.XLOOKUP(A8,'English Ranking'!$B$1:$B$26,'English Ranking'!$D$1:$D$26)</f>
        <v>144</v>
      </c>
      <c r="B14" s="4">
        <f>_xlfn.XLOOKUP(B8,'English Ranking'!$B$1:$B$26,'English Ranking'!$D$1:$D$26)</f>
        <v>233</v>
      </c>
      <c r="C14" s="4">
        <f>_xlfn.XLOOKUP(C8,'English Ranking'!$B$1:$B$26,'English Ranking'!$D$1:$D$26)</f>
        <v>377</v>
      </c>
      <c r="D14" s="4">
        <f>_xlfn.XLOOKUP(D8,'English Ranking'!$B$1:$B$26,'English Ranking'!$D$1:$D$26)</f>
        <v>233</v>
      </c>
      <c r="E14">
        <f t="shared" si="2"/>
        <v>987</v>
      </c>
      <c r="G14" s="4">
        <f>_xlfn.XLOOKUP(G8,'English Ranking'!$B$1:$B$26,'English Ranking'!$D$1:$D$26)</f>
        <v>144</v>
      </c>
      <c r="H14" s="4">
        <f>_xlfn.XLOOKUP(H8,'English Ranking'!$B$1:$B$26,'English Ranking'!$D$1:$D$26)</f>
        <v>377</v>
      </c>
      <c r="I14" s="4">
        <f>_xlfn.XLOOKUP(I8,'English Ranking'!$B$1:$B$26,'English Ranking'!$D$1:$D$26)</f>
        <v>233</v>
      </c>
      <c r="J14" s="4">
        <f>_xlfn.XLOOKUP(J8,'English Ranking'!$B$1:$B$26,'English Ranking'!$D$1:$D$26)</f>
        <v>233</v>
      </c>
      <c r="K14" s="4">
        <f>_xlfn.XLOOKUP(K8,'English Ranking'!$B$1:$B$26,'English Ranking'!$D$1:$D$26)</f>
        <v>3</v>
      </c>
      <c r="L14">
        <f t="shared" si="3"/>
        <v>990</v>
      </c>
    </row>
    <row r="15" spans="1:12" x14ac:dyDescent="0.2">
      <c r="A15" s="4">
        <f>_xlfn.XLOOKUP(A9,'English Ranking'!$B$1:$B$26,'English Ranking'!$D$1:$D$26)</f>
        <v>55</v>
      </c>
      <c r="B15" s="4">
        <f>_xlfn.XLOOKUP(B9,'English Ranking'!$B$1:$B$26,'English Ranking'!$D$1:$D$26)</f>
        <v>8</v>
      </c>
      <c r="C15" s="4">
        <f>_xlfn.XLOOKUP(C9,'English Ranking'!$B$1:$B$26,'English Ranking'!$D$1:$D$26)</f>
        <v>5</v>
      </c>
      <c r="D15" s="4">
        <f>_xlfn.XLOOKUP(D9,'English Ranking'!$B$1:$B$26,'English Ranking'!$D$1:$D$26)</f>
        <v>21</v>
      </c>
      <c r="E15">
        <f t="shared" si="2"/>
        <v>89</v>
      </c>
      <c r="G15" s="4">
        <f>_xlfn.XLOOKUP(G9,'English Ranking'!$B$1:$B$26,'English Ranking'!$D$1:$D$26)</f>
        <v>233</v>
      </c>
      <c r="H15" s="4">
        <f>_xlfn.XLOOKUP(H9,'English Ranking'!$B$1:$B$26,'English Ranking'!$D$1:$D$26)</f>
        <v>89</v>
      </c>
      <c r="I15" s="4">
        <f>_xlfn.XLOOKUP(I9,'English Ranking'!$B$1:$B$26,'English Ranking'!$D$1:$D$26)</f>
        <v>89</v>
      </c>
      <c r="J15" s="4">
        <f>_xlfn.XLOOKUP(J9,'English Ranking'!$B$1:$B$26,'English Ranking'!$D$1:$D$26)</f>
        <v>89</v>
      </c>
      <c r="K15" s="4"/>
      <c r="L15">
        <f t="shared" si="3"/>
        <v>500</v>
      </c>
    </row>
    <row r="16" spans="1:12" x14ac:dyDescent="0.2">
      <c r="A16">
        <f>SUM(A13:A15)</f>
        <v>254</v>
      </c>
      <c r="B16">
        <f t="shared" ref="B16:D16" si="4">SUM(B13:B15)</f>
        <v>296</v>
      </c>
      <c r="C16">
        <f t="shared" si="4"/>
        <v>615</v>
      </c>
      <c r="D16">
        <f t="shared" si="4"/>
        <v>343</v>
      </c>
      <c r="E16">
        <f>SUM(A16:D16)</f>
        <v>1508</v>
      </c>
      <c r="G16">
        <f t="shared" ref="G16:K16" si="5">SUM(G13:G15)</f>
        <v>521</v>
      </c>
      <c r="H16">
        <f t="shared" si="5"/>
        <v>610</v>
      </c>
      <c r="I16">
        <f t="shared" si="5"/>
        <v>377</v>
      </c>
      <c r="J16">
        <f t="shared" si="5"/>
        <v>356</v>
      </c>
      <c r="K16">
        <f t="shared" si="5"/>
        <v>6</v>
      </c>
      <c r="L16">
        <f>SUM(G16:K16)</f>
        <v>1870</v>
      </c>
    </row>
    <row r="20" spans="1:11" x14ac:dyDescent="0.2">
      <c r="A20" t="s">
        <v>53</v>
      </c>
    </row>
    <row r="21" spans="1:11" x14ac:dyDescent="0.2">
      <c r="A21" t="s">
        <v>51</v>
      </c>
      <c r="B21" t="s">
        <v>34</v>
      </c>
      <c r="C21" t="s">
        <v>29</v>
      </c>
      <c r="D21" t="s">
        <v>48</v>
      </c>
      <c r="G21" t="s">
        <v>39</v>
      </c>
      <c r="H21" t="s">
        <v>36</v>
      </c>
      <c r="I21" t="s">
        <v>45</v>
      </c>
      <c r="J21" t="s">
        <v>49</v>
      </c>
      <c r="K21" t="s">
        <v>43</v>
      </c>
    </row>
    <row r="22" spans="1:11" x14ac:dyDescent="0.2">
      <c r="A22" t="s">
        <v>41</v>
      </c>
      <c r="B22" t="s">
        <v>30</v>
      </c>
      <c r="C22" t="s">
        <v>26</v>
      </c>
      <c r="D22" t="s">
        <v>28</v>
      </c>
      <c r="G22" t="s">
        <v>27</v>
      </c>
      <c r="H22" t="s">
        <v>32</v>
      </c>
      <c r="I22" t="s">
        <v>31</v>
      </c>
      <c r="J22" t="s">
        <v>33</v>
      </c>
      <c r="K22" t="s">
        <v>47</v>
      </c>
    </row>
    <row r="23" spans="1:11" x14ac:dyDescent="0.2">
      <c r="A23" t="s">
        <v>40</v>
      </c>
      <c r="B23" t="s">
        <v>44</v>
      </c>
      <c r="C23" t="s">
        <v>50</v>
      </c>
      <c r="D23" t="s">
        <v>38</v>
      </c>
      <c r="G23" t="s">
        <v>37</v>
      </c>
      <c r="H23" t="s">
        <v>35</v>
      </c>
      <c r="I23" t="s">
        <v>46</v>
      </c>
      <c r="J23" t="s">
        <v>42</v>
      </c>
    </row>
    <row r="25" spans="1:11" ht="26" customHeight="1" x14ac:dyDescent="0.2">
      <c r="A25" t="s">
        <v>52</v>
      </c>
      <c r="B25" s="8" t="s">
        <v>54</v>
      </c>
      <c r="C25" s="8" t="s">
        <v>55</v>
      </c>
      <c r="D25" t="s">
        <v>56</v>
      </c>
      <c r="E25" t="s">
        <v>58</v>
      </c>
    </row>
    <row r="26" spans="1:11" x14ac:dyDescent="0.2">
      <c r="A26" t="s">
        <v>45</v>
      </c>
      <c r="B26" t="s">
        <v>51</v>
      </c>
      <c r="C26">
        <f>_xlfn.XLOOKUP(A26,'English Ranking'!$B$1:$B$26,'English Ranking'!$D$1:$D$26)</f>
        <v>55</v>
      </c>
      <c r="D26">
        <f>_xlfn.XLOOKUP(A26,'English Ranking'!$B$1:$B$26,'English Ranking'!$C$1:$C$26)</f>
        <v>53</v>
      </c>
      <c r="E26">
        <f>_xlfn.XLOOKUP(A26,'English Ranking'!$B$1:$B$26,'English Ranking'!$E$1:$E$26)</f>
        <v>20</v>
      </c>
    </row>
    <row r="27" spans="1:11" x14ac:dyDescent="0.2">
      <c r="A27" t="s">
        <v>37</v>
      </c>
      <c r="B27" t="s">
        <v>41</v>
      </c>
      <c r="C27">
        <f>_xlfn.XLOOKUP(A27,'English Ranking'!$B$1:$B$26,'English Ranking'!$D$1:$D$26)</f>
        <v>144</v>
      </c>
      <c r="D27">
        <f>_xlfn.XLOOKUP(A27,'English Ranking'!$B$1:$B$26,'English Ranking'!$C$1:$C$26)</f>
        <v>119</v>
      </c>
      <c r="E27">
        <f>_xlfn.XLOOKUP(A27,'English Ranking'!$B$1:$B$26,'English Ranking'!$E$1:$E$26)</f>
        <v>12</v>
      </c>
    </row>
    <row r="28" spans="1:11" x14ac:dyDescent="0.2">
      <c r="A28" t="s">
        <v>42</v>
      </c>
      <c r="B28" t="s">
        <v>40</v>
      </c>
      <c r="C28">
        <f>_xlfn.XLOOKUP(A28,'English Ranking'!$B$1:$B$26,'English Ranking'!$D$1:$D$26)</f>
        <v>55</v>
      </c>
      <c r="D28">
        <f>_xlfn.XLOOKUP(A28,'English Ranking'!$B$1:$B$26,'English Ranking'!$C$1:$C$26)</f>
        <v>67</v>
      </c>
      <c r="E28">
        <f>_xlfn.XLOOKUP(A28,'English Ranking'!$B$1:$B$26,'English Ranking'!$E$1:$E$26)</f>
        <v>17</v>
      </c>
    </row>
    <row r="29" spans="1:11" x14ac:dyDescent="0.2">
      <c r="A29" t="s">
        <v>44</v>
      </c>
      <c r="B29" t="s">
        <v>34</v>
      </c>
      <c r="C29">
        <f>_xlfn.XLOOKUP(A29,'English Ranking'!$B$1:$B$26,'English Ranking'!$D$1:$D$26)</f>
        <v>55</v>
      </c>
      <c r="D29">
        <f>_xlfn.XLOOKUP(A29,'English Ranking'!$B$1:$B$26,'English Ranking'!$C$1:$C$26)</f>
        <v>59</v>
      </c>
      <c r="E29">
        <f>_xlfn.XLOOKUP(A29,'English Ranking'!$B$1:$B$26,'English Ranking'!$E$1:$E$26)</f>
        <v>19</v>
      </c>
    </row>
    <row r="30" spans="1:11" x14ac:dyDescent="0.2">
      <c r="A30" s="7" t="s">
        <v>30</v>
      </c>
      <c r="B30" s="7" t="s">
        <v>30</v>
      </c>
      <c r="C30">
        <f>_xlfn.XLOOKUP(A30,'English Ranking'!$B$1:$B$26,'English Ranking'!$D$1:$D$26)</f>
        <v>233</v>
      </c>
      <c r="D30">
        <f>_xlfn.XLOOKUP(A30,'English Ranking'!$B$1:$B$26,'English Ranking'!$C$1:$C$26)</f>
        <v>270</v>
      </c>
      <c r="E30">
        <f>_xlfn.XLOOKUP(A30,'English Ranking'!$B$1:$B$26,'English Ranking'!$E$1:$E$26)</f>
        <v>5</v>
      </c>
    </row>
    <row r="31" spans="1:11" x14ac:dyDescent="0.2">
      <c r="A31" t="s">
        <v>48</v>
      </c>
      <c r="B31" t="s">
        <v>44</v>
      </c>
      <c r="C31">
        <f>_xlfn.XLOOKUP(A31,'English Ranking'!$B$1:$B$26,'English Ranking'!$D$1:$D$26)</f>
        <v>8</v>
      </c>
      <c r="D31">
        <f>_xlfn.XLOOKUP(A31,'English Ranking'!$B$1:$B$26,'English Ranking'!$C$1:$C$26)</f>
        <v>8</v>
      </c>
      <c r="E31">
        <f>_xlfn.XLOOKUP(A31,'English Ranking'!$B$1:$B$26,'English Ranking'!$E$1:$E$26)</f>
        <v>23</v>
      </c>
    </row>
    <row r="32" spans="1:11" x14ac:dyDescent="0.2">
      <c r="A32" s="7" t="s">
        <v>29</v>
      </c>
      <c r="B32" s="7" t="s">
        <v>29</v>
      </c>
      <c r="C32">
        <f>_xlfn.XLOOKUP(A32,'English Ranking'!$B$1:$B$26,'English Ranking'!$D$1:$D$26)</f>
        <v>233</v>
      </c>
      <c r="D32">
        <f>_xlfn.XLOOKUP(A32,'English Ranking'!$B$1:$B$26,'English Ranking'!$C$1:$C$26)</f>
        <v>272</v>
      </c>
      <c r="E32">
        <f>_xlfn.XLOOKUP(A32,'English Ranking'!$B$1:$B$26,'English Ranking'!$E$1:$E$26)</f>
        <v>4</v>
      </c>
    </row>
    <row r="33" spans="1:5" x14ac:dyDescent="0.2">
      <c r="A33" s="7" t="s">
        <v>26</v>
      </c>
      <c r="B33" s="7" t="s">
        <v>26</v>
      </c>
      <c r="C33">
        <f>_xlfn.XLOOKUP(A33,'English Ranking'!$B$1:$B$26,'English Ranking'!$D$1:$D$26)</f>
        <v>377</v>
      </c>
      <c r="D33">
        <f>_xlfn.XLOOKUP(A33,'English Ranking'!$B$1:$B$26,'English Ranking'!$C$1:$C$26)</f>
        <v>445</v>
      </c>
      <c r="E33">
        <f>_xlfn.XLOOKUP(A33,'English Ranking'!$B$1:$B$26,'English Ranking'!$E$1:$E$26)</f>
        <v>1</v>
      </c>
    </row>
    <row r="34" spans="1:5" x14ac:dyDescent="0.2">
      <c r="A34" t="s">
        <v>49</v>
      </c>
      <c r="B34" t="s">
        <v>50</v>
      </c>
      <c r="C34">
        <f>_xlfn.XLOOKUP(A34,'English Ranking'!$B$1:$B$26,'English Ranking'!$D$1:$D$26)</f>
        <v>5</v>
      </c>
      <c r="D34">
        <f>_xlfn.XLOOKUP(A34,'English Ranking'!$B$1:$B$26,'English Ranking'!$C$1:$C$26)</f>
        <v>6</v>
      </c>
      <c r="E34">
        <f>_xlfn.XLOOKUP(A34,'English Ranking'!$B$1:$B$26,'English Ranking'!$E$1:$E$26)</f>
        <v>24</v>
      </c>
    </row>
    <row r="35" spans="1:5" x14ac:dyDescent="0.2">
      <c r="A35" t="s">
        <v>38</v>
      </c>
      <c r="B35" t="s">
        <v>48</v>
      </c>
      <c r="C35">
        <f>_xlfn.XLOOKUP(A35,'English Ranking'!$B$1:$B$26,'English Ranking'!$D$1:$D$26)</f>
        <v>89</v>
      </c>
      <c r="D35">
        <f>_xlfn.XLOOKUP(A35,'English Ranking'!$B$1:$B$26,'English Ranking'!$C$1:$C$26)</f>
        <v>97</v>
      </c>
      <c r="E35">
        <f>_xlfn.XLOOKUP(A35,'English Ranking'!$B$1:$B$26,'English Ranking'!$E$1:$E$26)</f>
        <v>13</v>
      </c>
    </row>
    <row r="36" spans="1:5" x14ac:dyDescent="0.2">
      <c r="A36" s="7" t="s">
        <v>28</v>
      </c>
      <c r="B36" s="7" t="s">
        <v>28</v>
      </c>
      <c r="C36">
        <f>_xlfn.XLOOKUP(A36,'English Ranking'!$B$1:$B$26,'English Ranking'!$D$1:$D$26)</f>
        <v>233</v>
      </c>
      <c r="D36">
        <f>_xlfn.XLOOKUP(A36,'English Ranking'!$B$1:$B$26,'English Ranking'!$C$1:$C$26)</f>
        <v>287</v>
      </c>
      <c r="E36">
        <f>_xlfn.XLOOKUP(A36,'English Ranking'!$B$1:$B$26,'English Ranking'!$E$1:$E$26)</f>
        <v>3</v>
      </c>
    </row>
    <row r="37" spans="1:5" x14ac:dyDescent="0.2">
      <c r="A37" t="s">
        <v>47</v>
      </c>
      <c r="B37" t="s">
        <v>38</v>
      </c>
      <c r="C37">
        <f>_xlfn.XLOOKUP(A37,'English Ranking'!$B$1:$B$26,'English Ranking'!$D$1:$D$26)</f>
        <v>21</v>
      </c>
      <c r="D37">
        <f>_xlfn.XLOOKUP(A37,'English Ranking'!$B$1:$B$26,'English Ranking'!$C$1:$C$26)</f>
        <v>19</v>
      </c>
      <c r="E37">
        <f>_xlfn.XLOOKUP(A37,'English Ranking'!$B$1:$B$26,'English Ranking'!$E$1:$E$26)</f>
        <v>22</v>
      </c>
    </row>
    <row r="39" spans="1:5" x14ac:dyDescent="0.2">
      <c r="A39" t="s">
        <v>35</v>
      </c>
      <c r="B39" t="s">
        <v>39</v>
      </c>
      <c r="C39">
        <f>_xlfn.XLOOKUP(A39,'English Ranking'!$B$1:$B$26,'English Ranking'!$D$1:$D$26)</f>
        <v>144</v>
      </c>
      <c r="D39">
        <f>_xlfn.XLOOKUP(A39,'English Ranking'!$B$1:$B$26,'English Ranking'!$C$1:$C$26)</f>
        <v>145</v>
      </c>
      <c r="E39">
        <f>_xlfn.XLOOKUP(A39,'English Ranking'!$B$1:$B$26,'English Ranking'!$E$1:$E$26)</f>
        <v>10</v>
      </c>
    </row>
    <row r="40" spans="1:5" x14ac:dyDescent="0.2">
      <c r="A40" t="s">
        <v>34</v>
      </c>
      <c r="B40" t="s">
        <v>27</v>
      </c>
      <c r="C40">
        <f>_xlfn.XLOOKUP(A40,'English Ranking'!$B$1:$B$26,'English Ranking'!$D$1:$D$26)</f>
        <v>144</v>
      </c>
      <c r="D40">
        <f>_xlfn.XLOOKUP(A40,'English Ranking'!$B$1:$B$26,'English Ranking'!$C$1:$C$26)</f>
        <v>180</v>
      </c>
      <c r="E40">
        <f>_xlfn.XLOOKUP(A40,'English Ranking'!$B$1:$B$26,'English Ranking'!$E$1:$E$26)</f>
        <v>9</v>
      </c>
    </row>
    <row r="41" spans="1:5" x14ac:dyDescent="0.2">
      <c r="A41" t="s">
        <v>33</v>
      </c>
      <c r="B41" t="s">
        <v>37</v>
      </c>
      <c r="C41">
        <f>_xlfn.XLOOKUP(A41,'English Ranking'!$B$1:$B$26,'English Ranking'!$D$1:$D$26)</f>
        <v>233</v>
      </c>
      <c r="D41">
        <f>_xlfn.XLOOKUP(A41,'English Ranking'!$B$1:$B$26,'English Ranking'!$C$1:$C$26)</f>
        <v>224</v>
      </c>
      <c r="E41">
        <f>_xlfn.XLOOKUP(A41,'English Ranking'!$B$1:$B$26,'English Ranking'!$E$1:$E$26)</f>
        <v>8</v>
      </c>
    </row>
    <row r="42" spans="1:5" x14ac:dyDescent="0.2">
      <c r="A42" s="7" t="s">
        <v>36</v>
      </c>
      <c r="B42" s="7" t="s">
        <v>36</v>
      </c>
      <c r="C42">
        <f>_xlfn.XLOOKUP(A42,'English Ranking'!$B$1:$B$26,'English Ranking'!$D$1:$D$26)</f>
        <v>144</v>
      </c>
      <c r="D42">
        <f>_xlfn.XLOOKUP(A42,'English Ranking'!$B$1:$B$26,'English Ranking'!$C$1:$C$26)</f>
        <v>136</v>
      </c>
      <c r="E42">
        <f>_xlfn.XLOOKUP(A42,'English Ranking'!$B$1:$B$26,'English Ranking'!$E$1:$E$26)</f>
        <v>11</v>
      </c>
    </row>
    <row r="43" spans="1:5" x14ac:dyDescent="0.2">
      <c r="A43" t="s">
        <v>27</v>
      </c>
      <c r="B43" t="s">
        <v>32</v>
      </c>
      <c r="C43">
        <f>_xlfn.XLOOKUP(A43,'English Ranking'!$B$1:$B$26,'English Ranking'!$D$1:$D$26)</f>
        <v>377</v>
      </c>
      <c r="D43">
        <f>_xlfn.XLOOKUP(A43,'English Ranking'!$B$1:$B$26,'English Ranking'!$C$1:$C$26)</f>
        <v>331</v>
      </c>
      <c r="E43">
        <f>_xlfn.XLOOKUP(A43,'English Ranking'!$B$1:$B$26,'English Ranking'!$E$1:$E$26)</f>
        <v>2</v>
      </c>
    </row>
    <row r="44" spans="1:5" x14ac:dyDescent="0.2">
      <c r="A44" t="s">
        <v>39</v>
      </c>
      <c r="B44" t="s">
        <v>35</v>
      </c>
      <c r="C44">
        <f>_xlfn.XLOOKUP(A44,'English Ranking'!$B$1:$B$26,'English Ranking'!$D$1:$D$26)</f>
        <v>89</v>
      </c>
      <c r="D44">
        <f>_xlfn.XLOOKUP(A44,'English Ranking'!$B$1:$B$26,'English Ranking'!$C$1:$C$26)</f>
        <v>90</v>
      </c>
      <c r="E44">
        <f>_xlfn.XLOOKUP(A44,'English Ranking'!$B$1:$B$26,'English Ranking'!$E$1:$E$26)</f>
        <v>14</v>
      </c>
    </row>
    <row r="45" spans="1:5" x14ac:dyDescent="0.2">
      <c r="A45" t="s">
        <v>43</v>
      </c>
      <c r="B45" t="s">
        <v>45</v>
      </c>
      <c r="C45">
        <f>_xlfn.XLOOKUP(A45,'English Ranking'!$B$1:$B$26,'English Ranking'!$D$1:$D$26)</f>
        <v>55</v>
      </c>
      <c r="D45">
        <f>_xlfn.XLOOKUP(A45,'English Ranking'!$B$1:$B$26,'English Ranking'!$C$1:$C$26)</f>
        <v>60</v>
      </c>
      <c r="E45">
        <f>_xlfn.XLOOKUP(A45,'English Ranking'!$B$1:$B$26,'English Ranking'!$E$1:$E$26)</f>
        <v>18</v>
      </c>
    </row>
    <row r="46" spans="1:5" x14ac:dyDescent="0.2">
      <c r="A46" t="s">
        <v>32</v>
      </c>
      <c r="B46" t="s">
        <v>31</v>
      </c>
      <c r="C46">
        <f>_xlfn.XLOOKUP(A46,'English Ranking'!$B$1:$B$26,'English Ranking'!$D$1:$D$26)</f>
        <v>233</v>
      </c>
      <c r="D46">
        <f>_xlfn.XLOOKUP(A46,'English Ranking'!$B$1:$B$26,'English Ranking'!$C$1:$C$26)</f>
        <v>232</v>
      </c>
      <c r="E46">
        <f>_xlfn.XLOOKUP(A46,'English Ranking'!$B$1:$B$26,'English Ranking'!$E$1:$E$26)</f>
        <v>7</v>
      </c>
    </row>
    <row r="47" spans="1:5" x14ac:dyDescent="0.2">
      <c r="A47" t="s">
        <v>40</v>
      </c>
      <c r="B47" t="s">
        <v>46</v>
      </c>
      <c r="C47">
        <f>_xlfn.XLOOKUP(A47,'English Ranking'!$B$1:$B$26,'English Ranking'!$D$1:$D$26)</f>
        <v>89</v>
      </c>
      <c r="D47">
        <f>_xlfn.XLOOKUP(A47,'English Ranking'!$B$1:$B$26,'English Ranking'!$C$1:$C$26)</f>
        <v>86</v>
      </c>
      <c r="E47">
        <f>_xlfn.XLOOKUP(A47,'English Ranking'!$B$1:$B$26,'English Ranking'!$E$1:$E$26)</f>
        <v>15</v>
      </c>
    </row>
    <row r="48" spans="1:5" x14ac:dyDescent="0.2">
      <c r="A48" t="s">
        <v>46</v>
      </c>
      <c r="B48" t="s">
        <v>49</v>
      </c>
      <c r="C48">
        <f>_xlfn.XLOOKUP(A48,'English Ranking'!$B$1:$B$26,'English Ranking'!$D$1:$D$26)</f>
        <v>34</v>
      </c>
      <c r="D48">
        <f>_xlfn.XLOOKUP(A48,'English Ranking'!$B$1:$B$26,'English Ranking'!$C$1:$C$26)</f>
        <v>38</v>
      </c>
      <c r="E48">
        <f>_xlfn.XLOOKUP(A48,'English Ranking'!$B$1:$B$26,'English Ranking'!$E$1:$E$26)</f>
        <v>21</v>
      </c>
    </row>
    <row r="49" spans="1:5" x14ac:dyDescent="0.2">
      <c r="A49" t="s">
        <v>31</v>
      </c>
      <c r="B49" t="s">
        <v>33</v>
      </c>
      <c r="C49">
        <f>_xlfn.XLOOKUP(A49,'English Ranking'!$B$1:$B$26,'English Ranking'!$D$1:$D$26)</f>
        <v>233</v>
      </c>
      <c r="D49">
        <f>_xlfn.XLOOKUP(A49,'English Ranking'!$B$1:$B$26,'English Ranking'!$C$1:$C$26)</f>
        <v>258</v>
      </c>
      <c r="E49">
        <f>_xlfn.XLOOKUP(A49,'English Ranking'!$B$1:$B$26,'English Ranking'!$E$1:$E$26)</f>
        <v>6</v>
      </c>
    </row>
    <row r="50" spans="1:5" x14ac:dyDescent="0.2">
      <c r="A50" t="s">
        <v>41</v>
      </c>
      <c r="B50" t="s">
        <v>42</v>
      </c>
      <c r="C50">
        <f>_xlfn.XLOOKUP(A50,'English Ranking'!$B$1:$B$26,'English Ranking'!$D$1:$D$26)</f>
        <v>89</v>
      </c>
      <c r="D50">
        <f>_xlfn.XLOOKUP(A50,'English Ranking'!$B$1:$B$26,'English Ranking'!$C$1:$C$26)</f>
        <v>76</v>
      </c>
      <c r="E50">
        <f>_xlfn.XLOOKUP(A50,'English Ranking'!$B$1:$B$26,'English Ranking'!$E$1:$E$26)</f>
        <v>16</v>
      </c>
    </row>
    <row r="52" spans="1:5" x14ac:dyDescent="0.2">
      <c r="A52" t="s">
        <v>51</v>
      </c>
      <c r="B52" s="6" t="s">
        <v>43</v>
      </c>
      <c r="C52">
        <f>_xlfn.XLOOKUP(A52,'English Ranking'!$B$1:$B$26,'English Ranking'!$D$1:$D$26)</f>
        <v>3</v>
      </c>
      <c r="D52">
        <f>_xlfn.XLOOKUP(A52,'English Ranking'!$B$1:$B$26,'English Ranking'!$C$1:$C$26)</f>
        <v>3</v>
      </c>
      <c r="E52">
        <f>_xlfn.XLOOKUP(A52,'English Ranking'!$B$1:$B$26,'English Ranking'!$E$1:$E$26)</f>
        <v>26</v>
      </c>
    </row>
    <row r="53" spans="1:5" x14ac:dyDescent="0.2">
      <c r="A53" t="s">
        <v>50</v>
      </c>
      <c r="B53" s="6" t="s">
        <v>47</v>
      </c>
      <c r="C53">
        <f>_xlfn.XLOOKUP(A53,'English Ranking'!$B$1:$B$26,'English Ranking'!$D$1:$D$26)</f>
        <v>3</v>
      </c>
      <c r="D53">
        <f>_xlfn.XLOOKUP(A53,'English Ranking'!$B$1:$B$26,'English Ranking'!$C$1:$C$26)</f>
        <v>4</v>
      </c>
      <c r="E53">
        <f>_xlfn.XLOOKUP(A53,'English Ranking'!$B$1:$B$26,'English Ranking'!$E$1:$E$26)</f>
        <v>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workbookViewId="0">
      <selection activeCell="F27" sqref="F27"/>
    </sheetView>
  </sheetViews>
  <sheetFormatPr baseColWidth="10" defaultRowHeight="16" x14ac:dyDescent="0.2"/>
  <sheetData>
    <row r="1" spans="1:15" ht="17" x14ac:dyDescent="0.2">
      <c r="A1" s="2" t="s">
        <v>0</v>
      </c>
      <c r="B1" t="s">
        <v>26</v>
      </c>
      <c r="C1">
        <v>445</v>
      </c>
      <c r="D1">
        <v>377</v>
      </c>
      <c r="E1">
        <v>1</v>
      </c>
      <c r="F1">
        <f>D1-C1</f>
        <v>-68</v>
      </c>
      <c r="G1">
        <f>233-C1</f>
        <v>-212</v>
      </c>
    </row>
    <row r="2" spans="1:15" ht="17" x14ac:dyDescent="0.2">
      <c r="A2" s="2" t="s">
        <v>1</v>
      </c>
      <c r="B2" t="s">
        <v>27</v>
      </c>
      <c r="C2">
        <v>331</v>
      </c>
      <c r="D2">
        <v>377</v>
      </c>
      <c r="E2">
        <v>2</v>
      </c>
      <c r="F2">
        <f>D2-C2</f>
        <v>46</v>
      </c>
      <c r="G2">
        <f>233-C2</f>
        <v>-98</v>
      </c>
    </row>
    <row r="3" spans="1:15" ht="17" x14ac:dyDescent="0.2">
      <c r="A3" s="2" t="s">
        <v>2</v>
      </c>
      <c r="B3" t="s">
        <v>28</v>
      </c>
      <c r="C3">
        <v>287</v>
      </c>
      <c r="D3">
        <v>233</v>
      </c>
      <c r="E3">
        <v>3</v>
      </c>
      <c r="F3">
        <f>D3-C3</f>
        <v>-54</v>
      </c>
      <c r="G3">
        <f>377-C3</f>
        <v>90</v>
      </c>
    </row>
    <row r="4" spans="1:15" ht="17" x14ac:dyDescent="0.2">
      <c r="A4" s="2" t="s">
        <v>3</v>
      </c>
      <c r="B4" t="s">
        <v>29</v>
      </c>
      <c r="C4">
        <v>272</v>
      </c>
      <c r="D4">
        <v>233</v>
      </c>
      <c r="E4">
        <v>4</v>
      </c>
      <c r="F4">
        <f t="shared" ref="F4:F8" si="0">D4-C4</f>
        <v>-39</v>
      </c>
      <c r="G4">
        <f t="shared" ref="G4:G8" si="1">377-C4</f>
        <v>105</v>
      </c>
    </row>
    <row r="5" spans="1:15" ht="17" x14ac:dyDescent="0.2">
      <c r="A5" s="2" t="s">
        <v>4</v>
      </c>
      <c r="B5" t="s">
        <v>30</v>
      </c>
      <c r="C5">
        <v>270</v>
      </c>
      <c r="D5">
        <v>233</v>
      </c>
      <c r="E5">
        <v>5</v>
      </c>
      <c r="F5">
        <f t="shared" si="0"/>
        <v>-37</v>
      </c>
      <c r="G5">
        <f t="shared" si="1"/>
        <v>107</v>
      </c>
    </row>
    <row r="6" spans="1:15" ht="17" x14ac:dyDescent="0.2">
      <c r="A6" s="2" t="s">
        <v>5</v>
      </c>
      <c r="B6" t="s">
        <v>31</v>
      </c>
      <c r="C6">
        <v>258</v>
      </c>
      <c r="D6">
        <v>233</v>
      </c>
      <c r="E6">
        <v>6</v>
      </c>
      <c r="F6">
        <f t="shared" si="0"/>
        <v>-25</v>
      </c>
      <c r="G6">
        <f t="shared" si="1"/>
        <v>119</v>
      </c>
    </row>
    <row r="7" spans="1:15" ht="17" x14ac:dyDescent="0.2">
      <c r="A7" s="2" t="s">
        <v>6</v>
      </c>
      <c r="B7" t="s">
        <v>32</v>
      </c>
      <c r="C7">
        <v>232</v>
      </c>
      <c r="D7">
        <v>233</v>
      </c>
      <c r="E7">
        <v>7</v>
      </c>
      <c r="F7">
        <f t="shared" si="0"/>
        <v>1</v>
      </c>
      <c r="G7">
        <f t="shared" si="1"/>
        <v>145</v>
      </c>
    </row>
    <row r="8" spans="1:15" ht="17" x14ac:dyDescent="0.2">
      <c r="A8" s="2" t="s">
        <v>7</v>
      </c>
      <c r="B8" t="s">
        <v>33</v>
      </c>
      <c r="C8">
        <v>224</v>
      </c>
      <c r="D8">
        <v>233</v>
      </c>
      <c r="E8">
        <v>8</v>
      </c>
      <c r="F8">
        <f t="shared" si="0"/>
        <v>9</v>
      </c>
      <c r="G8">
        <f t="shared" si="1"/>
        <v>153</v>
      </c>
    </row>
    <row r="9" spans="1:15" ht="17" x14ac:dyDescent="0.2">
      <c r="A9" s="2" t="s">
        <v>8</v>
      </c>
      <c r="B9" t="s">
        <v>34</v>
      </c>
      <c r="C9">
        <v>180</v>
      </c>
      <c r="D9">
        <v>144</v>
      </c>
      <c r="E9">
        <v>9</v>
      </c>
      <c r="F9">
        <f t="shared" ref="F9" si="2">D9-C9</f>
        <v>-36</v>
      </c>
      <c r="G9">
        <f>233-C9</f>
        <v>53</v>
      </c>
    </row>
    <row r="10" spans="1:15" ht="17" x14ac:dyDescent="0.2">
      <c r="A10" s="2" t="s">
        <v>9</v>
      </c>
      <c r="B10" t="s">
        <v>35</v>
      </c>
      <c r="C10">
        <v>145</v>
      </c>
      <c r="D10">
        <v>144</v>
      </c>
      <c r="E10">
        <v>10</v>
      </c>
      <c r="F10">
        <f t="shared" ref="F10:F14" si="3">D10-C10</f>
        <v>-1</v>
      </c>
      <c r="G10">
        <f t="shared" ref="G10:G12" si="4">233-C10</f>
        <v>88</v>
      </c>
      <c r="N10">
        <v>1</v>
      </c>
    </row>
    <row r="11" spans="1:15" ht="17" x14ac:dyDescent="0.2">
      <c r="A11" s="2" t="s">
        <v>10</v>
      </c>
      <c r="B11" t="s">
        <v>36</v>
      </c>
      <c r="C11">
        <v>136</v>
      </c>
      <c r="D11">
        <v>144</v>
      </c>
      <c r="E11">
        <v>11</v>
      </c>
      <c r="F11">
        <f t="shared" si="3"/>
        <v>8</v>
      </c>
      <c r="G11">
        <f t="shared" si="4"/>
        <v>97</v>
      </c>
      <c r="N11">
        <v>1</v>
      </c>
      <c r="O11">
        <v>1</v>
      </c>
    </row>
    <row r="12" spans="1:15" ht="17" x14ac:dyDescent="0.2">
      <c r="A12" s="2" t="s">
        <v>11</v>
      </c>
      <c r="B12" t="s">
        <v>37</v>
      </c>
      <c r="C12">
        <v>119</v>
      </c>
      <c r="D12">
        <v>144</v>
      </c>
      <c r="E12">
        <v>12</v>
      </c>
      <c r="F12">
        <f t="shared" si="3"/>
        <v>25</v>
      </c>
      <c r="G12">
        <f t="shared" si="4"/>
        <v>114</v>
      </c>
      <c r="N12">
        <f t="shared" ref="N12:N24" si="5" xml:space="preserve"> SUM(N10+N11)</f>
        <v>2</v>
      </c>
      <c r="O12">
        <v>2</v>
      </c>
    </row>
    <row r="13" spans="1:15" ht="17" x14ac:dyDescent="0.2">
      <c r="A13" s="2" t="s">
        <v>12</v>
      </c>
      <c r="B13" t="s">
        <v>38</v>
      </c>
      <c r="C13">
        <v>97</v>
      </c>
      <c r="D13">
        <v>89</v>
      </c>
      <c r="E13">
        <v>13</v>
      </c>
      <c r="F13">
        <f t="shared" si="3"/>
        <v>-8</v>
      </c>
      <c r="G13">
        <f>144-C13</f>
        <v>47</v>
      </c>
      <c r="N13">
        <f t="shared" si="5"/>
        <v>3</v>
      </c>
      <c r="O13">
        <v>3</v>
      </c>
    </row>
    <row r="14" spans="1:15" ht="17" x14ac:dyDescent="0.2">
      <c r="A14" s="2" t="s">
        <v>13</v>
      </c>
      <c r="B14" t="s">
        <v>39</v>
      </c>
      <c r="C14">
        <v>90</v>
      </c>
      <c r="D14">
        <v>89</v>
      </c>
      <c r="E14">
        <v>14</v>
      </c>
      <c r="F14">
        <f t="shared" si="3"/>
        <v>-1</v>
      </c>
      <c r="G14">
        <f>144-C14</f>
        <v>54</v>
      </c>
      <c r="N14">
        <f t="shared" si="5"/>
        <v>5</v>
      </c>
      <c r="O14">
        <v>4</v>
      </c>
    </row>
    <row r="15" spans="1:15" ht="17" x14ac:dyDescent="0.2">
      <c r="A15" s="2" t="s">
        <v>14</v>
      </c>
      <c r="B15" t="s">
        <v>40</v>
      </c>
      <c r="C15">
        <v>86</v>
      </c>
      <c r="D15">
        <v>89</v>
      </c>
      <c r="E15">
        <v>15</v>
      </c>
      <c r="F15">
        <f t="shared" ref="F15:F16" si="6">D15-C15</f>
        <v>3</v>
      </c>
      <c r="G15">
        <f t="shared" ref="G15:G16" si="7">144-C15</f>
        <v>58</v>
      </c>
      <c r="N15">
        <f t="shared" si="5"/>
        <v>8</v>
      </c>
      <c r="O15">
        <v>5</v>
      </c>
    </row>
    <row r="16" spans="1:15" ht="17" x14ac:dyDescent="0.2">
      <c r="A16" s="2" t="s">
        <v>15</v>
      </c>
      <c r="B16" t="s">
        <v>41</v>
      </c>
      <c r="C16">
        <v>76</v>
      </c>
      <c r="D16">
        <v>89</v>
      </c>
      <c r="E16">
        <v>16</v>
      </c>
      <c r="F16">
        <f t="shared" si="6"/>
        <v>13</v>
      </c>
      <c r="G16">
        <f t="shared" si="7"/>
        <v>68</v>
      </c>
      <c r="N16">
        <f t="shared" si="5"/>
        <v>13</v>
      </c>
      <c r="O16">
        <v>6</v>
      </c>
    </row>
    <row r="17" spans="1:15" ht="17" x14ac:dyDescent="0.2">
      <c r="A17" s="2" t="s">
        <v>16</v>
      </c>
      <c r="B17" t="s">
        <v>42</v>
      </c>
      <c r="C17">
        <v>67</v>
      </c>
      <c r="D17">
        <v>55</v>
      </c>
      <c r="E17">
        <v>17</v>
      </c>
      <c r="F17">
        <f>D17-C17</f>
        <v>-12</v>
      </c>
      <c r="G17">
        <f>89-C17</f>
        <v>22</v>
      </c>
      <c r="N17">
        <f t="shared" si="5"/>
        <v>21</v>
      </c>
      <c r="O17">
        <v>7</v>
      </c>
    </row>
    <row r="18" spans="1:15" ht="17" x14ac:dyDescent="0.2">
      <c r="A18" s="2" t="s">
        <v>17</v>
      </c>
      <c r="B18" t="s">
        <v>43</v>
      </c>
      <c r="C18">
        <v>60</v>
      </c>
      <c r="D18">
        <v>55</v>
      </c>
      <c r="E18">
        <v>18</v>
      </c>
      <c r="F18">
        <f t="shared" ref="F18:F20" si="8">D18-C18</f>
        <v>-5</v>
      </c>
      <c r="G18">
        <f t="shared" ref="G18:G20" si="9">89-C18</f>
        <v>29</v>
      </c>
      <c r="N18">
        <f t="shared" si="5"/>
        <v>34</v>
      </c>
      <c r="O18">
        <v>8</v>
      </c>
    </row>
    <row r="19" spans="1:15" ht="17" x14ac:dyDescent="0.2">
      <c r="A19" s="2" t="s">
        <v>18</v>
      </c>
      <c r="B19" t="s">
        <v>44</v>
      </c>
      <c r="C19">
        <v>59</v>
      </c>
      <c r="D19">
        <v>55</v>
      </c>
      <c r="E19">
        <v>19</v>
      </c>
      <c r="F19">
        <f t="shared" si="8"/>
        <v>-4</v>
      </c>
      <c r="G19">
        <f t="shared" si="9"/>
        <v>30</v>
      </c>
      <c r="N19">
        <f t="shared" si="5"/>
        <v>55</v>
      </c>
      <c r="O19">
        <v>9</v>
      </c>
    </row>
    <row r="20" spans="1:15" ht="17" x14ac:dyDescent="0.2">
      <c r="A20" s="2" t="s">
        <v>19</v>
      </c>
      <c r="B20" t="s">
        <v>45</v>
      </c>
      <c r="C20">
        <v>53</v>
      </c>
      <c r="D20">
        <v>55</v>
      </c>
      <c r="E20">
        <v>20</v>
      </c>
      <c r="F20">
        <f t="shared" si="8"/>
        <v>2</v>
      </c>
      <c r="G20">
        <f t="shared" si="9"/>
        <v>36</v>
      </c>
      <c r="N20">
        <f t="shared" si="5"/>
        <v>89</v>
      </c>
      <c r="O20">
        <v>10</v>
      </c>
    </row>
    <row r="21" spans="1:15" ht="17" x14ac:dyDescent="0.2">
      <c r="A21" s="2" t="s">
        <v>20</v>
      </c>
      <c r="B21" t="s">
        <v>46</v>
      </c>
      <c r="C21">
        <v>38</v>
      </c>
      <c r="D21">
        <v>34</v>
      </c>
      <c r="E21">
        <v>21</v>
      </c>
      <c r="F21">
        <f t="shared" ref="F21" si="10">D21-C21</f>
        <v>-4</v>
      </c>
      <c r="G21">
        <f>55-C21</f>
        <v>17</v>
      </c>
      <c r="N21">
        <f t="shared" si="5"/>
        <v>144</v>
      </c>
      <c r="O21">
        <v>11</v>
      </c>
    </row>
    <row r="22" spans="1:15" ht="17" x14ac:dyDescent="0.2">
      <c r="A22" s="2" t="s">
        <v>21</v>
      </c>
      <c r="B22" t="s">
        <v>47</v>
      </c>
      <c r="C22">
        <v>19</v>
      </c>
      <c r="D22">
        <v>21</v>
      </c>
      <c r="E22">
        <v>22</v>
      </c>
      <c r="F22">
        <f t="shared" ref="F22" si="11">D22-C22</f>
        <v>2</v>
      </c>
      <c r="G22">
        <f>34-C22</f>
        <v>15</v>
      </c>
      <c r="N22">
        <f t="shared" si="5"/>
        <v>233</v>
      </c>
      <c r="O22">
        <v>12</v>
      </c>
    </row>
    <row r="23" spans="1:15" ht="17" x14ac:dyDescent="0.2">
      <c r="A23" s="2" t="s">
        <v>22</v>
      </c>
      <c r="B23" t="s">
        <v>48</v>
      </c>
      <c r="C23">
        <v>8</v>
      </c>
      <c r="D23">
        <v>8</v>
      </c>
      <c r="E23">
        <v>23</v>
      </c>
      <c r="F23">
        <f t="shared" ref="F23" si="12">D23-C23</f>
        <v>0</v>
      </c>
      <c r="G23">
        <f>13-C23</f>
        <v>5</v>
      </c>
      <c r="N23">
        <f t="shared" si="5"/>
        <v>377</v>
      </c>
      <c r="O23">
        <v>13</v>
      </c>
    </row>
    <row r="24" spans="1:15" ht="17" x14ac:dyDescent="0.2">
      <c r="A24" s="2" t="s">
        <v>23</v>
      </c>
      <c r="B24" t="s">
        <v>49</v>
      </c>
      <c r="C24">
        <v>6</v>
      </c>
      <c r="D24">
        <v>5</v>
      </c>
      <c r="E24">
        <v>24</v>
      </c>
      <c r="F24">
        <f t="shared" ref="F24:F27" si="13">D24-C24</f>
        <v>-1</v>
      </c>
      <c r="G24">
        <f>8-C24</f>
        <v>2</v>
      </c>
      <c r="N24">
        <f t="shared" si="5"/>
        <v>610</v>
      </c>
      <c r="O24">
        <v>14</v>
      </c>
    </row>
    <row r="25" spans="1:15" ht="17" x14ac:dyDescent="0.2">
      <c r="A25" s="2" t="s">
        <v>24</v>
      </c>
      <c r="B25" t="s">
        <v>50</v>
      </c>
      <c r="C25">
        <v>4</v>
      </c>
      <c r="D25">
        <v>3</v>
      </c>
      <c r="E25">
        <v>25</v>
      </c>
      <c r="F25">
        <f t="shared" si="13"/>
        <v>-1</v>
      </c>
      <c r="G25">
        <f>5-C25</f>
        <v>1</v>
      </c>
    </row>
    <row r="26" spans="1:15" ht="17" x14ac:dyDescent="0.2">
      <c r="A26" s="2" t="s">
        <v>25</v>
      </c>
      <c r="B26" t="s">
        <v>51</v>
      </c>
      <c r="C26">
        <v>3</v>
      </c>
      <c r="D26">
        <v>3</v>
      </c>
      <c r="E26">
        <v>26</v>
      </c>
      <c r="F26">
        <f t="shared" si="13"/>
        <v>0</v>
      </c>
      <c r="G26">
        <f>5-C26</f>
        <v>2</v>
      </c>
    </row>
    <row r="27" spans="1:15" x14ac:dyDescent="0.2">
      <c r="B27" t="s">
        <v>75</v>
      </c>
      <c r="C27">
        <v>0</v>
      </c>
      <c r="D27">
        <v>0</v>
      </c>
      <c r="E27">
        <v>0</v>
      </c>
      <c r="F27">
        <f t="shared" si="1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G17" sqref="G17"/>
    </sheetView>
  </sheetViews>
  <sheetFormatPr baseColWidth="10" defaultRowHeight="16" x14ac:dyDescent="0.2"/>
  <sheetData>
    <row r="1" spans="1:14" ht="30" x14ac:dyDescent="0.2">
      <c r="A1" t="s">
        <v>57</v>
      </c>
      <c r="B1" t="s">
        <v>53</v>
      </c>
      <c r="D1" t="s">
        <v>65</v>
      </c>
      <c r="J1" t="s">
        <v>52</v>
      </c>
      <c r="K1" s="8" t="s">
        <v>54</v>
      </c>
      <c r="L1" s="8" t="s">
        <v>55</v>
      </c>
      <c r="M1" t="s">
        <v>56</v>
      </c>
      <c r="N1" t="s">
        <v>58</v>
      </c>
    </row>
    <row r="2" spans="1:14" x14ac:dyDescent="0.2">
      <c r="A2" s="10" t="s">
        <v>26</v>
      </c>
      <c r="B2" s="10" t="str">
        <f>_xlfn.XLOOKUP(A2,$J$2:$J$29,$K$2:$K$29)</f>
        <v>E</v>
      </c>
      <c r="C2">
        <f>_xlfn.XLOOKUP(A2,$J$2:$J$29,$L$2:$L$29)</f>
        <v>377</v>
      </c>
      <c r="D2" t="s">
        <v>26</v>
      </c>
      <c r="J2" t="s">
        <v>45</v>
      </c>
      <c r="K2" t="s">
        <v>51</v>
      </c>
      <c r="L2">
        <f>_xlfn.XLOOKUP(J2,'English Ranking'!$B$1:$B$26,'English Ranking'!$D$1:$D$26)</f>
        <v>55</v>
      </c>
      <c r="M2">
        <f>_xlfn.XLOOKUP(J2,'English Ranking'!$B$1:$B$26,'English Ranking'!$C$1:$C$26)</f>
        <v>53</v>
      </c>
      <c r="N2">
        <f>_xlfn.XLOOKUP(J2,'English Ranking'!$B$1:$B$26,'English Ranking'!$E$1:$E$26)</f>
        <v>20</v>
      </c>
    </row>
    <row r="3" spans="1:14" x14ac:dyDescent="0.2">
      <c r="A3" s="7" t="s">
        <v>27</v>
      </c>
      <c r="B3" s="7" t="str">
        <f t="shared" ref="B3:B27" si="0">_xlfn.XLOOKUP(A3,$J$2:$J$29,$K$2:$K$29)</f>
        <v>S</v>
      </c>
      <c r="C3">
        <f t="shared" ref="C3:C27" si="1">_xlfn.XLOOKUP(A3,$J$2:$J$29,$L$2:$L$29)</f>
        <v>377</v>
      </c>
      <c r="D3" t="s">
        <v>66</v>
      </c>
      <c r="J3" t="s">
        <v>37</v>
      </c>
      <c r="K3" t="s">
        <v>41</v>
      </c>
      <c r="L3">
        <f>_xlfn.XLOOKUP(J3,'English Ranking'!$B$1:$B$26,'English Ranking'!$D$1:$D$26)</f>
        <v>144</v>
      </c>
      <c r="M3">
        <f>_xlfn.XLOOKUP(J3,'English Ranking'!$B$1:$B$26,'English Ranking'!$C$1:$C$26)</f>
        <v>119</v>
      </c>
      <c r="N3">
        <f>_xlfn.XLOOKUP(J3,'English Ranking'!$B$1:$B$26,'English Ranking'!$E$1:$E$26)</f>
        <v>12</v>
      </c>
    </row>
    <row r="4" spans="1:14" x14ac:dyDescent="0.2">
      <c r="A4" s="10" t="s">
        <v>28</v>
      </c>
      <c r="B4" s="10" t="str">
        <f t="shared" si="0"/>
        <v>A</v>
      </c>
      <c r="C4">
        <f t="shared" si="1"/>
        <v>233</v>
      </c>
      <c r="D4" t="s">
        <v>28</v>
      </c>
      <c r="J4" t="s">
        <v>42</v>
      </c>
      <c r="K4" t="s">
        <v>40</v>
      </c>
      <c r="L4">
        <f>_xlfn.XLOOKUP(J4,'English Ranking'!$B$1:$B$26,'English Ranking'!$D$1:$D$26)</f>
        <v>55</v>
      </c>
      <c r="M4">
        <f>_xlfn.XLOOKUP(J4,'English Ranking'!$B$1:$B$26,'English Ranking'!$C$1:$C$26)</f>
        <v>67</v>
      </c>
      <c r="N4">
        <f>_xlfn.XLOOKUP(J4,'English Ranking'!$B$1:$B$26,'English Ranking'!$E$1:$E$26)</f>
        <v>17</v>
      </c>
    </row>
    <row r="5" spans="1:14" x14ac:dyDescent="0.2">
      <c r="A5" s="10" t="s">
        <v>29</v>
      </c>
      <c r="B5" s="10" t="str">
        <f t="shared" si="0"/>
        <v>O</v>
      </c>
      <c r="C5">
        <f t="shared" si="1"/>
        <v>233</v>
      </c>
      <c r="D5" t="s">
        <v>29</v>
      </c>
      <c r="J5" t="s">
        <v>44</v>
      </c>
      <c r="K5" t="s">
        <v>34</v>
      </c>
      <c r="L5">
        <f>_xlfn.XLOOKUP(J5,'English Ranking'!$B$1:$B$26,'English Ranking'!$D$1:$D$26)</f>
        <v>55</v>
      </c>
      <c r="M5">
        <f>_xlfn.XLOOKUP(J5,'English Ranking'!$B$1:$B$26,'English Ranking'!$C$1:$C$26)</f>
        <v>59</v>
      </c>
      <c r="N5">
        <f>_xlfn.XLOOKUP(J5,'English Ranking'!$B$1:$B$26,'English Ranking'!$E$1:$E$26)</f>
        <v>19</v>
      </c>
    </row>
    <row r="6" spans="1:14" x14ac:dyDescent="0.2">
      <c r="A6" s="10" t="s">
        <v>30</v>
      </c>
      <c r="B6" s="10" t="str">
        <f t="shared" si="0"/>
        <v>I</v>
      </c>
      <c r="C6">
        <f t="shared" si="1"/>
        <v>233</v>
      </c>
      <c r="D6" t="s">
        <v>30</v>
      </c>
      <c r="J6" s="7" t="s">
        <v>30</v>
      </c>
      <c r="K6" s="7" t="s">
        <v>30</v>
      </c>
      <c r="L6">
        <f>_xlfn.XLOOKUP(J6,'English Ranking'!$B$1:$B$26,'English Ranking'!$D$1:$D$26)</f>
        <v>233</v>
      </c>
      <c r="M6">
        <f>_xlfn.XLOOKUP(J6,'English Ranking'!$B$1:$B$26,'English Ranking'!$C$1:$C$26)</f>
        <v>270</v>
      </c>
      <c r="N6">
        <f>_xlfn.XLOOKUP(J6,'English Ranking'!$B$1:$B$26,'English Ranking'!$E$1:$E$26)</f>
        <v>5</v>
      </c>
    </row>
    <row r="7" spans="1:14" x14ac:dyDescent="0.2">
      <c r="A7" s="7" t="s">
        <v>31</v>
      </c>
      <c r="B7" s="7" t="str">
        <f t="shared" si="0"/>
        <v>R</v>
      </c>
      <c r="C7">
        <f t="shared" si="1"/>
        <v>233</v>
      </c>
      <c r="D7" t="s">
        <v>67</v>
      </c>
      <c r="J7" t="s">
        <v>48</v>
      </c>
      <c r="K7" t="s">
        <v>44</v>
      </c>
      <c r="L7">
        <f>_xlfn.XLOOKUP(J7,'English Ranking'!$B$1:$B$26,'English Ranking'!$D$1:$D$26)</f>
        <v>8</v>
      </c>
      <c r="M7">
        <f>_xlfn.XLOOKUP(J7,'English Ranking'!$B$1:$B$26,'English Ranking'!$C$1:$C$26)</f>
        <v>8</v>
      </c>
      <c r="N7">
        <f>_xlfn.XLOOKUP(J7,'English Ranking'!$B$1:$B$26,'English Ranking'!$E$1:$E$26)</f>
        <v>23</v>
      </c>
    </row>
    <row r="8" spans="1:14" x14ac:dyDescent="0.2">
      <c r="A8" s="7" t="s">
        <v>32</v>
      </c>
      <c r="B8" s="7" t="str">
        <f t="shared" si="0"/>
        <v>N</v>
      </c>
      <c r="C8">
        <f t="shared" si="1"/>
        <v>233</v>
      </c>
      <c r="J8" s="7" t="s">
        <v>29</v>
      </c>
      <c r="K8" s="7" t="s">
        <v>29</v>
      </c>
      <c r="L8">
        <f>_xlfn.XLOOKUP(J8,'English Ranking'!$B$1:$B$26,'English Ranking'!$D$1:$D$26)</f>
        <v>233</v>
      </c>
      <c r="M8">
        <f>_xlfn.XLOOKUP(J8,'English Ranking'!$B$1:$B$26,'English Ranking'!$C$1:$C$26)</f>
        <v>272</v>
      </c>
      <c r="N8">
        <f>_xlfn.XLOOKUP(J8,'English Ranking'!$B$1:$B$26,'English Ranking'!$E$1:$E$26)</f>
        <v>4</v>
      </c>
    </row>
    <row r="9" spans="1:14" x14ac:dyDescent="0.2">
      <c r="A9" s="7" t="s">
        <v>33</v>
      </c>
      <c r="B9" s="9" t="str">
        <f t="shared" si="0"/>
        <v>C</v>
      </c>
      <c r="C9">
        <f t="shared" si="1"/>
        <v>233</v>
      </c>
      <c r="D9" t="s">
        <v>37</v>
      </c>
      <c r="J9" s="7" t="s">
        <v>26</v>
      </c>
      <c r="K9" s="7" t="s">
        <v>26</v>
      </c>
      <c r="L9">
        <f>_xlfn.XLOOKUP(J9,'English Ranking'!$B$1:$B$26,'English Ranking'!$D$1:$D$26)</f>
        <v>377</v>
      </c>
      <c r="M9">
        <f>_xlfn.XLOOKUP(J9,'English Ranking'!$B$1:$B$26,'English Ranking'!$C$1:$C$26)</f>
        <v>445</v>
      </c>
      <c r="N9">
        <f>_xlfn.XLOOKUP(J9,'English Ranking'!$B$1:$B$26,'English Ranking'!$E$1:$E$26)</f>
        <v>1</v>
      </c>
    </row>
    <row r="10" spans="1:14" x14ac:dyDescent="0.2">
      <c r="A10" s="9" t="s">
        <v>34</v>
      </c>
      <c r="B10" s="7" t="str">
        <f t="shared" si="0"/>
        <v>T</v>
      </c>
      <c r="C10">
        <f t="shared" si="1"/>
        <v>144</v>
      </c>
      <c r="D10" t="s">
        <v>34</v>
      </c>
      <c r="J10" t="s">
        <v>49</v>
      </c>
      <c r="K10" t="s">
        <v>50</v>
      </c>
      <c r="L10">
        <f>_xlfn.XLOOKUP(J10,'English Ranking'!$B$1:$B$26,'English Ranking'!$D$1:$D$26)</f>
        <v>5</v>
      </c>
      <c r="M10">
        <f>_xlfn.XLOOKUP(J10,'English Ranking'!$B$1:$B$26,'English Ranking'!$C$1:$C$26)</f>
        <v>6</v>
      </c>
      <c r="N10">
        <f>_xlfn.XLOOKUP(J10,'English Ranking'!$B$1:$B$26,'English Ranking'!$E$1:$E$26)</f>
        <v>24</v>
      </c>
    </row>
    <row r="11" spans="1:14" x14ac:dyDescent="0.2">
      <c r="A11" t="s">
        <v>35</v>
      </c>
      <c r="B11" t="str">
        <f t="shared" si="0"/>
        <v>M</v>
      </c>
      <c r="C11">
        <f t="shared" si="1"/>
        <v>144</v>
      </c>
      <c r="D11" t="s">
        <v>73</v>
      </c>
      <c r="J11" t="s">
        <v>38</v>
      </c>
      <c r="K11" t="s">
        <v>48</v>
      </c>
      <c r="L11">
        <f>_xlfn.XLOOKUP(J11,'English Ranking'!$B$1:$B$26,'English Ranking'!$D$1:$D$26)</f>
        <v>89</v>
      </c>
      <c r="M11">
        <f>_xlfn.XLOOKUP(J11,'English Ranking'!$B$1:$B$26,'English Ranking'!$C$1:$C$26)</f>
        <v>97</v>
      </c>
      <c r="N11">
        <f>_xlfn.XLOOKUP(J11,'English Ranking'!$B$1:$B$26,'English Ranking'!$E$1:$E$26)</f>
        <v>13</v>
      </c>
    </row>
    <row r="12" spans="1:14" x14ac:dyDescent="0.2">
      <c r="A12" s="10" t="s">
        <v>36</v>
      </c>
      <c r="B12" s="10" t="str">
        <f t="shared" si="0"/>
        <v>D</v>
      </c>
      <c r="C12">
        <f t="shared" si="1"/>
        <v>144</v>
      </c>
      <c r="D12" t="s">
        <v>36</v>
      </c>
      <c r="J12" s="7" t="s">
        <v>28</v>
      </c>
      <c r="K12" s="7" t="s">
        <v>28</v>
      </c>
      <c r="L12">
        <f>_xlfn.XLOOKUP(J12,'English Ranking'!$B$1:$B$26,'English Ranking'!$D$1:$D$26)</f>
        <v>233</v>
      </c>
      <c r="M12">
        <f>_xlfn.XLOOKUP(J12,'English Ranking'!$B$1:$B$26,'English Ranking'!$C$1:$C$26)</f>
        <v>287</v>
      </c>
      <c r="N12">
        <f>_xlfn.XLOOKUP(J12,'English Ranking'!$B$1:$B$26,'English Ranking'!$E$1:$E$26)</f>
        <v>3</v>
      </c>
    </row>
    <row r="13" spans="1:14" x14ac:dyDescent="0.2">
      <c r="A13" t="s">
        <v>37</v>
      </c>
      <c r="B13" t="str">
        <f t="shared" si="0"/>
        <v>P</v>
      </c>
      <c r="C13">
        <f t="shared" si="1"/>
        <v>144</v>
      </c>
      <c r="J13" t="s">
        <v>47</v>
      </c>
      <c r="K13" t="s">
        <v>38</v>
      </c>
      <c r="L13">
        <f>_xlfn.XLOOKUP(J13,'English Ranking'!$B$1:$B$26,'English Ranking'!$D$1:$D$26)</f>
        <v>21</v>
      </c>
      <c r="M13">
        <f>_xlfn.XLOOKUP(J13,'English Ranking'!$B$1:$B$26,'English Ranking'!$C$1:$C$26)</f>
        <v>19</v>
      </c>
      <c r="N13">
        <f>_xlfn.XLOOKUP(J13,'English Ranking'!$B$1:$B$26,'English Ranking'!$E$1:$E$26)</f>
        <v>22</v>
      </c>
    </row>
    <row r="14" spans="1:14" x14ac:dyDescent="0.2">
      <c r="A14" t="s">
        <v>38</v>
      </c>
      <c r="B14" t="str">
        <f t="shared" si="0"/>
        <v>X</v>
      </c>
      <c r="C14">
        <f t="shared" si="1"/>
        <v>89</v>
      </c>
    </row>
    <row r="15" spans="1:14" x14ac:dyDescent="0.2">
      <c r="A15" t="s">
        <v>39</v>
      </c>
      <c r="B15" t="str">
        <f t="shared" si="0"/>
        <v>L</v>
      </c>
      <c r="C15">
        <f t="shared" si="1"/>
        <v>89</v>
      </c>
      <c r="J15" t="s">
        <v>35</v>
      </c>
      <c r="K15" t="s">
        <v>39</v>
      </c>
      <c r="L15">
        <f>_xlfn.XLOOKUP(J15,'English Ranking'!$B$1:$B$26,'English Ranking'!$D$1:$D$26)</f>
        <v>144</v>
      </c>
      <c r="M15">
        <f>_xlfn.XLOOKUP(J15,'English Ranking'!$B$1:$B$26,'English Ranking'!$C$1:$C$26)</f>
        <v>145</v>
      </c>
      <c r="N15">
        <f>_xlfn.XLOOKUP(J15,'English Ranking'!$B$1:$B$26,'English Ranking'!$E$1:$E$26)</f>
        <v>10</v>
      </c>
    </row>
    <row r="16" spans="1:14" x14ac:dyDescent="0.2">
      <c r="A16" t="s">
        <v>40</v>
      </c>
      <c r="B16" t="str">
        <f t="shared" si="0"/>
        <v>V</v>
      </c>
      <c r="C16">
        <f t="shared" si="1"/>
        <v>89</v>
      </c>
      <c r="J16" t="s">
        <v>34</v>
      </c>
      <c r="K16" t="s">
        <v>27</v>
      </c>
      <c r="L16">
        <f>_xlfn.XLOOKUP(J16,'English Ranking'!$B$1:$B$26,'English Ranking'!$D$1:$D$26)</f>
        <v>144</v>
      </c>
      <c r="M16">
        <f>_xlfn.XLOOKUP(J16,'English Ranking'!$B$1:$B$26,'English Ranking'!$C$1:$C$26)</f>
        <v>180</v>
      </c>
      <c r="N16">
        <f>_xlfn.XLOOKUP(J16,'English Ranking'!$B$1:$B$26,'English Ranking'!$E$1:$E$26)</f>
        <v>9</v>
      </c>
    </row>
    <row r="17" spans="1:14" x14ac:dyDescent="0.2">
      <c r="A17" t="s">
        <v>41</v>
      </c>
      <c r="B17" t="str">
        <f t="shared" si="0"/>
        <v>G</v>
      </c>
      <c r="C17">
        <f t="shared" si="1"/>
        <v>89</v>
      </c>
      <c r="J17" t="s">
        <v>33</v>
      </c>
      <c r="K17" t="s">
        <v>37</v>
      </c>
      <c r="L17">
        <f>_xlfn.XLOOKUP(J17,'English Ranking'!$B$1:$B$26,'English Ranking'!$D$1:$D$26)</f>
        <v>233</v>
      </c>
      <c r="M17">
        <f>_xlfn.XLOOKUP(J17,'English Ranking'!$B$1:$B$26,'English Ranking'!$C$1:$C$26)</f>
        <v>224</v>
      </c>
      <c r="N17">
        <f>_xlfn.XLOOKUP(J17,'English Ranking'!$B$1:$B$26,'English Ranking'!$E$1:$E$26)</f>
        <v>8</v>
      </c>
    </row>
    <row r="18" spans="1:14" x14ac:dyDescent="0.2">
      <c r="A18" t="s">
        <v>42</v>
      </c>
      <c r="B18" t="str">
        <f t="shared" si="0"/>
        <v>F</v>
      </c>
      <c r="C18">
        <f t="shared" si="1"/>
        <v>55</v>
      </c>
      <c r="J18" s="7" t="s">
        <v>36</v>
      </c>
      <c r="K18" s="7" t="s">
        <v>36</v>
      </c>
      <c r="L18">
        <f>_xlfn.XLOOKUP(J18,'English Ranking'!$B$1:$B$26,'English Ranking'!$D$1:$D$26)</f>
        <v>144</v>
      </c>
      <c r="M18">
        <f>_xlfn.XLOOKUP(J18,'English Ranking'!$B$1:$B$26,'English Ranking'!$C$1:$C$26)</f>
        <v>136</v>
      </c>
      <c r="N18">
        <f>_xlfn.XLOOKUP(J18,'English Ranking'!$B$1:$B$26,'English Ranking'!$E$1:$E$26)</f>
        <v>11</v>
      </c>
    </row>
    <row r="19" spans="1:14" x14ac:dyDescent="0.2">
      <c r="A19" t="s">
        <v>43</v>
      </c>
      <c r="B19" t="str">
        <f t="shared" si="0"/>
        <v>B</v>
      </c>
      <c r="C19">
        <f t="shared" si="1"/>
        <v>55</v>
      </c>
      <c r="J19" t="s">
        <v>27</v>
      </c>
      <c r="K19" t="s">
        <v>32</v>
      </c>
      <c r="L19">
        <f>_xlfn.XLOOKUP(J19,'English Ranking'!$B$1:$B$26,'English Ranking'!$D$1:$D$26)</f>
        <v>377</v>
      </c>
      <c r="M19">
        <f>_xlfn.XLOOKUP(J19,'English Ranking'!$B$1:$B$26,'English Ranking'!$C$1:$C$26)</f>
        <v>331</v>
      </c>
      <c r="N19">
        <f>_xlfn.XLOOKUP(J19,'English Ranking'!$B$1:$B$26,'English Ranking'!$E$1:$E$26)</f>
        <v>2</v>
      </c>
    </row>
    <row r="20" spans="1:14" x14ac:dyDescent="0.2">
      <c r="A20" t="s">
        <v>44</v>
      </c>
      <c r="B20" t="str">
        <f t="shared" si="0"/>
        <v>H</v>
      </c>
      <c r="C20">
        <f t="shared" si="1"/>
        <v>55</v>
      </c>
      <c r="J20" t="s">
        <v>39</v>
      </c>
      <c r="K20" t="s">
        <v>35</v>
      </c>
      <c r="L20">
        <f>_xlfn.XLOOKUP(J20,'English Ranking'!$B$1:$B$26,'English Ranking'!$D$1:$D$26)</f>
        <v>89</v>
      </c>
      <c r="M20">
        <f>_xlfn.XLOOKUP(J20,'English Ranking'!$B$1:$B$26,'English Ranking'!$C$1:$C$26)</f>
        <v>90</v>
      </c>
      <c r="N20">
        <f>_xlfn.XLOOKUP(J20,'English Ranking'!$B$1:$B$26,'English Ranking'!$E$1:$E$26)</f>
        <v>14</v>
      </c>
    </row>
    <row r="21" spans="1:14" x14ac:dyDescent="0.2">
      <c r="A21" t="s">
        <v>45</v>
      </c>
      <c r="B21" t="str">
        <f t="shared" si="0"/>
        <v>Z</v>
      </c>
      <c r="C21">
        <f t="shared" si="1"/>
        <v>55</v>
      </c>
      <c r="J21" t="s">
        <v>43</v>
      </c>
      <c r="K21" t="s">
        <v>45</v>
      </c>
      <c r="L21">
        <f>_xlfn.XLOOKUP(J21,'English Ranking'!$B$1:$B$26,'English Ranking'!$D$1:$D$26)</f>
        <v>55</v>
      </c>
      <c r="M21">
        <f>_xlfn.XLOOKUP(J21,'English Ranking'!$B$1:$B$26,'English Ranking'!$C$1:$C$26)</f>
        <v>60</v>
      </c>
      <c r="N21">
        <f>_xlfn.XLOOKUP(J21,'English Ranking'!$B$1:$B$26,'English Ranking'!$E$1:$E$26)</f>
        <v>18</v>
      </c>
    </row>
    <row r="22" spans="1:14" x14ac:dyDescent="0.2">
      <c r="A22" t="s">
        <v>46</v>
      </c>
      <c r="B22" t="str">
        <f t="shared" si="0"/>
        <v>J</v>
      </c>
      <c r="C22">
        <f t="shared" si="1"/>
        <v>34</v>
      </c>
      <c r="J22" t="s">
        <v>32</v>
      </c>
      <c r="K22" t="s">
        <v>31</v>
      </c>
      <c r="L22">
        <f>_xlfn.XLOOKUP(J22,'English Ranking'!$B$1:$B$26,'English Ranking'!$D$1:$D$26)</f>
        <v>233</v>
      </c>
      <c r="M22">
        <f>_xlfn.XLOOKUP(J22,'English Ranking'!$B$1:$B$26,'English Ranking'!$C$1:$C$26)</f>
        <v>232</v>
      </c>
      <c r="N22">
        <f>_xlfn.XLOOKUP(J22,'English Ranking'!$B$1:$B$26,'English Ranking'!$E$1:$E$26)</f>
        <v>7</v>
      </c>
    </row>
    <row r="23" spans="1:14" x14ac:dyDescent="0.2">
      <c r="A23" t="s">
        <v>47</v>
      </c>
      <c r="B23" t="str">
        <f t="shared" si="0"/>
        <v>U</v>
      </c>
      <c r="C23">
        <f t="shared" si="1"/>
        <v>21</v>
      </c>
      <c r="J23" t="s">
        <v>40</v>
      </c>
      <c r="K23" t="s">
        <v>46</v>
      </c>
      <c r="L23">
        <f>_xlfn.XLOOKUP(J23,'English Ranking'!$B$1:$B$26,'English Ranking'!$D$1:$D$26)</f>
        <v>89</v>
      </c>
      <c r="M23">
        <f>_xlfn.XLOOKUP(J23,'English Ranking'!$B$1:$B$26,'English Ranking'!$C$1:$C$26)</f>
        <v>86</v>
      </c>
      <c r="N23">
        <f>_xlfn.XLOOKUP(J23,'English Ranking'!$B$1:$B$26,'English Ranking'!$E$1:$E$26)</f>
        <v>15</v>
      </c>
    </row>
    <row r="24" spans="1:14" x14ac:dyDescent="0.2">
      <c r="A24" t="s">
        <v>48</v>
      </c>
      <c r="B24" t="str">
        <f t="shared" si="0"/>
        <v>Y</v>
      </c>
      <c r="C24">
        <f t="shared" si="1"/>
        <v>8</v>
      </c>
      <c r="J24" t="s">
        <v>46</v>
      </c>
      <c r="K24" t="s">
        <v>49</v>
      </c>
      <c r="L24">
        <f>_xlfn.XLOOKUP(J24,'English Ranking'!$B$1:$B$26,'English Ranking'!$D$1:$D$26)</f>
        <v>34</v>
      </c>
      <c r="M24">
        <f>_xlfn.XLOOKUP(J24,'English Ranking'!$B$1:$B$26,'English Ranking'!$C$1:$C$26)</f>
        <v>38</v>
      </c>
      <c r="N24">
        <f>_xlfn.XLOOKUP(J24,'English Ranking'!$B$1:$B$26,'English Ranking'!$E$1:$E$26)</f>
        <v>21</v>
      </c>
    </row>
    <row r="25" spans="1:14" x14ac:dyDescent="0.2">
      <c r="A25" t="s">
        <v>49</v>
      </c>
      <c r="B25" t="str">
        <f t="shared" si="0"/>
        <v>Q</v>
      </c>
      <c r="C25">
        <f t="shared" si="1"/>
        <v>5</v>
      </c>
      <c r="J25" t="s">
        <v>31</v>
      </c>
      <c r="K25" t="s">
        <v>33</v>
      </c>
      <c r="L25">
        <f>_xlfn.XLOOKUP(J25,'English Ranking'!$B$1:$B$26,'English Ranking'!$D$1:$D$26)</f>
        <v>233</v>
      </c>
      <c r="M25">
        <f>_xlfn.XLOOKUP(J25,'English Ranking'!$B$1:$B$26,'English Ranking'!$C$1:$C$26)</f>
        <v>258</v>
      </c>
      <c r="N25">
        <f>_xlfn.XLOOKUP(J25,'English Ranking'!$B$1:$B$26,'English Ranking'!$E$1:$E$26)</f>
        <v>6</v>
      </c>
    </row>
    <row r="26" spans="1:14" x14ac:dyDescent="0.2">
      <c r="A26" t="s">
        <v>50</v>
      </c>
      <c r="B26" t="str">
        <f t="shared" si="0"/>
        <v>K</v>
      </c>
      <c r="C26">
        <f t="shared" si="1"/>
        <v>3</v>
      </c>
      <c r="J26" t="s">
        <v>41</v>
      </c>
      <c r="K26" t="s">
        <v>42</v>
      </c>
      <c r="L26">
        <f>_xlfn.XLOOKUP(J26,'English Ranking'!$B$1:$B$26,'English Ranking'!$D$1:$D$26)</f>
        <v>89</v>
      </c>
      <c r="M26">
        <f>_xlfn.XLOOKUP(J26,'English Ranking'!$B$1:$B$26,'English Ranking'!$C$1:$C$26)</f>
        <v>76</v>
      </c>
      <c r="N26">
        <f>_xlfn.XLOOKUP(J26,'English Ranking'!$B$1:$B$26,'English Ranking'!$E$1:$E$26)</f>
        <v>16</v>
      </c>
    </row>
    <row r="27" spans="1:14" x14ac:dyDescent="0.2">
      <c r="A27" t="s">
        <v>51</v>
      </c>
      <c r="B27" t="str">
        <f t="shared" si="0"/>
        <v>W</v>
      </c>
      <c r="C27">
        <f t="shared" si="1"/>
        <v>3</v>
      </c>
    </row>
    <row r="28" spans="1:14" x14ac:dyDescent="0.2">
      <c r="J28" t="s">
        <v>51</v>
      </c>
      <c r="K28" s="6" t="s">
        <v>43</v>
      </c>
      <c r="L28">
        <f>_xlfn.XLOOKUP(J28,'English Ranking'!$B$1:$B$26,'English Ranking'!$D$1:$D$26)</f>
        <v>3</v>
      </c>
      <c r="M28">
        <f>_xlfn.XLOOKUP(J28,'English Ranking'!$B$1:$B$26,'English Ranking'!$C$1:$C$26)</f>
        <v>3</v>
      </c>
      <c r="N28">
        <f>_xlfn.XLOOKUP(J28,'English Ranking'!$B$1:$B$26,'English Ranking'!$E$1:$E$26)</f>
        <v>26</v>
      </c>
    </row>
    <row r="29" spans="1:14" x14ac:dyDescent="0.2">
      <c r="J29" t="s">
        <v>50</v>
      </c>
      <c r="K29" s="6" t="s">
        <v>47</v>
      </c>
      <c r="L29">
        <f>_xlfn.XLOOKUP(J29,'English Ranking'!$B$1:$B$26,'English Ranking'!$D$1:$D$26)</f>
        <v>3</v>
      </c>
      <c r="M29">
        <f>_xlfn.XLOOKUP(J29,'English Ranking'!$B$1:$B$26,'English Ranking'!$C$1:$C$26)</f>
        <v>4</v>
      </c>
      <c r="N29">
        <f>_xlfn.XLOOKUP(J29,'English Ranking'!$B$1:$B$26,'English Ranking'!$E$1:$E$26)</f>
        <v>25</v>
      </c>
    </row>
    <row r="32" spans="1:14" x14ac:dyDescent="0.2">
      <c r="D32" t="s">
        <v>68</v>
      </c>
    </row>
    <row r="33" spans="4:4" x14ac:dyDescent="0.2">
      <c r="D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enegram-en</vt:lpstr>
      <vt:lpstr>enegram_handsdown_inspired</vt:lpstr>
      <vt:lpstr>enegram_dvorak</vt:lpstr>
      <vt:lpstr>enegram_halmak</vt:lpstr>
      <vt:lpstr>enegram_eng_spanish_edit</vt:lpstr>
      <vt:lpstr>English Ranking</vt:lpstr>
      <vt:lpstr>Spanish Ranking Deduded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[ Jose Jimenez ]</cp:lastModifiedBy>
  <dcterms:created xsi:type="dcterms:W3CDTF">2022-09-26T14:32:06Z</dcterms:created>
  <dcterms:modified xsi:type="dcterms:W3CDTF">2022-10-23T18:47:01Z</dcterms:modified>
  <cp:category/>
</cp:coreProperties>
</file>