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berly\Dropbox Matti\Dropbox\1 - BSL Public Drive\1 - Operations\Logistics\Case &amp; Pallet Specs\"/>
    </mc:Choice>
  </mc:AlternateContent>
  <bookViews>
    <workbookView xWindow="0" yWindow="600" windowWidth="20490" windowHeight="7755" xr2:uid="{00000000-000D-0000-FFFF-FFFF00000000}"/>
  </bookViews>
  <sheets>
    <sheet name="Specs Park Street AND BSL" sheetId="8" r:id="rId1"/>
    <sheet name="Specs Park Street" sheetId="1" state="hidden" r:id="rId2"/>
    <sheet name="MLCC" sheetId="10" r:id="rId3"/>
    <sheet name="Specs BSL" sheetId="7" r:id="rId4"/>
    <sheet name="WIP PS Set Up" sheetId="3" state="hidden" r:id="rId5"/>
    <sheet name="NABCA Code WIP" sheetId="9" r:id="rId6"/>
  </sheets>
  <definedNames>
    <definedName name="_xlnm._FilterDatabase" localSheetId="5" hidden="1">'NABCA Code WIP'!$A$1:$AS$56</definedName>
    <definedName name="_xlnm._FilterDatabase" localSheetId="4" hidden="1">'WIP PS Set Up'!#REF!</definedName>
  </definedNames>
  <calcPr calcId="171027"/>
</workbook>
</file>

<file path=xl/calcChain.xml><?xml version="1.0" encoding="utf-8"?>
<calcChain xmlns="http://schemas.openxmlformats.org/spreadsheetml/2006/main">
  <c r="Q57" i="8" l="1"/>
  <c r="Z57" i="8"/>
  <c r="Q58" i="8"/>
  <c r="Z58" i="8" s="1"/>
  <c r="L57" i="10" l="1"/>
  <c r="U57" i="10"/>
  <c r="L56" i="10"/>
  <c r="U56" i="10"/>
  <c r="L55" i="10"/>
  <c r="U55" i="10"/>
  <c r="L54" i="10"/>
  <c r="U54" i="10"/>
  <c r="L53" i="10"/>
  <c r="U53" i="10"/>
  <c r="L52" i="10"/>
  <c r="U52" i="10"/>
  <c r="L51" i="10"/>
  <c r="U51" i="10"/>
  <c r="L50" i="10"/>
  <c r="U50" i="10"/>
  <c r="L48" i="10"/>
  <c r="U48" i="10"/>
  <c r="U47" i="10"/>
  <c r="L46" i="10"/>
  <c r="U46" i="10"/>
  <c r="AA45" i="10"/>
  <c r="AG45" i="10"/>
  <c r="Z45" i="10"/>
  <c r="AI45" i="10"/>
  <c r="Y45" i="10"/>
  <c r="AH45" i="10"/>
  <c r="S45" i="10"/>
  <c r="O45" i="10"/>
  <c r="N45" i="10"/>
  <c r="L45" i="10"/>
  <c r="U45" i="10"/>
  <c r="AA44" i="10"/>
  <c r="AG44" i="10"/>
  <c r="Z44" i="10"/>
  <c r="AI44" i="10"/>
  <c r="Y44" i="10"/>
  <c r="AH44" i="10"/>
  <c r="S44" i="10"/>
  <c r="O44" i="10"/>
  <c r="N44" i="10"/>
  <c r="L44" i="10"/>
  <c r="AA43" i="10"/>
  <c r="AG43" i="10"/>
  <c r="Z43" i="10"/>
  <c r="AI43" i="10"/>
  <c r="Y43" i="10"/>
  <c r="AH43" i="10"/>
  <c r="S43" i="10"/>
  <c r="O43" i="10"/>
  <c r="N43" i="10"/>
  <c r="L43" i="10"/>
  <c r="U43" i="10"/>
  <c r="AA42" i="10"/>
  <c r="AG42" i="10"/>
  <c r="Z42" i="10"/>
  <c r="AI42" i="10"/>
  <c r="Y42" i="10"/>
  <c r="AH42" i="10"/>
  <c r="S42" i="10"/>
  <c r="O42" i="10"/>
  <c r="N42" i="10"/>
  <c r="L42" i="10"/>
  <c r="U42" i="10"/>
  <c r="AA41" i="10"/>
  <c r="Z41" i="10"/>
  <c r="Y41" i="10"/>
  <c r="L41" i="10"/>
  <c r="U41" i="10"/>
  <c r="AI40" i="10"/>
  <c r="AH40" i="10"/>
  <c r="AG40" i="10"/>
  <c r="AF40" i="10"/>
  <c r="X40" i="10"/>
  <c r="W40" i="10"/>
  <c r="V40" i="10"/>
  <c r="S40" i="10"/>
  <c r="O40" i="10"/>
  <c r="N40" i="10"/>
  <c r="L40" i="10"/>
  <c r="U40" i="10"/>
  <c r="AA39" i="10"/>
  <c r="AG39" i="10"/>
  <c r="Z39" i="10"/>
  <c r="AI39" i="10"/>
  <c r="Y39" i="10"/>
  <c r="AH39" i="10"/>
  <c r="S39" i="10"/>
  <c r="O39" i="10"/>
  <c r="N39" i="10"/>
  <c r="L39" i="10"/>
  <c r="U39" i="10"/>
  <c r="AA38" i="10"/>
  <c r="AG38" i="10"/>
  <c r="Z38" i="10"/>
  <c r="AI38" i="10"/>
  <c r="Y38" i="10"/>
  <c r="AH38" i="10"/>
  <c r="S38" i="10"/>
  <c r="O38" i="10"/>
  <c r="N38" i="10"/>
  <c r="L38" i="10"/>
  <c r="AA37" i="10"/>
  <c r="AG37" i="10"/>
  <c r="Z37" i="10"/>
  <c r="AI37" i="10"/>
  <c r="Y37" i="10"/>
  <c r="AH37" i="10"/>
  <c r="S37" i="10"/>
  <c r="O37" i="10"/>
  <c r="N37" i="10"/>
  <c r="L37" i="10"/>
  <c r="U37" i="10"/>
  <c r="AA36" i="10"/>
  <c r="AG36" i="10"/>
  <c r="Z36" i="10"/>
  <c r="AI36" i="10"/>
  <c r="Y36" i="10"/>
  <c r="AH36" i="10"/>
  <c r="S36" i="10"/>
  <c r="O36" i="10"/>
  <c r="N36" i="10"/>
  <c r="L36" i="10"/>
  <c r="AA35" i="10"/>
  <c r="AG35" i="10"/>
  <c r="Z35" i="10"/>
  <c r="AI35" i="10"/>
  <c r="Y35" i="10"/>
  <c r="AH35" i="10"/>
  <c r="S35" i="10"/>
  <c r="O35" i="10"/>
  <c r="N35" i="10"/>
  <c r="L35" i="10"/>
  <c r="AA34" i="10"/>
  <c r="AG34" i="10"/>
  <c r="Z34" i="10"/>
  <c r="AI34" i="10"/>
  <c r="Y34" i="10"/>
  <c r="AH34" i="10"/>
  <c r="S34" i="10"/>
  <c r="O34" i="10"/>
  <c r="N34" i="10"/>
  <c r="L34" i="10"/>
  <c r="U34" i="10"/>
  <c r="L33" i="10"/>
  <c r="AA32" i="10"/>
  <c r="AG32" i="10"/>
  <c r="Z32" i="10"/>
  <c r="AI32" i="10"/>
  <c r="Y32" i="10"/>
  <c r="AH32" i="10"/>
  <c r="S32" i="10"/>
  <c r="O32" i="10"/>
  <c r="N32" i="10"/>
  <c r="L32" i="10"/>
  <c r="P35" i="10"/>
  <c r="AJ35" i="10"/>
  <c r="AK35" i="10"/>
  <c r="P37" i="10"/>
  <c r="AJ37" i="10"/>
  <c r="AK37" i="10"/>
  <c r="P39" i="10"/>
  <c r="AJ39" i="10"/>
  <c r="AK39" i="10"/>
  <c r="AJ40" i="10"/>
  <c r="AK40" i="10"/>
  <c r="P42" i="10"/>
  <c r="P44" i="10"/>
  <c r="AJ32" i="10"/>
  <c r="AK32" i="10"/>
  <c r="P32" i="10"/>
  <c r="P34" i="10"/>
  <c r="P36" i="10"/>
  <c r="P38" i="10"/>
  <c r="P40" i="10"/>
  <c r="P43" i="10"/>
  <c r="AJ43" i="10"/>
  <c r="AK43" i="10"/>
  <c r="P45" i="10"/>
  <c r="AJ45" i="10"/>
  <c r="AK45" i="10"/>
  <c r="AJ42" i="10"/>
  <c r="AK42" i="10"/>
  <c r="AJ44" i="10"/>
  <c r="AK44" i="10"/>
  <c r="AJ34" i="10"/>
  <c r="AK34" i="10"/>
  <c r="AJ36" i="10"/>
  <c r="AK36" i="10"/>
  <c r="AJ38" i="10"/>
  <c r="AK38" i="10"/>
  <c r="AF32" i="10"/>
  <c r="AF34" i="10"/>
  <c r="AF35" i="10"/>
  <c r="AF36" i="10"/>
  <c r="AF39" i="10"/>
  <c r="AF43" i="10"/>
  <c r="AF44" i="10"/>
  <c r="AF37" i="10"/>
  <c r="AF38" i="10"/>
  <c r="AF42" i="10"/>
  <c r="AF45" i="10"/>
  <c r="Q51" i="8"/>
  <c r="Z51" i="8"/>
  <c r="Q50" i="8"/>
  <c r="Z50" i="8"/>
  <c r="Q59" i="8"/>
  <c r="Z59" i="8"/>
  <c r="Q56" i="8"/>
  <c r="Z56" i="8"/>
  <c r="Q55" i="8"/>
  <c r="Z55" i="8"/>
  <c r="Q54" i="8"/>
  <c r="Z54" i="8"/>
  <c r="Q53" i="8"/>
  <c r="Z53" i="8"/>
  <c r="Q52" i="8"/>
  <c r="Z52" i="8"/>
  <c r="Q48" i="8"/>
  <c r="Z48" i="8"/>
  <c r="Z47" i="8"/>
  <c r="Q46" i="8"/>
  <c r="Z46" i="8"/>
  <c r="AF45" i="8"/>
  <c r="AL45" i="8"/>
  <c r="AE45" i="8"/>
  <c r="AN45" i="8"/>
  <c r="AD45" i="8"/>
  <c r="AM45" i="8"/>
  <c r="X45" i="8"/>
  <c r="T45" i="8"/>
  <c r="S45" i="8"/>
  <c r="Q45" i="8"/>
  <c r="Z45" i="8"/>
  <c r="AF44" i="8"/>
  <c r="AL44" i="8"/>
  <c r="AE44" i="8"/>
  <c r="AN44" i="8"/>
  <c r="AD44" i="8"/>
  <c r="AM44" i="8"/>
  <c r="X44" i="8"/>
  <c r="T44" i="8"/>
  <c r="S44" i="8"/>
  <c r="Q44" i="8"/>
  <c r="AF43" i="8"/>
  <c r="AL43" i="8"/>
  <c r="AE43" i="8"/>
  <c r="AN43" i="8"/>
  <c r="AD43" i="8"/>
  <c r="AM43" i="8"/>
  <c r="AO43" i="8"/>
  <c r="AP43" i="8"/>
  <c r="X43" i="8"/>
  <c r="T43" i="8"/>
  <c r="S43" i="8"/>
  <c r="Q43" i="8"/>
  <c r="Z43" i="8"/>
  <c r="AF42" i="8"/>
  <c r="AL42" i="8"/>
  <c r="AE42" i="8"/>
  <c r="AN42" i="8"/>
  <c r="AD42" i="8"/>
  <c r="AM42" i="8"/>
  <c r="X42" i="8"/>
  <c r="T42" i="8"/>
  <c r="S42" i="8"/>
  <c r="Q42" i="8"/>
  <c r="Z42" i="8"/>
  <c r="AF41" i="8"/>
  <c r="AE41" i="8"/>
  <c r="AD41" i="8"/>
  <c r="Q41" i="8"/>
  <c r="Z41" i="8"/>
  <c r="AN40" i="8"/>
  <c r="AM40" i="8"/>
  <c r="AL40" i="8"/>
  <c r="AK40" i="8"/>
  <c r="AC40" i="8"/>
  <c r="AB40" i="8"/>
  <c r="AA40" i="8"/>
  <c r="X40" i="8"/>
  <c r="T40" i="8"/>
  <c r="S40" i="8"/>
  <c r="Q40" i="8"/>
  <c r="Z40" i="8"/>
  <c r="AF39" i="8"/>
  <c r="AL39" i="8"/>
  <c r="AE39" i="8"/>
  <c r="AN39" i="8"/>
  <c r="AD39" i="8"/>
  <c r="AM39" i="8"/>
  <c r="X39" i="8"/>
  <c r="T39" i="8"/>
  <c r="S39" i="8"/>
  <c r="Q39" i="8"/>
  <c r="Z39" i="8"/>
  <c r="AF38" i="8"/>
  <c r="AL38" i="8"/>
  <c r="AE38" i="8"/>
  <c r="AN38" i="8"/>
  <c r="AD38" i="8"/>
  <c r="AM38" i="8"/>
  <c r="AO38" i="8"/>
  <c r="AP38" i="8"/>
  <c r="X38" i="8"/>
  <c r="T38" i="8"/>
  <c r="S38" i="8"/>
  <c r="U38" i="8"/>
  <c r="Q38" i="8"/>
  <c r="AF37" i="8"/>
  <c r="AL37" i="8" s="1"/>
  <c r="AE37" i="8"/>
  <c r="AN37" i="8" s="1"/>
  <c r="AD37" i="8"/>
  <c r="AM37" i="8" s="1"/>
  <c r="AO37" i="8" s="1"/>
  <c r="AP37" i="8" s="1"/>
  <c r="X37" i="8"/>
  <c r="T37" i="8"/>
  <c r="S37" i="8"/>
  <c r="Q37" i="8"/>
  <c r="Z37" i="8"/>
  <c r="AF36" i="8"/>
  <c r="AL36" i="8"/>
  <c r="AE36" i="8"/>
  <c r="AN36" i="8"/>
  <c r="AD36" i="8"/>
  <c r="AM36" i="8"/>
  <c r="X36" i="8"/>
  <c r="T36" i="8"/>
  <c r="S36" i="8"/>
  <c r="Q36" i="8"/>
  <c r="AF35" i="8"/>
  <c r="AL35" i="8" s="1"/>
  <c r="AE35" i="8"/>
  <c r="AN35" i="8" s="1"/>
  <c r="AD35" i="8"/>
  <c r="AM35" i="8" s="1"/>
  <c r="AO35" i="8" s="1"/>
  <c r="AP35" i="8" s="1"/>
  <c r="X35" i="8"/>
  <c r="T35" i="8"/>
  <c r="S35" i="8"/>
  <c r="U35" i="8"/>
  <c r="Q35" i="8"/>
  <c r="AF34" i="8"/>
  <c r="AL34" i="8"/>
  <c r="AE34" i="8"/>
  <c r="AN34" i="8"/>
  <c r="AD34" i="8"/>
  <c r="AM34" i="8" s="1"/>
  <c r="AO34" i="8" s="1"/>
  <c r="AP34" i="8" s="1"/>
  <c r="X34" i="8"/>
  <c r="T34" i="8"/>
  <c r="S34" i="8"/>
  <c r="U34" i="8"/>
  <c r="Q34" i="8"/>
  <c r="Z34" i="8" s="1"/>
  <c r="Q33" i="8"/>
  <c r="AF32" i="8"/>
  <c r="AL32" i="8" s="1"/>
  <c r="AE32" i="8"/>
  <c r="AN32" i="8" s="1"/>
  <c r="AD32" i="8"/>
  <c r="AM32" i="8" s="1"/>
  <c r="X32" i="8"/>
  <c r="T32" i="8"/>
  <c r="S32" i="8"/>
  <c r="Q32" i="8"/>
  <c r="U36" i="8"/>
  <c r="U40" i="8"/>
  <c r="U45" i="8"/>
  <c r="AO36" i="8"/>
  <c r="AP36" i="8"/>
  <c r="U43" i="8"/>
  <c r="AO45" i="8"/>
  <c r="AP45" i="8"/>
  <c r="U32" i="8"/>
  <c r="U37" i="8"/>
  <c r="U39" i="8"/>
  <c r="AO40" i="8"/>
  <c r="AP40" i="8"/>
  <c r="U42" i="8"/>
  <c r="U44" i="8"/>
  <c r="AO39" i="8"/>
  <c r="AP39" i="8"/>
  <c r="AO42" i="8"/>
  <c r="AP42" i="8"/>
  <c r="AO44" i="8"/>
  <c r="AP44" i="8"/>
  <c r="AK34" i="8"/>
  <c r="AK35" i="8"/>
  <c r="AK36" i="8"/>
  <c r="AK39" i="8"/>
  <c r="AK43" i="8"/>
  <c r="AK44" i="8"/>
  <c r="AK37" i="8"/>
  <c r="AK38" i="8"/>
  <c r="AK42" i="8"/>
  <c r="AK45" i="8"/>
  <c r="AC29" i="1"/>
  <c r="AI29" i="1"/>
  <c r="AB29" i="1"/>
  <c r="AK29" i="1"/>
  <c r="AA29" i="1"/>
  <c r="AJ29" i="1"/>
  <c r="U29" i="1"/>
  <c r="Q29" i="1"/>
  <c r="P29" i="1"/>
  <c r="R29" i="1"/>
  <c r="N29" i="1"/>
  <c r="N27" i="1"/>
  <c r="AL29" i="1"/>
  <c r="AM29" i="1"/>
  <c r="AH29" i="1"/>
  <c r="N24" i="7"/>
  <c r="W24" i="7"/>
  <c r="AC37" i="1"/>
  <c r="AI37" i="1"/>
  <c r="AB37" i="1"/>
  <c r="AK37" i="1"/>
  <c r="AA37" i="1"/>
  <c r="AJ37" i="1"/>
  <c r="U37" i="1"/>
  <c r="Q37" i="1"/>
  <c r="P37" i="1"/>
  <c r="N37" i="1"/>
  <c r="W37" i="1"/>
  <c r="AC38" i="1"/>
  <c r="AI38" i="1"/>
  <c r="AB38" i="1"/>
  <c r="AK38" i="1"/>
  <c r="AA38" i="1"/>
  <c r="AJ38" i="1"/>
  <c r="U38" i="1"/>
  <c r="Q38" i="1"/>
  <c r="P38" i="1"/>
  <c r="N38" i="1"/>
  <c r="AC31" i="1"/>
  <c r="AI31" i="1"/>
  <c r="AB31" i="1"/>
  <c r="AK31" i="1"/>
  <c r="AA31" i="1"/>
  <c r="AJ31" i="1"/>
  <c r="U31" i="1"/>
  <c r="Q31" i="1"/>
  <c r="P31" i="1"/>
  <c r="N31" i="1"/>
  <c r="W31" i="1"/>
  <c r="AC30" i="1"/>
  <c r="AI30" i="1"/>
  <c r="AB30" i="1"/>
  <c r="AK30" i="1"/>
  <c r="AA30" i="1"/>
  <c r="AJ30" i="1"/>
  <c r="U30" i="1"/>
  <c r="Q30" i="1"/>
  <c r="P30" i="1"/>
  <c r="N30" i="1"/>
  <c r="AC28" i="1"/>
  <c r="AI28" i="1"/>
  <c r="AB28" i="1"/>
  <c r="AK28" i="1"/>
  <c r="AA28" i="1"/>
  <c r="AJ28" i="1"/>
  <c r="U28" i="1"/>
  <c r="Q28" i="1"/>
  <c r="P28" i="1"/>
  <c r="N28" i="1"/>
  <c r="W28" i="1"/>
  <c r="AC26" i="1"/>
  <c r="AI26" i="1"/>
  <c r="AB26" i="1"/>
  <c r="AK26" i="1"/>
  <c r="AA26" i="1"/>
  <c r="AJ26" i="1"/>
  <c r="U26" i="1"/>
  <c r="Q26" i="1"/>
  <c r="P26" i="1"/>
  <c r="N26" i="1"/>
  <c r="AC32" i="1"/>
  <c r="AI32" i="1"/>
  <c r="AB32" i="1"/>
  <c r="AK32" i="1"/>
  <c r="AA32" i="1"/>
  <c r="AJ32" i="1"/>
  <c r="U32" i="1"/>
  <c r="Q32" i="1"/>
  <c r="P32" i="1"/>
  <c r="N32" i="1"/>
  <c r="AC33" i="1"/>
  <c r="AI33" i="1"/>
  <c r="AB33" i="1"/>
  <c r="AK33" i="1"/>
  <c r="AA33" i="1"/>
  <c r="AJ33" i="1"/>
  <c r="U33" i="1"/>
  <c r="Q33" i="1"/>
  <c r="P33" i="1"/>
  <c r="N33" i="1"/>
  <c r="W33" i="1"/>
  <c r="N23" i="7"/>
  <c r="W23" i="7"/>
  <c r="R26" i="1"/>
  <c r="R28" i="1"/>
  <c r="R30" i="1"/>
  <c r="R31" i="1"/>
  <c r="R37" i="1"/>
  <c r="AL37" i="1"/>
  <c r="AM37" i="1"/>
  <c r="AH37" i="1"/>
  <c r="R38" i="1"/>
  <c r="AL38" i="1"/>
  <c r="AM38" i="1"/>
  <c r="AH38" i="1"/>
  <c r="AL31" i="1"/>
  <c r="AM31" i="1"/>
  <c r="AH31" i="1"/>
  <c r="AL30" i="1"/>
  <c r="AM30" i="1"/>
  <c r="AH30" i="1"/>
  <c r="R32" i="1"/>
  <c r="AL28" i="1"/>
  <c r="AM28" i="1"/>
  <c r="AH28" i="1"/>
  <c r="AL26" i="1"/>
  <c r="AM26" i="1"/>
  <c r="AH26" i="1"/>
  <c r="R33" i="1"/>
  <c r="AL32" i="1"/>
  <c r="AM32" i="1"/>
  <c r="AH32" i="1"/>
  <c r="AL33" i="1"/>
  <c r="AM33" i="1"/>
  <c r="AH33" i="1"/>
  <c r="N49" i="1"/>
  <c r="W49" i="1"/>
  <c r="N47" i="1"/>
  <c r="W47" i="1"/>
  <c r="N48" i="1"/>
  <c r="N46" i="1"/>
  <c r="W46" i="1"/>
  <c r="W48" i="1"/>
  <c r="W41" i="1"/>
  <c r="N44" i="1"/>
  <c r="W44" i="1"/>
  <c r="N45" i="1"/>
  <c r="W45" i="1"/>
  <c r="N42" i="1"/>
  <c r="W42" i="1"/>
  <c r="N35" i="1"/>
  <c r="AC36" i="1"/>
  <c r="AB36" i="1"/>
  <c r="AA36" i="1"/>
  <c r="AC35" i="1"/>
  <c r="AB35" i="1"/>
  <c r="AA35" i="1"/>
  <c r="W35" i="1"/>
  <c r="N36" i="1"/>
  <c r="W36" i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4" i="3"/>
  <c r="N40" i="1"/>
  <c r="W40" i="1"/>
  <c r="N34" i="1"/>
  <c r="N39" i="1"/>
  <c r="AK36" i="1"/>
  <c r="AJ36" i="1"/>
  <c r="AI36" i="1"/>
  <c r="AH36" i="1"/>
  <c r="U39" i="1"/>
  <c r="Q39" i="1"/>
  <c r="P39" i="1"/>
  <c r="U36" i="1"/>
  <c r="Q36" i="1"/>
  <c r="P36" i="1"/>
  <c r="U34" i="1"/>
  <c r="Q34" i="1"/>
  <c r="P34" i="1"/>
  <c r="AC39" i="1"/>
  <c r="AI39" i="1"/>
  <c r="AB39" i="1"/>
  <c r="AK39" i="1"/>
  <c r="AA39" i="1"/>
  <c r="AJ39" i="1"/>
  <c r="AL39" i="1"/>
  <c r="AM39" i="1"/>
  <c r="R36" i="1"/>
  <c r="R34" i="1"/>
  <c r="R39" i="1"/>
  <c r="AH39" i="1"/>
  <c r="AL36" i="1"/>
  <c r="AM36" i="1"/>
  <c r="W34" i="1"/>
  <c r="W39" i="1"/>
  <c r="AK34" i="1"/>
  <c r="AH34" i="1"/>
  <c r="Y34" i="1"/>
  <c r="Z34" i="1"/>
  <c r="AI34" i="1"/>
  <c r="X34" i="1"/>
  <c r="AJ34" i="1"/>
  <c r="AL34" i="1"/>
  <c r="AM34" i="1"/>
  <c r="AO32" i="8" l="1"/>
  <c r="AP32" i="8" s="1"/>
  <c r="AK3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Belmonte</author>
  </authors>
  <commentList>
    <comment ref="Z3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Kimberly Belmonte:</t>
        </r>
        <r>
          <rPr>
            <sz val="9"/>
            <color indexed="81"/>
            <rFont val="Tahoma"/>
            <family val="2"/>
          </rPr>
          <t xml:space="preserve">
Weight includes pallet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Belmonte</author>
  </authors>
  <commentList>
    <comment ref="W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Kimberly Belmonte:</t>
        </r>
        <r>
          <rPr>
            <sz val="9"/>
            <color indexed="81"/>
            <rFont val="Tahoma"/>
            <family val="2"/>
          </rPr>
          <t xml:space="preserve">
Weight includes pallet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Belmonte</author>
  </authors>
  <commentList>
    <comment ref="U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Kimberly Belmonte:</t>
        </r>
        <r>
          <rPr>
            <sz val="9"/>
            <color indexed="81"/>
            <rFont val="Tahoma"/>
            <family val="2"/>
          </rPr>
          <t xml:space="preserve">
Weight includes pallet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Belmonte</author>
  </authors>
  <commentList>
    <comment ref="W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Kimberly Belmonte:</t>
        </r>
        <r>
          <rPr>
            <sz val="9"/>
            <color indexed="81"/>
            <rFont val="Tahoma"/>
            <family val="2"/>
          </rPr>
          <t xml:space="preserve">
Weight includes pallet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Kimberly Belmonte</author>
  </authors>
  <commentList>
    <comment ref="S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Kimberly Belmonte:</t>
        </r>
        <r>
          <rPr>
            <sz val="9"/>
            <color indexed="81"/>
            <rFont val="Tahoma"/>
            <family val="2"/>
          </rPr>
          <t xml:space="preserve">
Weight includes pallet</t>
        </r>
      </text>
    </comment>
  </commentList>
</comments>
</file>

<file path=xl/sharedStrings.xml><?xml version="1.0" encoding="utf-8"?>
<sst xmlns="http://schemas.openxmlformats.org/spreadsheetml/2006/main" count="882" uniqueCount="222">
  <si>
    <t>Brand Name</t>
  </si>
  <si>
    <t>Vintage</t>
  </si>
  <si>
    <t>UPC</t>
  </si>
  <si>
    <t>Case lbs</t>
  </si>
  <si>
    <t>Cases per layer</t>
  </si>
  <si>
    <t># of layers</t>
  </si>
  <si>
    <t># of cases per pallet</t>
  </si>
  <si>
    <t>Pallet Configuration</t>
  </si>
  <si>
    <t>Pricing</t>
  </si>
  <si>
    <t>FOB</t>
  </si>
  <si>
    <t>Expected Laid-in-Cost to retail</t>
  </si>
  <si>
    <t>Pallet Size</t>
  </si>
  <si>
    <t>42" x 48"</t>
  </si>
  <si>
    <t xml:space="preserve">Finance &amp; Billing: </t>
  </si>
  <si>
    <t xml:space="preserve">Ordering: </t>
  </si>
  <si>
    <t xml:space="preserve">Sales/Marketing: </t>
  </si>
  <si>
    <t>Case Configuration</t>
  </si>
  <si>
    <t>Brand Information</t>
  </si>
  <si>
    <t>Alc%</t>
  </si>
  <si>
    <t>Ice Fox Vodka</t>
  </si>
  <si>
    <t>Hana Gin</t>
  </si>
  <si>
    <t>Motu Rum</t>
  </si>
  <si>
    <t>HM the King Scotch</t>
  </si>
  <si>
    <t>Majeste VSOP</t>
  </si>
  <si>
    <t>Ice Fox Vodka 100ml</t>
  </si>
  <si>
    <t>Hana Gin 100ml</t>
  </si>
  <si>
    <t>Motu Rum 100ml</t>
  </si>
  <si>
    <t>HM the King Scotch 100ml</t>
  </si>
  <si>
    <t>Majeste XO 100ml</t>
  </si>
  <si>
    <t>3 YO</t>
  </si>
  <si>
    <t>10+ YO</t>
  </si>
  <si>
    <t>Country of Origin</t>
  </si>
  <si>
    <t>USA</t>
  </si>
  <si>
    <t>USA (PR)</t>
  </si>
  <si>
    <t>Scotland</t>
  </si>
  <si>
    <t>France</t>
  </si>
  <si>
    <t>With product lbs</t>
  </si>
  <si>
    <t>42" x 48"</t>
    <phoneticPr fontId="7" type="noConversion"/>
  </si>
  <si>
    <t xml:space="preserve">13.9 x 9.4 x 7.8 </t>
  </si>
  <si>
    <t xml:space="preserve">13.9 x 10.4 x 11.7 </t>
  </si>
  <si>
    <t xml:space="preserve">19.1 x 13.9 x 10.6 </t>
  </si>
  <si>
    <t xml:space="preserve">13.9 x 10.4 x 13.9 </t>
  </si>
  <si>
    <t>Case Dimension LxWXH (inches)</t>
  </si>
  <si>
    <t>16.8 x 12.4 x 11.9</t>
  </si>
  <si>
    <t>22.4 x 7.9 x 8.7</t>
  </si>
  <si>
    <t>18.1 x 11.7 x 7.3</t>
  </si>
  <si>
    <t>25.2 x 8.7 x 7.2</t>
  </si>
  <si>
    <t>Without product lbs</t>
  </si>
  <si>
    <t>Branded Spirits USA</t>
  </si>
  <si>
    <t>Case Dimension L (inches)</t>
  </si>
  <si>
    <t>Case Dimension W (inches)</t>
  </si>
  <si>
    <t>Case Dimension H (inches)</t>
  </si>
  <si>
    <t>Case Dimension L (cm)</t>
  </si>
  <si>
    <t>Case Dimension W (cm)</t>
  </si>
  <si>
    <t>Case Dimension H (cm)</t>
  </si>
  <si>
    <t>Square Meter (cm)</t>
  </si>
  <si>
    <t>Total Area</t>
  </si>
  <si>
    <t>Total Height</t>
  </si>
  <si>
    <t>Majeste XO (GIFT BOX)</t>
  </si>
  <si>
    <t>Pallet Width</t>
  </si>
  <si>
    <t>Pallet Long</t>
  </si>
  <si>
    <t>Surface Usage vs Pallet Surface</t>
  </si>
  <si>
    <t>4 YO</t>
  </si>
  <si>
    <t>SCC</t>
  </si>
  <si>
    <t>Glen Oak Single Malt</t>
  </si>
  <si>
    <t>10 YO</t>
  </si>
  <si>
    <t>17 YO</t>
  </si>
  <si>
    <t>30 YO</t>
  </si>
  <si>
    <t>15.5 x 11.5 x 7.5</t>
  </si>
  <si>
    <t>946 (32oz)</t>
  </si>
  <si>
    <t>Ol' Major Bloody Mary KIT</t>
  </si>
  <si>
    <t>Ol' Major Bacon Salt</t>
  </si>
  <si>
    <t>units / case</t>
  </si>
  <si>
    <t>OL' Major Bacon Flavored Bourbon</t>
  </si>
  <si>
    <t>mix</t>
  </si>
  <si>
    <r>
      <rPr>
        <b/>
        <sz val="11"/>
        <rFont val="Calibri"/>
        <family val="2"/>
        <scheme val="minor"/>
      </rPr>
      <t xml:space="preserve">Warehouse: </t>
    </r>
    <r>
      <rPr>
        <b/>
        <sz val="11"/>
        <color rgb="FFFF0000"/>
        <rFont val="Calibri"/>
        <family val="2"/>
        <scheme val="minor"/>
      </rPr>
      <t>Ol' Major Bacon Bourbon 750ml</t>
    </r>
  </si>
  <si>
    <t>ml btl</t>
  </si>
  <si>
    <t>TBB ID</t>
  </si>
  <si>
    <t>9291001000026</t>
  </si>
  <si>
    <t>13087001000002</t>
  </si>
  <si>
    <t>13150001000387</t>
  </si>
  <si>
    <t>13150001000403</t>
  </si>
  <si>
    <t>13150001000408</t>
  </si>
  <si>
    <t>13150001000412</t>
  </si>
  <si>
    <t>15081001000067</t>
  </si>
  <si>
    <t>14149001000685</t>
  </si>
  <si>
    <t>14149001000686</t>
  </si>
  <si>
    <t>14149001000687</t>
  </si>
  <si>
    <t>Majesté XO</t>
  </si>
  <si>
    <t>Majesté VSOP</t>
  </si>
  <si>
    <t>Product Description</t>
  </si>
  <si>
    <t xml:space="preserve">Product Type </t>
  </si>
  <si>
    <t>mL</t>
  </si>
  <si>
    <t>Alc %</t>
  </si>
  <si>
    <t>Bottles / Case</t>
  </si>
  <si>
    <t>TTB ID</t>
  </si>
  <si>
    <t>Bottle Dimensions (WxDxH)</t>
  </si>
  <si>
    <t>Bottle Weight (Lbs)</t>
  </si>
  <si>
    <t>Bottle Type (glass, metal, plastic, etc.)</t>
  </si>
  <si>
    <t>BPA free (yes/no)</t>
  </si>
  <si>
    <t>Case Dimensions (WxDxH)</t>
  </si>
  <si>
    <t>Case Weight (lbs)</t>
  </si>
  <si>
    <t>Layers &amp; Cases/Layer</t>
  </si>
  <si>
    <t>Cases / Pallet</t>
  </si>
  <si>
    <t>Bottles / Pallet</t>
  </si>
  <si>
    <t>Pallet Weight (lbs)</t>
  </si>
  <si>
    <t>Pallet Dimensions (WxDxH)</t>
  </si>
  <si>
    <t>na</t>
  </si>
  <si>
    <t>yes</t>
  </si>
  <si>
    <t>glass</t>
  </si>
  <si>
    <t>10.4x13.9x13.9</t>
  </si>
  <si>
    <t>13.9x19.1x10.6</t>
  </si>
  <si>
    <t>10.4x13.9x11.7</t>
  </si>
  <si>
    <t>9.4x13.9x7.8</t>
  </si>
  <si>
    <t>12.4x16.8x11.9</t>
  </si>
  <si>
    <t>7.9x22.4x8.7</t>
  </si>
  <si>
    <t>11.7x18.1x7.3</t>
  </si>
  <si>
    <t>8.7x25.2x7.2</t>
  </si>
  <si>
    <t>21x6x9</t>
  </si>
  <si>
    <t>16x8x12</t>
  </si>
  <si>
    <t>12x9x6</t>
  </si>
  <si>
    <t>13.2x10x11.7</t>
  </si>
  <si>
    <t>13.4x8.5x11.7</t>
  </si>
  <si>
    <t>42x48x61</t>
  </si>
  <si>
    <t>42x48x59</t>
  </si>
  <si>
    <t>42x48x52</t>
  </si>
  <si>
    <t>42x48x68</t>
  </si>
  <si>
    <t>42x48x76</t>
  </si>
  <si>
    <t>42x48x77</t>
  </si>
  <si>
    <t>42x48x49</t>
  </si>
  <si>
    <t>42x48x42</t>
  </si>
  <si>
    <t>42x48x57</t>
  </si>
  <si>
    <t>42x48x64</t>
  </si>
  <si>
    <t>42x48x54</t>
  </si>
  <si>
    <t>42x48x90</t>
  </si>
  <si>
    <t>Vodka</t>
  </si>
  <si>
    <t>Gin</t>
  </si>
  <si>
    <t>Rum</t>
  </si>
  <si>
    <t>Scotch</t>
  </si>
  <si>
    <t>Bourbon</t>
  </si>
  <si>
    <t>KIT</t>
  </si>
  <si>
    <t>Cognac</t>
  </si>
  <si>
    <t>Scotch Whiskey</t>
  </si>
  <si>
    <t>12.91x3.15x3.15</t>
  </si>
  <si>
    <t>10.06x5.98x5.98</t>
  </si>
  <si>
    <t>10.87x3.1x3.1</t>
  </si>
  <si>
    <t>7.24x4.29x4.29</t>
  </si>
  <si>
    <t>11.42x3.94x3.94</t>
  </si>
  <si>
    <t>9.57x5.2x5.2</t>
  </si>
  <si>
    <t>8.19x1.78x1.78</t>
  </si>
  <si>
    <t>5.52x3.27x3.27</t>
  </si>
  <si>
    <t>6.54x1.74x1.74</t>
  </si>
  <si>
    <t>4.13x2.28x2.28</t>
  </si>
  <si>
    <t>4.33x2.17x2.17</t>
  </si>
  <si>
    <t>11.35x3.18x3.18</t>
  </si>
  <si>
    <t>4.18x1.25x1.25</t>
  </si>
  <si>
    <t>12.2x3.07x3.07</t>
  </si>
  <si>
    <t>bottle</t>
  </si>
  <si>
    <t>plastic</t>
  </si>
  <si>
    <t>Majeste XO (W/out GIFT BOX)</t>
  </si>
  <si>
    <t>[BLANK]</t>
  </si>
  <si>
    <t>2oz Shaker</t>
  </si>
  <si>
    <t>-- 162 Shakers per case --</t>
  </si>
  <si>
    <t>Glen Oak Single Malt (W/out GIFT BOX)</t>
  </si>
  <si>
    <t>Glen Oak Single Malt (GIFT BOX)</t>
  </si>
  <si>
    <t>OL' Major Bloody Mary Mix non-alcoholic</t>
  </si>
  <si>
    <t>OL' Major Bloody Mary Mix 1% alcohol</t>
  </si>
  <si>
    <t>14.3 x 14.3 x 15.5</t>
  </si>
  <si>
    <r>
      <t xml:space="preserve">Warehouse:  </t>
    </r>
    <r>
      <rPr>
        <b/>
        <sz val="11"/>
        <color rgb="FFFF0000"/>
        <rFont val="Calibri"/>
        <family val="2"/>
        <scheme val="minor"/>
      </rPr>
      <t xml:space="preserve">All products except Ol' Major Bacon Bourbon 750ml </t>
    </r>
  </si>
  <si>
    <t>&amp; Bloody Mary Mix</t>
  </si>
  <si>
    <r>
      <t xml:space="preserve">Warehouse:  </t>
    </r>
    <r>
      <rPr>
        <b/>
        <sz val="11"/>
        <color rgb="FFFF0000"/>
        <rFont val="Calibri"/>
        <family val="2"/>
        <scheme val="minor"/>
      </rPr>
      <t xml:space="preserve"> Ol' Major Bloody Mary Mix</t>
    </r>
  </si>
  <si>
    <t>13.4 x 8.5 x 11.7</t>
  </si>
  <si>
    <t>12.4 x 8.2 x 10.0</t>
  </si>
  <si>
    <t>13.3 x 10.0 x 11.8</t>
  </si>
  <si>
    <t>21.0 x 6.0 x 9.0</t>
  </si>
  <si>
    <t>16.0 x 8.0 x 12.0</t>
  </si>
  <si>
    <t>19.0 x 12.5 x 13.7</t>
  </si>
  <si>
    <t>9.2 x 6.2 x 12.0</t>
  </si>
  <si>
    <t>11.8 x 7.8 x 11.6</t>
  </si>
  <si>
    <t>NABCA</t>
  </si>
  <si>
    <t>OL' Major Bacon Flavored Bourbon 50ml</t>
  </si>
  <si>
    <t xml:space="preserve">Majeste XO </t>
  </si>
  <si>
    <t>Majeste XO</t>
  </si>
  <si>
    <t>Sort Code</t>
  </si>
  <si>
    <t>SECONDARY APPLY</t>
  </si>
  <si>
    <t>MI Item</t>
  </si>
  <si>
    <t>MI MLCC #</t>
  </si>
  <si>
    <t>68983</t>
  </si>
  <si>
    <t>1201-9</t>
  </si>
  <si>
    <t>69100</t>
  </si>
  <si>
    <t>1205-0</t>
  </si>
  <si>
    <t>68735</t>
  </si>
  <si>
    <t>1202-1</t>
  </si>
  <si>
    <t>69107</t>
  </si>
  <si>
    <t>1202-0</t>
  </si>
  <si>
    <t>68745</t>
  </si>
  <si>
    <t>1205-1</t>
  </si>
  <si>
    <t>68984</t>
  </si>
  <si>
    <t>1205-2</t>
  </si>
  <si>
    <t>68738</t>
  </si>
  <si>
    <t>1205-3</t>
  </si>
  <si>
    <t>10016</t>
  </si>
  <si>
    <t>1202-3</t>
  </si>
  <si>
    <t>13137</t>
  </si>
  <si>
    <t>1202-2</t>
  </si>
  <si>
    <t>39363</t>
  </si>
  <si>
    <t>1205-4</t>
  </si>
  <si>
    <t>45191</t>
  </si>
  <si>
    <t>1205-5</t>
  </si>
  <si>
    <t>65385</t>
  </si>
  <si>
    <t>1324-6</t>
  </si>
  <si>
    <t>14.8 x 11.5 x 11.9</t>
  </si>
  <si>
    <t>Hana Gin 1L</t>
  </si>
  <si>
    <t>Hana Gin 750ml</t>
  </si>
  <si>
    <t>HM the King Scotch 1L</t>
  </si>
  <si>
    <t>HM the King Scotch 750ml</t>
  </si>
  <si>
    <t>11.8 x 7.9 x 12.1</t>
  </si>
  <si>
    <t>28 YO</t>
  </si>
  <si>
    <t>TBD</t>
  </si>
  <si>
    <r>
      <t xml:space="preserve">Warehouse CA:  </t>
    </r>
    <r>
      <rPr>
        <b/>
        <sz val="11"/>
        <color rgb="FFFF0000"/>
        <rFont val="Calibri"/>
        <family val="2"/>
        <scheme val="minor"/>
      </rPr>
      <t>All products except Bloody Mary Mix</t>
    </r>
  </si>
  <si>
    <r>
      <rPr>
        <b/>
        <sz val="11"/>
        <rFont val="Calibri"/>
        <family val="2"/>
        <scheme val="minor"/>
      </rPr>
      <t xml:space="preserve">Warehouse NJ: </t>
    </r>
    <r>
      <rPr>
        <b/>
        <sz val="11"/>
        <color rgb="FFFF0000"/>
        <rFont val="Calibri"/>
        <family val="2"/>
        <scheme val="minor"/>
      </rPr>
      <t>Ol' Major Bacon Bourbon 750ml ONLY</t>
    </r>
  </si>
  <si>
    <t>&amp; Now carrying Ol' Major Bacon Bourbon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</si>
</sst>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.0%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sz val="20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7" fontId="0" fillId="0" borderId="0" xfId="1" applyNumberFormat="1" applyFont="1" applyAlignment="1">
      <alignment horizontal="center" vertical="center"/>
    </xf>
    <xf numFmtId="7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7" fontId="2" fillId="0" borderId="6" xfId="1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166" fontId="0" fillId="0" borderId="0" xfId="0" applyNumberFormat="1" applyFill="1"/>
    <xf numFmtId="10" fontId="0" fillId="0" borderId="0" xfId="22" applyNumberFormat="1" applyFont="1"/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1" fontId="6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5" xfId="0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7" fontId="0" fillId="0" borderId="5" xfId="1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7" fontId="0" fillId="0" borderId="5" xfId="1" applyNumberFormat="1" applyFont="1" applyFill="1" applyBorder="1" applyAlignment="1">
      <alignment horizontal="center" vertical="center"/>
    </xf>
    <xf numFmtId="7" fontId="0" fillId="0" borderId="1" xfId="1" applyNumberFormat="1" applyFont="1" applyFill="1" applyBorder="1" applyAlignment="1">
      <alignment horizontal="center" vertical="center"/>
    </xf>
    <xf numFmtId="7" fontId="0" fillId="0" borderId="0" xfId="1" applyNumberFormat="1" applyFont="1" applyFill="1" applyAlignment="1">
      <alignment horizontal="center" vertical="center"/>
    </xf>
    <xf numFmtId="0" fontId="0" fillId="0" borderId="0" xfId="0" applyFill="1"/>
    <xf numFmtId="1" fontId="1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3" fontId="0" fillId="0" borderId="1" xfId="23" applyNumberFormat="1" applyFont="1" applyFill="1" applyBorder="1" applyAlignment="1">
      <alignment horizontal="right"/>
    </xf>
    <xf numFmtId="3" fontId="0" fillId="0" borderId="1" xfId="1" applyNumberFormat="1" applyFont="1" applyBorder="1" applyAlignment="1">
      <alignment horizontal="right" vertical="center"/>
    </xf>
    <xf numFmtId="7" fontId="1" fillId="0" borderId="5" xfId="1" applyNumberFormat="1" applyFont="1" applyBorder="1" applyAlignment="1">
      <alignment horizontal="center" vertical="center"/>
    </xf>
    <xf numFmtId="7" fontId="1" fillId="0" borderId="0" xfId="1" applyNumberFormat="1" applyFont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0" xfId="0" applyFont="1" applyAlignmen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/>
    <xf numFmtId="49" fontId="0" fillId="0" borderId="0" xfId="0" applyNumberFormat="1"/>
    <xf numFmtId="49" fontId="2" fillId="0" borderId="4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4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0" fillId="5" borderId="0" xfId="0" applyFill="1"/>
    <xf numFmtId="0" fontId="1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0" xfId="22" applyNumberFormat="1" applyFont="1" applyFill="1"/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1" xfId="0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3" fontId="0" fillId="0" borderId="0" xfId="23" applyNumberFormat="1" applyFont="1" applyFill="1" applyBorder="1" applyAlignment="1">
      <alignment horizontal="right"/>
    </xf>
    <xf numFmtId="7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" fontId="0" fillId="2" borderId="1" xfId="23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2" borderId="1" xfId="0" applyFont="1" applyFill="1" applyBorder="1"/>
    <xf numFmtId="165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2" borderId="4" xfId="0" applyFont="1" applyFill="1" applyBorder="1"/>
    <xf numFmtId="9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/>
    <xf numFmtId="7" fontId="2" fillId="0" borderId="2" xfId="1" applyNumberFormat="1" applyFont="1" applyBorder="1" applyAlignment="1">
      <alignment horizontal="center" vertical="center"/>
    </xf>
    <xf numFmtId="7" fontId="2" fillId="0" borderId="4" xfId="1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textRotation="90"/>
    </xf>
    <xf numFmtId="0" fontId="8" fillId="3" borderId="8" xfId="0" applyFont="1" applyFill="1" applyBorder="1" applyAlignment="1">
      <alignment horizontal="center" vertical="center" textRotation="90"/>
    </xf>
    <xf numFmtId="0" fontId="0" fillId="0" borderId="2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textRotation="90"/>
    </xf>
  </cellXfs>
  <cellStyles count="24">
    <cellStyle name="Comma" xfId="23" builtinId="3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2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168090</xdr:colOff>
      <xdr:row>2</xdr:row>
      <xdr:rowOff>190497</xdr:rowOff>
    </xdr:from>
    <xdr:ext cx="4213410" cy="1210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884562-2472-44BF-A7D5-9404DF784190}"/>
            </a:ext>
          </a:extLst>
        </xdr:cNvPr>
        <xdr:cNvSpPr txBox="1"/>
      </xdr:nvSpPr>
      <xdr:spPr>
        <a:xfrm>
          <a:off x="168090" y="1019172"/>
          <a:ext cx="4213410" cy="12102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Alexandra Herrera &amp; Matti Salomaki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Corinne: 305-967-7440 ext 542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Matti: 415-813-2498</a:t>
          </a:r>
          <a:endParaRPr lang="en-US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 Inquires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orders@parkstreet.com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305-400-8324</a:t>
          </a:r>
        </a:p>
        <a:p>
          <a:pPr eaLnBrk="1" fontAlgn="auto" latinLnBrk="0" hangingPunct="1"/>
          <a:endParaRPr lang="en-US">
            <a:effectLst/>
          </a:endParaRPr>
        </a:p>
        <a:p>
          <a:r>
            <a:rPr lang="en-US" sz="1100" b="1" baseline="0">
              <a:solidFill>
                <a:srgbClr val="FF0000"/>
              </a:solidFill>
            </a:rPr>
            <a:t>Send All Orders to </a:t>
          </a:r>
          <a:r>
            <a:rPr lang="en-US" sz="1100" baseline="0"/>
            <a:t>: orders@parkstreet.com &amp; orders@brandedspiritsusa.com	</a:t>
          </a:r>
          <a:endParaRPr lang="en-US" sz="1100"/>
        </a:p>
      </xdr:txBody>
    </xdr:sp>
    <xdr:clientData/>
  </xdr:oneCellAnchor>
  <xdr:oneCellAnchor>
    <xdr:from>
      <xdr:col>14</xdr:col>
      <xdr:colOff>170576</xdr:colOff>
      <xdr:row>4</xdr:row>
      <xdr:rowOff>11828</xdr:rowOff>
    </xdr:from>
    <xdr:ext cx="3079751" cy="11199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E5839A-F7F2-47DA-BBA4-2F274CDAB4DF}"/>
            </a:ext>
          </a:extLst>
        </xdr:cNvPr>
        <xdr:cNvSpPr txBox="1"/>
      </xdr:nvSpPr>
      <xdr:spPr>
        <a:xfrm>
          <a:off x="10177429" y="1222063"/>
          <a:ext cx="3079751" cy="111996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 sz="1100" b="0"/>
            <a:t>Western Wine Services</a:t>
          </a:r>
        </a:p>
        <a:p>
          <a:r>
            <a:rPr lang="en-US" sz="1100" b="0"/>
            <a:t>	1275</a:t>
          </a:r>
          <a:r>
            <a:rPr lang="en-US" sz="1100" b="0" baseline="0"/>
            <a:t> Commerce Blvd</a:t>
          </a:r>
        </a:p>
        <a:p>
          <a:r>
            <a:rPr lang="en-US" sz="1100" b="0"/>
            <a:t>	</a:t>
          </a:r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American Canyon, CA 94503 </a:t>
          </a:r>
          <a:endParaRPr lang="en-US" sz="1100" b="0"/>
        </a:p>
        <a:p>
          <a:r>
            <a:rPr lang="en-US" sz="1100" b="1" baseline="0"/>
            <a:t>Phone:	</a:t>
          </a:r>
          <a:r>
            <a:rPr lang="en-US" sz="1100" b="0" baseline="0"/>
            <a:t>800-999-8463</a:t>
          </a:r>
          <a:endParaRPr lang="en-US" sz="1100" b="1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/>
            <a:t>	M-F  7:00a - 3:30p</a:t>
          </a:r>
        </a:p>
        <a:p>
          <a:r>
            <a:rPr lang="en-US" sz="1100" b="1" i="1" baseline="0"/>
            <a:t>- Pick up is 1st come 1st served</a:t>
          </a:r>
          <a:endParaRPr lang="en-US" sz="1100" b="1" i="1"/>
        </a:p>
      </xdr:txBody>
    </xdr:sp>
    <xdr:clientData/>
  </xdr:oneCellAnchor>
  <xdr:oneCellAnchor>
    <xdr:from>
      <xdr:col>4</xdr:col>
      <xdr:colOff>189242</xdr:colOff>
      <xdr:row>2</xdr:row>
      <xdr:rowOff>189257</xdr:rowOff>
    </xdr:from>
    <xdr:ext cx="4674111" cy="285874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879E4-4C2F-48D1-A64D-A21B25B3DBD9}"/>
            </a:ext>
          </a:extLst>
        </xdr:cNvPr>
        <xdr:cNvSpPr txBox="1"/>
      </xdr:nvSpPr>
      <xdr:spPr>
        <a:xfrm>
          <a:off x="5030183" y="1018492"/>
          <a:ext cx="4674111" cy="28587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Fed Tax ID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37-1601874</a:t>
          </a:r>
        </a:p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Alexandra Herrera &amp; Matti Salomaki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Corinne: 305-967-7440 ext 542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Matti: 415-813-2498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Email: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accounting@parkstreet.com; invoices@brandedspiritsusa.com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Issued to: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“Park Street Imports / Branded Spirits”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Mail To: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1000 Brickell Ave, Suite 915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Wire / ACH Payments: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	9144807463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Routing #: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266086554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Bank Info: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CitiBank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2001 Biscayne Blvd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33137</a:t>
          </a:r>
        </a:p>
      </xdr:txBody>
    </xdr:sp>
    <xdr:clientData/>
  </xdr:oneCellAnchor>
  <xdr:oneCellAnchor>
    <xdr:from>
      <xdr:col>0</xdr:col>
      <xdr:colOff>168100</xdr:colOff>
      <xdr:row>12</xdr:row>
      <xdr:rowOff>6226</xdr:rowOff>
    </xdr:from>
    <xdr:ext cx="4202193" cy="6561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8B9219-55C2-4701-88C8-4D79E8326D68}"/>
            </a:ext>
          </a:extLst>
        </xdr:cNvPr>
        <xdr:cNvSpPr txBox="1"/>
      </xdr:nvSpPr>
      <xdr:spPr>
        <a:xfrm>
          <a:off x="168100" y="2740461"/>
          <a:ext cx="4202193" cy="65616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Nicholas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Chen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415-813-2497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nick.chen@brandedspiritsusa.com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867842</xdr:colOff>
      <xdr:row>0</xdr:row>
      <xdr:rowOff>148162</xdr:rowOff>
    </xdr:from>
    <xdr:to>
      <xdr:col>2</xdr:col>
      <xdr:colOff>201092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2B02FA-A093-468C-88EC-F1156815037E}"/>
            </a:ext>
          </a:extLst>
        </xdr:cNvPr>
        <xdr:cNvSpPr txBox="1">
          <a:spLocks noChangeArrowheads="1"/>
        </xdr:cNvSpPr>
      </xdr:nvSpPr>
      <xdr:spPr bwMode="auto">
        <a:xfrm>
          <a:off x="867842" y="148162"/>
          <a:ext cx="2857500" cy="5651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TW"/>
          </a:defPPr>
          <a:lvl1pPr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75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TW" sz="1800" b="1" i="0" u="none" strike="noStrike" kern="0" cap="none" spc="0" normalizeH="0" baseline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Branded</a:t>
          </a:r>
          <a:r>
            <a:rPr kumimoji="0" lang="en-US" altLang="zh-TW" sz="1800" b="1" i="0" u="none" strike="noStrike" kern="0" cap="none" spc="0" normalizeH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 Spirits Limited</a:t>
          </a:r>
          <a:endParaRPr kumimoji="0" lang="en-US" altLang="zh-TW" sz="1800" b="1" i="0" u="none" strike="noStrike" kern="0" cap="none" spc="0" normalizeH="0" baseline="0">
            <a:ln>
              <a:noFill/>
            </a:ln>
            <a:solidFill>
              <a:schemeClr val="tx2"/>
            </a:solidFill>
            <a:effectLst/>
            <a:uLnTx/>
            <a:uFillTx/>
            <a:latin typeface="+mj-lt"/>
            <a:ea typeface="+mj-ea"/>
            <a:cs typeface="新細明體" charset="-120"/>
          </a:endParaRPr>
        </a:p>
      </xdr:txBody>
    </xdr:sp>
    <xdr:clientData/>
  </xdr:twoCellAnchor>
  <xdr:twoCellAnchor editAs="oneCell">
    <xdr:from>
      <xdr:col>0</xdr:col>
      <xdr:colOff>338667</xdr:colOff>
      <xdr:row>0</xdr:row>
      <xdr:rowOff>13230</xdr:rowOff>
    </xdr:from>
    <xdr:to>
      <xdr:col>0</xdr:col>
      <xdr:colOff>837464</xdr:colOff>
      <xdr:row>0</xdr:row>
      <xdr:rowOff>423333</xdr:rowOff>
    </xdr:to>
    <xdr:pic>
      <xdr:nvPicPr>
        <xdr:cNvPr id="7" name="Picture 6" descr="BSL Crown Logo">
          <a:extLst>
            <a:ext uri="{FF2B5EF4-FFF2-40B4-BE49-F238E27FC236}">
              <a16:creationId xmlns:a16="http://schemas.microsoft.com/office/drawing/2014/main" id="{86E4DF0F-38CA-4215-9092-060165246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8667" y="13230"/>
          <a:ext cx="498797" cy="410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390516</xdr:colOff>
      <xdr:row>1</xdr:row>
      <xdr:rowOff>25969</xdr:rowOff>
    </xdr:from>
    <xdr:to>
      <xdr:col>0</xdr:col>
      <xdr:colOff>806180</xdr:colOff>
      <xdr:row>1</xdr:row>
      <xdr:rowOff>189917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3362BA-5DA4-4377-A37D-0CBE97A9D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0516" y="473644"/>
          <a:ext cx="415664" cy="16394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oneCellAnchor>
    <xdr:from>
      <xdr:col>14</xdr:col>
      <xdr:colOff>186156</xdr:colOff>
      <xdr:row>12</xdr:row>
      <xdr:rowOff>11831</xdr:rowOff>
    </xdr:from>
    <xdr:ext cx="3052350" cy="129925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A193571-0205-4890-8B17-4DD9CA194375}"/>
            </a:ext>
          </a:extLst>
        </xdr:cNvPr>
        <xdr:cNvSpPr txBox="1"/>
      </xdr:nvSpPr>
      <xdr:spPr>
        <a:xfrm>
          <a:off x="10193009" y="2746066"/>
          <a:ext cx="3052350" cy="12992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 sz="1100" b="0"/>
            <a:t>Western Carriers</a:t>
          </a:r>
          <a:endParaRPr lang="en-US" sz="1100" b="0" baseline="0"/>
        </a:p>
        <a:p>
          <a:r>
            <a:rPr lang="en-US" sz="1100" b="0" baseline="0"/>
            <a:t>	</a:t>
          </a:r>
          <a:r>
            <a:rPr lang="en-US"/>
            <a:t>2400 83rd St</a:t>
          </a:r>
        </a:p>
        <a:p>
          <a:r>
            <a:rPr lang="en-US"/>
            <a:t>	North</a:t>
          </a:r>
          <a:r>
            <a:rPr lang="en-US" baseline="0"/>
            <a:t> Bergen, NJ 07047</a:t>
          </a:r>
          <a:endParaRPr lang="en-US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201-869-3300 or</a:t>
          </a:r>
          <a:endParaRPr lang="en-US">
            <a:effectLst/>
          </a:endParaRPr>
        </a:p>
        <a:p>
          <a:r>
            <a:rPr lang="en-US" sz="1100" b="1" baseline="0"/>
            <a:t>	</a:t>
          </a:r>
          <a:r>
            <a:rPr lang="en-US" sz="1100" b="0" baseline="0"/>
            <a:t>800-631-7776</a:t>
          </a: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Dock Hours:</a:t>
          </a:r>
          <a:r>
            <a:rPr lang="en-US" sz="1100" baseline="0"/>
            <a:t>	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M-F  7:00a - 3:30p</a:t>
          </a:r>
          <a:endParaRPr lang="en-US" sz="1100" baseline="0"/>
        </a:p>
        <a:p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Pick up is 1st come 1st served</a:t>
          </a:r>
          <a:endParaRPr lang="en-US">
            <a:effectLst/>
          </a:endParaRPr>
        </a:p>
      </xdr:txBody>
    </xdr:sp>
    <xdr:clientData/>
  </xdr:oneCellAnchor>
  <xdr:twoCellAnchor>
    <xdr:from>
      <xdr:col>14</xdr:col>
      <xdr:colOff>190499</xdr:colOff>
      <xdr:row>21</xdr:row>
      <xdr:rowOff>0</xdr:rowOff>
    </xdr:from>
    <xdr:to>
      <xdr:col>32</xdr:col>
      <xdr:colOff>67234</xdr:colOff>
      <xdr:row>28</xdr:row>
      <xdr:rowOff>123265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67164C2-F29C-4DB3-A334-D76B28FBCCD6}"/>
            </a:ext>
          </a:extLst>
        </xdr:cNvPr>
        <xdr:cNvSpPr/>
      </xdr:nvSpPr>
      <xdr:spPr>
        <a:xfrm>
          <a:off x="10197352" y="4258235"/>
          <a:ext cx="3059206" cy="1456765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Location: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Dorina So Good, Inc.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17400 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Jefferson St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Union, IL 60180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Jeni Slagel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815-923-2144 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jslagel5141@dorinasogood.com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Call for hours and appointment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168090</xdr:colOff>
      <xdr:row>3</xdr:row>
      <xdr:rowOff>190497</xdr:rowOff>
    </xdr:from>
    <xdr:ext cx="4213410" cy="12102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68090" y="1019732"/>
          <a:ext cx="4213410" cy="12102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Elizabeth Wojciechowski &amp; Matti Salomaki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Elizabeth: 305-400-8324 ext 526; Matti: 415-813-2498</a:t>
          </a:r>
          <a:endParaRPr lang="en-US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 Inquires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orders@parkstreet.com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305-400-8324</a:t>
          </a:r>
        </a:p>
        <a:p>
          <a:pPr eaLnBrk="1" fontAlgn="auto" latinLnBrk="0" hangingPunct="1"/>
          <a:endParaRPr lang="en-US">
            <a:effectLst/>
          </a:endParaRPr>
        </a:p>
        <a:p>
          <a:r>
            <a:rPr lang="en-US" sz="1100" b="1" baseline="0">
              <a:solidFill>
                <a:srgbClr val="FF0000"/>
              </a:solidFill>
            </a:rPr>
            <a:t>Send All Orders except Ol' Major Bloody Mary Mix to </a:t>
          </a:r>
          <a:r>
            <a:rPr lang="en-US" sz="1100" baseline="0"/>
            <a:t>: orders@parkstreet.com &amp; orders@brandedspiritsusa.com	</a:t>
          </a:r>
          <a:endParaRPr lang="en-US" sz="1100"/>
        </a:p>
      </xdr:txBody>
    </xdr:sp>
    <xdr:clientData/>
  </xdr:oneCellAnchor>
  <xdr:oneCellAnchor>
    <xdr:from>
      <xdr:col>12</xdr:col>
      <xdr:colOff>204194</xdr:colOff>
      <xdr:row>5</xdr:row>
      <xdr:rowOff>11828</xdr:rowOff>
    </xdr:from>
    <xdr:ext cx="3079751" cy="111996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737723" y="1222063"/>
          <a:ext cx="3079751" cy="111996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 sz="1100" b="0"/>
            <a:t>Western Wine Services</a:t>
          </a:r>
        </a:p>
        <a:p>
          <a:r>
            <a:rPr lang="en-US" sz="1100" b="0"/>
            <a:t>	1275</a:t>
          </a:r>
          <a:r>
            <a:rPr lang="en-US" sz="1100" b="0" baseline="0"/>
            <a:t> Commerce Blvd</a:t>
          </a:r>
        </a:p>
        <a:p>
          <a:r>
            <a:rPr lang="en-US" sz="1100" b="0"/>
            <a:t>	</a:t>
          </a:r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American Canyon, CA 94503 </a:t>
          </a:r>
          <a:endParaRPr lang="en-US" sz="1100" b="0"/>
        </a:p>
        <a:p>
          <a:r>
            <a:rPr lang="en-US" sz="1100" b="1" baseline="0"/>
            <a:t>Phone:	</a:t>
          </a:r>
          <a:r>
            <a:rPr lang="en-US" sz="1100" b="0" baseline="0"/>
            <a:t>800-999-8463</a:t>
          </a:r>
          <a:endParaRPr lang="en-US" sz="1100" b="1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/>
            <a:t>	M-F  7:00a - 3:30p</a:t>
          </a:r>
        </a:p>
        <a:p>
          <a:r>
            <a:rPr lang="en-US" sz="1100" b="1" i="1" baseline="0"/>
            <a:t>- Pick up is 1st come 1st served</a:t>
          </a:r>
          <a:endParaRPr lang="en-US" sz="1100" b="1" i="1"/>
        </a:p>
      </xdr:txBody>
    </xdr:sp>
    <xdr:clientData/>
  </xdr:oneCellAnchor>
  <xdr:oneCellAnchor>
    <xdr:from>
      <xdr:col>4</xdr:col>
      <xdr:colOff>189242</xdr:colOff>
      <xdr:row>3</xdr:row>
      <xdr:rowOff>189257</xdr:rowOff>
    </xdr:from>
    <xdr:ext cx="4674111" cy="291477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030183" y="1018492"/>
          <a:ext cx="4674111" cy="29147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Fed Tax ID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37-1601874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Contact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	Elizabeth Wojciechowski &amp; Matti Salomaki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Phone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	Elizabeth: 305-400-8324 ext 526; Matti: 415-813-2498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Email: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accounting@parkstreet.com; invoices@brandedspiritsusa.com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Issued to: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“Park Street Imports / Branded Spirits”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Mail To: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1000 Brickell Ave, Suite 915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Wire / ACH Payments: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	9144807463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Routing #: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266086554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Bank Info: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CitiBank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2001 Biscayne Blvd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33137</a:t>
          </a:r>
        </a:p>
      </xdr:txBody>
    </xdr:sp>
    <xdr:clientData/>
  </xdr:oneCellAnchor>
  <xdr:oneCellAnchor>
    <xdr:from>
      <xdr:col>0</xdr:col>
      <xdr:colOff>168101</xdr:colOff>
      <xdr:row>13</xdr:row>
      <xdr:rowOff>6226</xdr:rowOff>
    </xdr:from>
    <xdr:ext cx="3143250" cy="6561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68101" y="2740461"/>
          <a:ext cx="3143250" cy="65616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Nicholas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Chen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415-813-2497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nick.chen@brandedspiritsusa.com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867842</xdr:colOff>
      <xdr:row>0</xdr:row>
      <xdr:rowOff>148162</xdr:rowOff>
    </xdr:from>
    <xdr:to>
      <xdr:col>2</xdr:col>
      <xdr:colOff>201092</xdr:colOff>
      <xdr:row>2</xdr:row>
      <xdr:rowOff>75175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67842" y="148162"/>
          <a:ext cx="2657475" cy="5651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TW"/>
          </a:defPPr>
          <a:lvl1pPr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75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TW" sz="1800" b="1" i="0" u="none" strike="noStrike" kern="0" cap="none" spc="0" normalizeH="0" baseline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Branded</a:t>
          </a:r>
          <a:r>
            <a:rPr kumimoji="0" lang="en-US" altLang="zh-TW" sz="1800" b="1" i="0" u="none" strike="noStrike" kern="0" cap="none" spc="0" normalizeH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 Spirits Limited</a:t>
          </a:r>
          <a:endParaRPr kumimoji="0" lang="en-US" altLang="zh-TW" sz="1800" b="1" i="0" u="none" strike="noStrike" kern="0" cap="none" spc="0" normalizeH="0" baseline="0">
            <a:ln>
              <a:noFill/>
            </a:ln>
            <a:solidFill>
              <a:schemeClr val="tx2"/>
            </a:solidFill>
            <a:effectLst/>
            <a:uLnTx/>
            <a:uFillTx/>
            <a:latin typeface="+mj-lt"/>
            <a:ea typeface="+mj-ea"/>
            <a:cs typeface="新細明體" charset="-120"/>
          </a:endParaRPr>
        </a:p>
      </xdr:txBody>
    </xdr:sp>
    <xdr:clientData/>
  </xdr:twoCellAnchor>
  <xdr:twoCellAnchor editAs="oneCell">
    <xdr:from>
      <xdr:col>0</xdr:col>
      <xdr:colOff>338667</xdr:colOff>
      <xdr:row>0</xdr:row>
      <xdr:rowOff>13230</xdr:rowOff>
    </xdr:from>
    <xdr:to>
      <xdr:col>0</xdr:col>
      <xdr:colOff>837464</xdr:colOff>
      <xdr:row>0</xdr:row>
      <xdr:rowOff>423333</xdr:rowOff>
    </xdr:to>
    <xdr:pic>
      <xdr:nvPicPr>
        <xdr:cNvPr id="16" name="Picture 15" descr="BSL Crown Log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8667" y="13230"/>
          <a:ext cx="498797" cy="410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390516</xdr:colOff>
      <xdr:row>1</xdr:row>
      <xdr:rowOff>25969</xdr:rowOff>
    </xdr:from>
    <xdr:to>
      <xdr:col>0</xdr:col>
      <xdr:colOff>806180</xdr:colOff>
      <xdr:row>1</xdr:row>
      <xdr:rowOff>189917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0516" y="473644"/>
          <a:ext cx="415664" cy="16394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oneCellAnchor>
    <xdr:from>
      <xdr:col>12</xdr:col>
      <xdr:colOff>186156</xdr:colOff>
      <xdr:row>13</xdr:row>
      <xdr:rowOff>11831</xdr:rowOff>
    </xdr:from>
    <xdr:ext cx="3052350" cy="111996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719685" y="2746066"/>
          <a:ext cx="3052350" cy="111996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/>
            <a:t>900 44th Avenue North,</a:t>
          </a:r>
          <a:r>
            <a:rPr lang="en-US" baseline="0"/>
            <a:t> </a:t>
          </a:r>
          <a:r>
            <a:rPr lang="en-US"/>
            <a:t>Suite 100</a:t>
          </a:r>
        </a:p>
        <a:p>
          <a:r>
            <a:rPr lang="en-US"/>
            <a:t>	Nashville, TN 37209</a:t>
          </a:r>
        </a:p>
        <a:p>
          <a:r>
            <a:rPr lang="en-US" sz="1100" b="1" baseline="0"/>
            <a:t>Contact:</a:t>
          </a:r>
          <a:r>
            <a:rPr lang="en-US" sz="1100" baseline="0"/>
            <a:t>	</a:t>
          </a:r>
          <a:r>
            <a:rPr lang="en-US"/>
            <a:t>Betty Gunter</a:t>
          </a:r>
        </a:p>
        <a:p>
          <a:r>
            <a:rPr lang="en-US" sz="1100" b="1" baseline="0"/>
            <a:t>Phone:	</a:t>
          </a:r>
          <a:r>
            <a:rPr lang="en-US"/>
            <a:t>615-500-4132</a:t>
          </a:r>
        </a:p>
        <a:p>
          <a:r>
            <a:rPr lang="en-US" sz="1100" b="1" baseline="0"/>
            <a:t>Dock Hours:</a:t>
          </a:r>
          <a:r>
            <a:rPr lang="en-US" sz="1100" baseline="0"/>
            <a:t>	M-F  1:00p - 3:00p</a:t>
          </a:r>
        </a:p>
        <a:p>
          <a:r>
            <a:rPr lang="en-US" sz="1100" b="1" i="1" baseline="0"/>
            <a:t>- No appointment needed within pick up hours</a:t>
          </a:r>
          <a:endParaRPr lang="en-US" sz="1100" b="1" i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168090</xdr:colOff>
      <xdr:row>3</xdr:row>
      <xdr:rowOff>190497</xdr:rowOff>
    </xdr:from>
    <xdr:ext cx="4213410" cy="1210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886908-4E30-474A-B662-92B694633276}"/>
            </a:ext>
          </a:extLst>
        </xdr:cNvPr>
        <xdr:cNvSpPr txBox="1"/>
      </xdr:nvSpPr>
      <xdr:spPr>
        <a:xfrm>
          <a:off x="168090" y="1019172"/>
          <a:ext cx="4213410" cy="12102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 Ferrari &amp; Matti Salomaki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Corinne: 305-967-7440 ext 541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Matti: 415-813-2498</a:t>
          </a:r>
          <a:endParaRPr lang="en-US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 Inquires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orders@parkstreet.com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305-400-8324</a:t>
          </a:r>
        </a:p>
        <a:p>
          <a:pPr eaLnBrk="1" fontAlgn="auto" latinLnBrk="0" hangingPunct="1"/>
          <a:endParaRPr lang="en-US">
            <a:effectLst/>
          </a:endParaRPr>
        </a:p>
        <a:p>
          <a:r>
            <a:rPr lang="en-US" sz="1100" b="1" baseline="0">
              <a:solidFill>
                <a:srgbClr val="FF0000"/>
              </a:solidFill>
            </a:rPr>
            <a:t>Send All Orders except Ol' Major Bloody Mary Mix to </a:t>
          </a:r>
          <a:r>
            <a:rPr lang="en-US" sz="1100" baseline="0"/>
            <a:t>: orders@parkstreet.com &amp; orders@brandedspiritsusa.com	</a:t>
          </a:r>
          <a:endParaRPr lang="en-US" sz="1100"/>
        </a:p>
      </xdr:txBody>
    </xdr:sp>
    <xdr:clientData/>
  </xdr:oneCellAnchor>
  <xdr:oneCellAnchor>
    <xdr:from>
      <xdr:col>10</xdr:col>
      <xdr:colOff>204194</xdr:colOff>
      <xdr:row>5</xdr:row>
      <xdr:rowOff>11828</xdr:rowOff>
    </xdr:from>
    <xdr:ext cx="3079751" cy="11199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12F60F-36F0-4541-B6F6-36A4DEC121B4}"/>
            </a:ext>
          </a:extLst>
        </xdr:cNvPr>
        <xdr:cNvSpPr txBox="1"/>
      </xdr:nvSpPr>
      <xdr:spPr>
        <a:xfrm>
          <a:off x="14863169" y="1221503"/>
          <a:ext cx="3079751" cy="111996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 sz="1100" b="0"/>
            <a:t>Western Wine Services</a:t>
          </a:r>
        </a:p>
        <a:p>
          <a:r>
            <a:rPr lang="en-US" sz="1100" b="0"/>
            <a:t>	1275</a:t>
          </a:r>
          <a:r>
            <a:rPr lang="en-US" sz="1100" b="0" baseline="0"/>
            <a:t> Commerce Blvd</a:t>
          </a:r>
        </a:p>
        <a:p>
          <a:r>
            <a:rPr lang="en-US" sz="1100" b="0"/>
            <a:t>	</a:t>
          </a:r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American Canyon, CA 94503 </a:t>
          </a:r>
          <a:endParaRPr lang="en-US" sz="1100" b="0"/>
        </a:p>
        <a:p>
          <a:r>
            <a:rPr lang="en-US" sz="1100" b="1" baseline="0"/>
            <a:t>Phone:	</a:t>
          </a:r>
          <a:r>
            <a:rPr lang="en-US" sz="1100" b="0" baseline="0"/>
            <a:t>800-999-8463</a:t>
          </a:r>
          <a:endParaRPr lang="en-US" sz="1100" b="1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/>
            <a:t>	M-F  7:00a - 3:30p</a:t>
          </a:r>
        </a:p>
        <a:p>
          <a:r>
            <a:rPr lang="en-US" sz="1100" b="1" i="1" baseline="0"/>
            <a:t>- Pick up is 1st come 1st served</a:t>
          </a:r>
          <a:endParaRPr lang="en-US" sz="1100" b="1" i="1"/>
        </a:p>
      </xdr:txBody>
    </xdr:sp>
    <xdr:clientData/>
  </xdr:oneCellAnchor>
  <xdr:oneCellAnchor>
    <xdr:from>
      <xdr:col>2</xdr:col>
      <xdr:colOff>0</xdr:colOff>
      <xdr:row>3</xdr:row>
      <xdr:rowOff>189257</xdr:rowOff>
    </xdr:from>
    <xdr:ext cx="4674111" cy="29147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5241AA-E174-40C3-8B36-AC5D17C6023B}"/>
            </a:ext>
          </a:extLst>
        </xdr:cNvPr>
        <xdr:cNvSpPr txBox="1"/>
      </xdr:nvSpPr>
      <xdr:spPr>
        <a:xfrm>
          <a:off x="5037467" y="1017932"/>
          <a:ext cx="4674111" cy="29147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Fed Tax ID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37-1601874</a:t>
          </a:r>
        </a:p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 Ferrari &amp; Matti Salomaki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Corinne: 305-967-7440 ext 541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Matti: 415-813-2498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Email: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accounting@parkstreet.com; invoices@brandedspiritsusa.com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Issued to: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“Park Street Imports / Branded Spirits”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Mail To: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1000 Brickell Ave, Suite 915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Wire / ACH Payments: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Account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	9144807463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Routing #: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266086554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Bank Info: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CitiBank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2001 Biscayne Blvd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Miami, FL 33137</a:t>
          </a:r>
        </a:p>
      </xdr:txBody>
    </xdr:sp>
    <xdr:clientData/>
  </xdr:oneCellAnchor>
  <xdr:oneCellAnchor>
    <xdr:from>
      <xdr:col>0</xdr:col>
      <xdr:colOff>168101</xdr:colOff>
      <xdr:row>13</xdr:row>
      <xdr:rowOff>6226</xdr:rowOff>
    </xdr:from>
    <xdr:ext cx="3143250" cy="6561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B4C0A4-496E-49B4-9D6E-7577016695F4}"/>
            </a:ext>
          </a:extLst>
        </xdr:cNvPr>
        <xdr:cNvSpPr txBox="1"/>
      </xdr:nvSpPr>
      <xdr:spPr>
        <a:xfrm>
          <a:off x="168101" y="2739901"/>
          <a:ext cx="3143250" cy="65616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Nicholas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Chen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415-813-2497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nick.chen@brandedspiritsusa.com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867842</xdr:colOff>
      <xdr:row>0</xdr:row>
      <xdr:rowOff>148162</xdr:rowOff>
    </xdr:from>
    <xdr:to>
      <xdr:col>2</xdr:col>
      <xdr:colOff>0</xdr:colOff>
      <xdr:row>2</xdr:row>
      <xdr:rowOff>75175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742B4D-BB18-4DEC-9826-A36B4961E5C3}"/>
            </a:ext>
          </a:extLst>
        </xdr:cNvPr>
        <xdr:cNvSpPr txBox="1">
          <a:spLocks noChangeArrowheads="1"/>
        </xdr:cNvSpPr>
      </xdr:nvSpPr>
      <xdr:spPr bwMode="auto">
        <a:xfrm>
          <a:off x="867842" y="148162"/>
          <a:ext cx="2857500" cy="5651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TW"/>
          </a:defPPr>
          <a:lvl1pPr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75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TW" sz="1800" b="1" i="0" u="none" strike="noStrike" kern="0" cap="none" spc="0" normalizeH="0" baseline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Branded</a:t>
          </a:r>
          <a:r>
            <a:rPr kumimoji="0" lang="en-US" altLang="zh-TW" sz="1800" b="1" i="0" u="none" strike="noStrike" kern="0" cap="none" spc="0" normalizeH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 Spirits Limited</a:t>
          </a:r>
          <a:endParaRPr kumimoji="0" lang="en-US" altLang="zh-TW" sz="1800" b="1" i="0" u="none" strike="noStrike" kern="0" cap="none" spc="0" normalizeH="0" baseline="0">
            <a:ln>
              <a:noFill/>
            </a:ln>
            <a:solidFill>
              <a:schemeClr val="tx2"/>
            </a:solidFill>
            <a:effectLst/>
            <a:uLnTx/>
            <a:uFillTx/>
            <a:latin typeface="+mj-lt"/>
            <a:ea typeface="+mj-ea"/>
            <a:cs typeface="新細明體" charset="-120"/>
          </a:endParaRPr>
        </a:p>
      </xdr:txBody>
    </xdr:sp>
    <xdr:clientData/>
  </xdr:twoCellAnchor>
  <xdr:twoCellAnchor editAs="oneCell">
    <xdr:from>
      <xdr:col>0</xdr:col>
      <xdr:colOff>338667</xdr:colOff>
      <xdr:row>0</xdr:row>
      <xdr:rowOff>13230</xdr:rowOff>
    </xdr:from>
    <xdr:to>
      <xdr:col>0</xdr:col>
      <xdr:colOff>837464</xdr:colOff>
      <xdr:row>0</xdr:row>
      <xdr:rowOff>423333</xdr:rowOff>
    </xdr:to>
    <xdr:pic>
      <xdr:nvPicPr>
        <xdr:cNvPr id="7" name="Picture 6" descr="BSL Crown Logo">
          <a:extLst>
            <a:ext uri="{FF2B5EF4-FFF2-40B4-BE49-F238E27FC236}">
              <a16:creationId xmlns:a16="http://schemas.microsoft.com/office/drawing/2014/main" id="{DC113DA7-D353-4A10-828F-50646443B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8667" y="13230"/>
          <a:ext cx="498797" cy="410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390516</xdr:colOff>
      <xdr:row>1</xdr:row>
      <xdr:rowOff>25969</xdr:rowOff>
    </xdr:from>
    <xdr:to>
      <xdr:col>0</xdr:col>
      <xdr:colOff>806180</xdr:colOff>
      <xdr:row>1</xdr:row>
      <xdr:rowOff>189917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2FDB32-57A5-43B5-8BCC-DB9B9F172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0516" y="473644"/>
          <a:ext cx="415664" cy="16394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oneCellAnchor>
    <xdr:from>
      <xdr:col>10</xdr:col>
      <xdr:colOff>186156</xdr:colOff>
      <xdr:row>13</xdr:row>
      <xdr:rowOff>11831</xdr:rowOff>
    </xdr:from>
    <xdr:ext cx="3052350" cy="111996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292B96C-55BA-4AD0-9EBA-E0F510D2677E}"/>
            </a:ext>
          </a:extLst>
        </xdr:cNvPr>
        <xdr:cNvSpPr txBox="1"/>
      </xdr:nvSpPr>
      <xdr:spPr>
        <a:xfrm>
          <a:off x="14845131" y="2745506"/>
          <a:ext cx="3052350" cy="111996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Location:	</a:t>
          </a:r>
          <a:r>
            <a:rPr lang="en-US"/>
            <a:t>900 44th Avenue North,</a:t>
          </a:r>
          <a:r>
            <a:rPr lang="en-US" baseline="0"/>
            <a:t> </a:t>
          </a:r>
          <a:r>
            <a:rPr lang="en-US"/>
            <a:t>Suite 100</a:t>
          </a:r>
        </a:p>
        <a:p>
          <a:r>
            <a:rPr lang="en-US"/>
            <a:t>	Nashville, TN 37209</a:t>
          </a:r>
        </a:p>
        <a:p>
          <a:r>
            <a:rPr lang="en-US" sz="1100" b="1" baseline="0"/>
            <a:t>Contact:</a:t>
          </a:r>
          <a:r>
            <a:rPr lang="en-US" sz="1100" baseline="0"/>
            <a:t>	</a:t>
          </a:r>
          <a:r>
            <a:rPr lang="en-US"/>
            <a:t>Betty Gunter</a:t>
          </a:r>
        </a:p>
        <a:p>
          <a:r>
            <a:rPr lang="en-US" sz="1100" b="1" baseline="0"/>
            <a:t>Phone:	</a:t>
          </a:r>
          <a:r>
            <a:rPr lang="en-US"/>
            <a:t>615-500-4132</a:t>
          </a:r>
        </a:p>
        <a:p>
          <a:r>
            <a:rPr lang="en-US" sz="1100" b="1" baseline="0"/>
            <a:t>Dock Hours:</a:t>
          </a:r>
          <a:r>
            <a:rPr lang="en-US" sz="1100" baseline="0"/>
            <a:t>	M-F  1:00p - 3:00p</a:t>
          </a:r>
        </a:p>
        <a:p>
          <a:r>
            <a:rPr lang="en-US" sz="1100" b="1" i="1" baseline="0"/>
            <a:t>- No appointment needed within pick up hours</a:t>
          </a:r>
          <a:endParaRPr lang="en-US" sz="1100" b="1" i="1"/>
        </a:p>
      </xdr:txBody>
    </xdr:sp>
    <xdr:clientData/>
  </xdr:oneCellAnchor>
  <xdr:twoCellAnchor>
    <xdr:from>
      <xdr:col>10</xdr:col>
      <xdr:colOff>235324</xdr:colOff>
      <xdr:row>21</xdr:row>
      <xdr:rowOff>78441</xdr:rowOff>
    </xdr:from>
    <xdr:to>
      <xdr:col>27</xdr:col>
      <xdr:colOff>593911</xdr:colOff>
      <xdr:row>28</xdr:row>
      <xdr:rowOff>56030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30661E5-03B5-452F-8C0F-8CC544ADCC3F}"/>
            </a:ext>
          </a:extLst>
        </xdr:cNvPr>
        <xdr:cNvSpPr/>
      </xdr:nvSpPr>
      <xdr:spPr>
        <a:xfrm>
          <a:off x="14894299" y="4336116"/>
          <a:ext cx="3025587" cy="1311089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Location: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Dorina So Good, Inc.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17400 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Jefferson St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Union, IL 60180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Jeni Slagel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815-923-2144 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jslagel5141@dorinasogood.com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Call for hours and appointment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168090</xdr:colOff>
      <xdr:row>3</xdr:row>
      <xdr:rowOff>190497</xdr:rowOff>
    </xdr:from>
    <xdr:ext cx="4213410" cy="1210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C2CAA0-7592-4DBC-8A16-C14F66137402}"/>
            </a:ext>
          </a:extLst>
        </xdr:cNvPr>
        <xdr:cNvSpPr txBox="1"/>
      </xdr:nvSpPr>
      <xdr:spPr>
        <a:xfrm>
          <a:off x="168090" y="1019172"/>
          <a:ext cx="4213410" cy="12102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	Matti Salomaki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415-813-2498</a:t>
          </a:r>
          <a:endParaRPr lang="en-US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 Inquires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	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orders@brandedspiritsusa.com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415-813-2498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r>
            <a:rPr lang="en-US" sz="1100" b="1" baseline="0">
              <a:solidFill>
                <a:srgbClr val="FF0000"/>
              </a:solidFill>
            </a:rPr>
            <a:t>Send All Orders for Ol' Major Bloody Mary Mix to </a:t>
          </a:r>
          <a:r>
            <a:rPr lang="en-US" sz="1100" baseline="0"/>
            <a:t>: orders@brandedspiritsusa.com	</a:t>
          </a:r>
          <a:endParaRPr lang="en-US" sz="1100"/>
        </a:p>
      </xdr:txBody>
    </xdr:sp>
    <xdr:clientData/>
  </xdr:oneCellAnchor>
  <xdr:oneCellAnchor>
    <xdr:from>
      <xdr:col>12</xdr:col>
      <xdr:colOff>204194</xdr:colOff>
      <xdr:row>5</xdr:row>
      <xdr:rowOff>11828</xdr:rowOff>
    </xdr:from>
    <xdr:ext cx="3079751" cy="134408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F84A00-C1C3-4E33-B14B-A1443B1CFCEC}"/>
            </a:ext>
          </a:extLst>
        </xdr:cNvPr>
        <xdr:cNvSpPr txBox="1"/>
      </xdr:nvSpPr>
      <xdr:spPr>
        <a:xfrm>
          <a:off x="10737723" y="1222063"/>
          <a:ext cx="3079751" cy="134408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Location: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Dorina So Good, Inc.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17400 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Jefferson St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Union, IL 60180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Jeni Slagel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Phone: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815-923-2144 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jslagel5141@dorinasogood.com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Dock Hours: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Call for hours and appointment</a:t>
          </a:r>
          <a:endParaRPr lang="en-US">
            <a:effectLst/>
          </a:endParaRPr>
        </a:p>
      </xdr:txBody>
    </xdr:sp>
    <xdr:clientData/>
  </xdr:oneCellAnchor>
  <xdr:oneCellAnchor>
    <xdr:from>
      <xdr:col>4</xdr:col>
      <xdr:colOff>189242</xdr:colOff>
      <xdr:row>3</xdr:row>
      <xdr:rowOff>189257</xdr:rowOff>
    </xdr:from>
    <xdr:ext cx="4674111" cy="16709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00B22C-46FF-4208-B724-D7AC72D10994}"/>
            </a:ext>
          </a:extLst>
        </xdr:cNvPr>
        <xdr:cNvSpPr txBox="1"/>
      </xdr:nvSpPr>
      <xdr:spPr>
        <a:xfrm>
          <a:off x="5030183" y="1018492"/>
          <a:ext cx="4674111" cy="167092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Fed Tax ID #: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80-0340220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Contact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: 	Matti Salomaki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Phone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	415-813-2498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Email: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invoices@brandedspiritsusa.com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Issued to: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“Branded Spirits”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Mail To: 	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50 Francisco St, Suite 118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San Francisco, CA 94133</a:t>
          </a:r>
        </a:p>
      </xdr:txBody>
    </xdr:sp>
    <xdr:clientData/>
  </xdr:oneCellAnchor>
  <xdr:oneCellAnchor>
    <xdr:from>
      <xdr:col>0</xdr:col>
      <xdr:colOff>168101</xdr:colOff>
      <xdr:row>13</xdr:row>
      <xdr:rowOff>6226</xdr:rowOff>
    </xdr:from>
    <xdr:ext cx="3143250" cy="6561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0132A73-BC8C-43E8-A629-B5E7B5375960}"/>
            </a:ext>
          </a:extLst>
        </xdr:cNvPr>
        <xdr:cNvSpPr txBox="1"/>
      </xdr:nvSpPr>
      <xdr:spPr>
        <a:xfrm>
          <a:off x="168101" y="2739901"/>
          <a:ext cx="3143250" cy="65616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Contact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Nicholas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Chen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 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415-813-2497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nick.chen@brandedspiritsusa.com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867842</xdr:colOff>
      <xdr:row>0</xdr:row>
      <xdr:rowOff>148162</xdr:rowOff>
    </xdr:from>
    <xdr:to>
      <xdr:col>2</xdr:col>
      <xdr:colOff>201092</xdr:colOff>
      <xdr:row>2</xdr:row>
      <xdr:rowOff>75175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931BCB-B5BE-4667-A0C9-83D5AE453B48}"/>
            </a:ext>
          </a:extLst>
        </xdr:cNvPr>
        <xdr:cNvSpPr txBox="1">
          <a:spLocks noChangeArrowheads="1"/>
        </xdr:cNvSpPr>
      </xdr:nvSpPr>
      <xdr:spPr bwMode="auto">
        <a:xfrm>
          <a:off x="867842" y="148162"/>
          <a:ext cx="2857500" cy="5651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zh-TW"/>
          </a:defPPr>
          <a:lvl1pPr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1pPr>
          <a:lvl2pPr marL="4572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2pPr>
          <a:lvl3pPr marL="9144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3pPr>
          <a:lvl4pPr marL="13716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4pPr>
          <a:lvl5pPr marL="182880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har char="•"/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sz="1400" b="1" kern="1200">
              <a:solidFill>
                <a:schemeClr val="tx1"/>
              </a:solidFill>
              <a:latin typeface="Arial" pitchFamily="34" charset="0"/>
              <a:ea typeface="宋体" pitchFamily="2" charset="-122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75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n-US" altLang="zh-TW" sz="1800" b="1" i="0" u="none" strike="noStrike" kern="0" cap="none" spc="0" normalizeH="0" baseline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Branded</a:t>
          </a:r>
          <a:r>
            <a:rPr kumimoji="0" lang="en-US" altLang="zh-TW" sz="1800" b="1" i="0" u="none" strike="noStrike" kern="0" cap="none" spc="0" normalizeH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j-lt"/>
              <a:ea typeface="+mj-ea"/>
              <a:cs typeface="新細明體" charset="-120"/>
            </a:rPr>
            <a:t> Spirits Limited</a:t>
          </a:r>
          <a:endParaRPr kumimoji="0" lang="en-US" altLang="zh-TW" sz="1800" b="1" i="0" u="none" strike="noStrike" kern="0" cap="none" spc="0" normalizeH="0" baseline="0">
            <a:ln>
              <a:noFill/>
            </a:ln>
            <a:solidFill>
              <a:schemeClr val="tx2"/>
            </a:solidFill>
            <a:effectLst/>
            <a:uLnTx/>
            <a:uFillTx/>
            <a:latin typeface="+mj-lt"/>
            <a:ea typeface="+mj-ea"/>
            <a:cs typeface="新細明體" charset="-120"/>
          </a:endParaRPr>
        </a:p>
      </xdr:txBody>
    </xdr:sp>
    <xdr:clientData/>
  </xdr:twoCellAnchor>
  <xdr:twoCellAnchor editAs="oneCell">
    <xdr:from>
      <xdr:col>0</xdr:col>
      <xdr:colOff>338667</xdr:colOff>
      <xdr:row>0</xdr:row>
      <xdr:rowOff>13230</xdr:rowOff>
    </xdr:from>
    <xdr:to>
      <xdr:col>0</xdr:col>
      <xdr:colOff>837464</xdr:colOff>
      <xdr:row>0</xdr:row>
      <xdr:rowOff>423333</xdr:rowOff>
    </xdr:to>
    <xdr:pic>
      <xdr:nvPicPr>
        <xdr:cNvPr id="7" name="Picture 6" descr="BSL Crown Logo">
          <a:extLst>
            <a:ext uri="{FF2B5EF4-FFF2-40B4-BE49-F238E27FC236}">
              <a16:creationId xmlns:a16="http://schemas.microsoft.com/office/drawing/2014/main" id="{72B0D3A1-607B-40CF-95B6-D1014929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8667" y="13230"/>
          <a:ext cx="498797" cy="410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390516</xdr:colOff>
      <xdr:row>1</xdr:row>
      <xdr:rowOff>25969</xdr:rowOff>
    </xdr:from>
    <xdr:to>
      <xdr:col>0</xdr:col>
      <xdr:colOff>806180</xdr:colOff>
      <xdr:row>1</xdr:row>
      <xdr:rowOff>189917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C54BA7-08E0-429F-969A-7003CD3F6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0516" y="473644"/>
          <a:ext cx="415664" cy="16394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9"/>
  <sheetViews>
    <sheetView tabSelected="1" topLeftCell="A32" zoomScale="85" zoomScaleNormal="85" zoomScalePageLayoutView="90" workbookViewId="0">
      <selection activeCell="J58" sqref="J58"/>
    </sheetView>
  </sheetViews>
  <sheetFormatPr defaultColWidth="8.85546875" defaultRowHeight="15"/>
  <cols>
    <col min="1" max="1" width="16.140625" style="39" customWidth="1"/>
    <col min="2" max="2" width="36.7109375" style="39" customWidth="1"/>
    <col min="3" max="3" width="8.85546875" style="40"/>
    <col min="4" max="4" width="11" style="40" customWidth="1"/>
    <col min="5" max="5" width="15.42578125" style="40" customWidth="1"/>
    <col min="6" max="6" width="15.42578125" style="40" hidden="1" customWidth="1"/>
    <col min="7" max="9" width="15.42578125" style="65" hidden="1" customWidth="1"/>
    <col min="10" max="10" width="16.85546875" style="89" customWidth="1"/>
    <col min="11" max="11" width="18.85546875" style="89" customWidth="1"/>
    <col min="12" max="12" width="7.28515625" style="40" customWidth="1"/>
    <col min="13" max="13" width="10.28515625" style="40" customWidth="1"/>
    <col min="14" max="14" width="8.85546875" style="40"/>
    <col min="15" max="15" width="7.85546875" style="40" customWidth="1"/>
    <col min="16" max="16" width="11.140625" style="40" customWidth="1"/>
    <col min="17" max="17" width="10.140625" style="40" customWidth="1"/>
    <col min="18" max="18" width="8.5703125" style="108" customWidth="1"/>
    <col min="19" max="22" width="8.85546875" style="108" hidden="1" customWidth="1"/>
    <col min="23" max="23" width="1.28515625" style="108" hidden="1" customWidth="1"/>
    <col min="24" max="24" width="7.140625" style="108" hidden="1" customWidth="1"/>
    <col min="25" max="25" width="8.85546875" style="108" hidden="1" customWidth="1"/>
    <col min="26" max="26" width="10.140625" style="6" customWidth="1"/>
    <col min="27" max="32" width="10.140625" style="6" hidden="1" customWidth="1"/>
    <col min="33" max="33" width="19" style="6" customWidth="1"/>
    <col min="34" max="34" width="16.85546875" style="6" hidden="1" customWidth="1"/>
    <col min="35" max="35" width="15.28515625" style="39" hidden="1" customWidth="1"/>
    <col min="36" max="36" width="11.42578125" style="39" hidden="1" customWidth="1"/>
    <col min="37" max="41" width="8.85546875" style="39" hidden="1" customWidth="1"/>
    <col min="42" max="42" width="14" style="39" hidden="1" customWidth="1"/>
    <col min="43" max="16384" width="8.85546875" style="39"/>
  </cols>
  <sheetData>
    <row r="1" spans="1:43" ht="35.25" customHeight="1">
      <c r="A1" s="47"/>
      <c r="B1" s="47"/>
      <c r="C1" s="89"/>
      <c r="D1" s="89"/>
      <c r="E1" s="89"/>
      <c r="F1" s="89"/>
      <c r="G1" s="90"/>
      <c r="H1" s="90"/>
      <c r="I1" s="90"/>
      <c r="L1" s="89"/>
      <c r="M1" s="89"/>
      <c r="N1" s="89"/>
      <c r="O1" s="89"/>
      <c r="P1" s="89"/>
      <c r="Q1" s="91"/>
      <c r="R1" s="91"/>
      <c r="S1" s="91"/>
      <c r="T1" s="91"/>
      <c r="U1" s="91"/>
      <c r="V1" s="91"/>
      <c r="W1" s="91"/>
      <c r="X1" s="91"/>
      <c r="Y1" s="46"/>
      <c r="Z1" s="46"/>
      <c r="AA1" s="46"/>
      <c r="AB1" s="46"/>
      <c r="AC1" s="46"/>
      <c r="AD1" s="46"/>
      <c r="AE1" s="46"/>
      <c r="AF1" s="46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>
      <c r="Q2" s="108"/>
      <c r="Y2" s="6"/>
      <c r="AG2" s="39"/>
      <c r="AH2" s="39"/>
    </row>
    <row r="3" spans="1:43">
      <c r="A3" s="96" t="s">
        <v>14</v>
      </c>
      <c r="D3" s="8"/>
      <c r="E3" s="8" t="s">
        <v>13</v>
      </c>
      <c r="F3" s="8"/>
      <c r="O3" s="88" t="s">
        <v>219</v>
      </c>
      <c r="P3" s="108"/>
      <c r="Q3" s="108"/>
      <c r="X3" s="6"/>
      <c r="Y3" s="6"/>
      <c r="AF3" s="39"/>
      <c r="AG3" s="39"/>
      <c r="AH3" s="39"/>
    </row>
    <row r="4" spans="1:43">
      <c r="A4" s="8"/>
      <c r="D4" s="1"/>
      <c r="P4" s="97" t="s">
        <v>221</v>
      </c>
      <c r="X4" s="6"/>
      <c r="Y4" s="6"/>
      <c r="AF4" s="39"/>
      <c r="AG4" s="39"/>
      <c r="AH4" s="39"/>
    </row>
    <row r="5" spans="1:43">
      <c r="A5" s="8"/>
      <c r="D5" s="1"/>
      <c r="X5" s="6"/>
      <c r="Y5" s="6"/>
      <c r="AF5" s="39"/>
      <c r="AG5" s="39"/>
      <c r="AH5" s="39"/>
    </row>
    <row r="6" spans="1:43">
      <c r="A6" s="8"/>
      <c r="D6" s="1"/>
      <c r="X6" s="6"/>
      <c r="Y6" s="6"/>
      <c r="AF6" s="39"/>
      <c r="AG6" s="39"/>
      <c r="AH6" s="39"/>
    </row>
    <row r="7" spans="1:43">
      <c r="A7" s="8"/>
      <c r="D7" s="1"/>
      <c r="X7" s="6"/>
      <c r="Y7" s="6"/>
      <c r="AF7" s="39"/>
      <c r="AG7" s="39"/>
      <c r="AH7" s="39"/>
    </row>
    <row r="8" spans="1:43">
      <c r="A8" s="8"/>
      <c r="D8" s="1"/>
      <c r="X8" s="6"/>
      <c r="Y8" s="6"/>
      <c r="AF8" s="39"/>
      <c r="AG8" s="39"/>
      <c r="AH8" s="39"/>
    </row>
    <row r="9" spans="1:43">
      <c r="A9" s="8"/>
      <c r="D9" s="1"/>
      <c r="X9" s="6"/>
      <c r="Y9" s="6"/>
      <c r="AF9" s="39"/>
      <c r="AG9" s="39"/>
      <c r="AH9" s="39"/>
    </row>
    <row r="10" spans="1:43">
      <c r="A10" s="138"/>
      <c r="B10" s="138"/>
      <c r="C10" s="139"/>
      <c r="E10" s="41"/>
      <c r="F10" s="41"/>
      <c r="G10" s="66"/>
      <c r="H10" s="66"/>
      <c r="I10" s="66"/>
      <c r="J10" s="130"/>
      <c r="K10" s="130"/>
      <c r="L10" s="41"/>
      <c r="M10" s="41"/>
      <c r="N10" s="41"/>
      <c r="P10" s="41"/>
      <c r="Q10" s="108"/>
      <c r="X10" s="6"/>
      <c r="Y10" s="6"/>
      <c r="AF10" s="39"/>
      <c r="AG10" s="39"/>
      <c r="AH10" s="39"/>
    </row>
    <row r="11" spans="1:43">
      <c r="E11" s="39"/>
      <c r="F11" s="39"/>
      <c r="G11" s="67"/>
      <c r="H11" s="67"/>
      <c r="I11" s="67"/>
      <c r="Q11" s="108"/>
      <c r="X11" s="6"/>
      <c r="Y11" s="6"/>
      <c r="AF11" s="39"/>
      <c r="AG11" s="39"/>
      <c r="AH11" s="39"/>
    </row>
    <row r="12" spans="1:43">
      <c r="A12" s="96" t="s">
        <v>15</v>
      </c>
      <c r="D12" s="39"/>
      <c r="E12" s="39"/>
      <c r="F12" s="39"/>
      <c r="G12" s="67"/>
      <c r="H12" s="67"/>
      <c r="I12" s="67"/>
      <c r="O12" s="64" t="s">
        <v>220</v>
      </c>
      <c r="Q12" s="108"/>
      <c r="X12" s="6"/>
      <c r="Y12" s="6"/>
      <c r="AF12" s="39"/>
      <c r="AG12" s="39"/>
      <c r="AH12" s="39"/>
    </row>
    <row r="13" spans="1:43">
      <c r="D13" s="39"/>
      <c r="E13" s="39"/>
      <c r="F13" s="39"/>
      <c r="G13" s="67"/>
      <c r="H13" s="67"/>
      <c r="I13" s="67"/>
      <c r="Q13" s="108"/>
      <c r="X13" s="6"/>
      <c r="Y13" s="6"/>
      <c r="AF13" s="39"/>
      <c r="AG13" s="39"/>
      <c r="AH13" s="39"/>
    </row>
    <row r="14" spans="1:43">
      <c r="D14" s="39"/>
      <c r="E14" s="39"/>
      <c r="F14" s="39"/>
      <c r="G14" s="67"/>
      <c r="H14" s="67"/>
      <c r="I14" s="67"/>
      <c r="Q14" s="108"/>
      <c r="X14" s="6"/>
      <c r="Y14" s="6"/>
      <c r="AF14" s="39"/>
      <c r="AG14" s="39"/>
      <c r="AH14" s="39"/>
    </row>
    <row r="15" spans="1:43">
      <c r="D15" s="39"/>
      <c r="E15" s="39"/>
      <c r="F15" s="39"/>
      <c r="G15" s="67"/>
      <c r="H15" s="67"/>
      <c r="I15" s="67"/>
      <c r="Q15" s="108"/>
      <c r="U15" s="127"/>
      <c r="X15" s="6"/>
      <c r="Y15" s="6"/>
      <c r="AF15" s="39"/>
      <c r="AG15" s="39"/>
      <c r="AH15" s="39"/>
    </row>
    <row r="16" spans="1:43">
      <c r="D16" s="39"/>
      <c r="E16" s="39"/>
      <c r="F16" s="39"/>
      <c r="G16" s="67"/>
      <c r="H16" s="67"/>
      <c r="I16" s="67"/>
      <c r="P16" s="108"/>
      <c r="Q16" s="108"/>
      <c r="X16" s="6"/>
      <c r="Y16" s="6"/>
      <c r="AF16" s="39"/>
      <c r="AG16" s="39"/>
      <c r="AH16" s="39"/>
    </row>
    <row r="17" spans="1:42">
      <c r="D17" s="39"/>
      <c r="E17" s="39"/>
      <c r="F17" s="39"/>
      <c r="G17" s="67"/>
      <c r="H17" s="67"/>
      <c r="I17" s="67"/>
      <c r="P17" s="108"/>
      <c r="Q17" s="108"/>
      <c r="X17" s="6"/>
      <c r="Y17" s="6"/>
      <c r="AF17" s="39"/>
      <c r="AG17" s="39"/>
      <c r="AH17" s="39"/>
    </row>
    <row r="18" spans="1:42">
      <c r="D18" s="39"/>
      <c r="E18" s="39"/>
      <c r="F18" s="39"/>
      <c r="G18" s="67"/>
      <c r="H18" s="67"/>
      <c r="I18" s="67"/>
      <c r="P18" s="108"/>
      <c r="Q18" s="108"/>
      <c r="X18" s="6"/>
      <c r="Y18" s="6"/>
      <c r="AF18" s="39"/>
      <c r="AG18" s="39"/>
      <c r="AH18" s="39"/>
    </row>
    <row r="19" spans="1:42">
      <c r="D19" s="39"/>
      <c r="E19" s="39"/>
      <c r="F19" s="39"/>
      <c r="G19" s="67"/>
      <c r="H19" s="67"/>
      <c r="I19" s="67"/>
      <c r="P19" s="108"/>
      <c r="Q19" s="108"/>
      <c r="X19" s="6"/>
      <c r="Y19" s="6"/>
      <c r="AF19" s="39"/>
      <c r="AG19" s="39"/>
      <c r="AH19" s="39"/>
    </row>
    <row r="20" spans="1:42">
      <c r="D20" s="39"/>
      <c r="E20" s="39"/>
      <c r="F20" s="39"/>
      <c r="G20" s="67"/>
      <c r="H20" s="67"/>
      <c r="I20" s="67"/>
      <c r="O20" s="88"/>
      <c r="P20" s="108"/>
      <c r="Q20" s="108"/>
      <c r="X20" s="6"/>
      <c r="Y20" s="6"/>
      <c r="AF20" s="39"/>
      <c r="AG20" s="39"/>
      <c r="AH20" s="39"/>
    </row>
    <row r="21" spans="1:42">
      <c r="D21" s="39"/>
      <c r="E21" s="39"/>
      <c r="F21" s="39"/>
      <c r="G21" s="67"/>
      <c r="H21" s="67"/>
      <c r="I21" s="67"/>
      <c r="O21" s="88" t="s">
        <v>170</v>
      </c>
      <c r="P21" s="108"/>
      <c r="Q21" s="108"/>
      <c r="X21" s="6"/>
      <c r="Y21" s="6"/>
      <c r="AF21" s="39"/>
      <c r="AG21" s="39"/>
      <c r="AH21" s="39"/>
    </row>
    <row r="22" spans="1:42">
      <c r="D22" s="39"/>
      <c r="E22" s="39"/>
      <c r="F22" s="39"/>
      <c r="G22" s="67"/>
      <c r="H22" s="67"/>
      <c r="I22" s="67"/>
      <c r="P22" s="108"/>
      <c r="Q22" s="108"/>
      <c r="X22" s="6"/>
      <c r="Y22" s="6"/>
      <c r="AF22" s="39"/>
      <c r="AG22" s="39"/>
      <c r="AH22" s="39"/>
    </row>
    <row r="23" spans="1:42">
      <c r="D23" s="39"/>
      <c r="E23" s="39"/>
      <c r="F23" s="39"/>
      <c r="G23" s="67"/>
      <c r="H23" s="67"/>
      <c r="I23" s="67"/>
      <c r="P23" s="108"/>
      <c r="Q23" s="108"/>
      <c r="X23" s="6"/>
      <c r="Y23" s="6"/>
      <c r="AF23" s="39"/>
      <c r="AG23" s="39"/>
      <c r="AH23" s="39"/>
    </row>
    <row r="24" spans="1:42">
      <c r="D24" s="39"/>
      <c r="E24" s="39"/>
      <c r="F24" s="39"/>
      <c r="G24" s="67"/>
      <c r="H24" s="67"/>
      <c r="I24" s="67"/>
      <c r="P24" s="108"/>
      <c r="Q24" s="108"/>
      <c r="X24" s="6"/>
      <c r="Y24" s="6"/>
      <c r="AF24" s="39"/>
      <c r="AG24" s="39"/>
      <c r="AH24" s="39"/>
    </row>
    <row r="25" spans="1:42">
      <c r="D25" s="39"/>
      <c r="E25" s="39"/>
      <c r="F25" s="39"/>
      <c r="G25" s="67"/>
      <c r="H25" s="67"/>
      <c r="I25" s="67"/>
      <c r="P25" s="108"/>
      <c r="Q25" s="108"/>
      <c r="X25" s="6"/>
      <c r="Y25" s="6"/>
      <c r="AF25" s="39"/>
      <c r="AG25" s="39"/>
      <c r="AH25" s="39"/>
    </row>
    <row r="26" spans="1:42">
      <c r="D26" s="39"/>
      <c r="E26" s="39"/>
      <c r="F26" s="39"/>
      <c r="G26" s="67"/>
      <c r="H26" s="67"/>
      <c r="I26" s="67"/>
      <c r="P26" s="108"/>
      <c r="Q26" s="108"/>
      <c r="X26" s="6"/>
      <c r="Y26" s="6"/>
      <c r="AF26" s="39"/>
      <c r="AG26" s="39"/>
      <c r="AH26" s="39"/>
    </row>
    <row r="27" spans="1:42">
      <c r="D27" s="39"/>
      <c r="E27" s="39"/>
      <c r="F27" s="39"/>
      <c r="G27" s="67"/>
      <c r="H27" s="67"/>
      <c r="I27" s="67"/>
      <c r="P27" s="108"/>
      <c r="Q27" s="108"/>
      <c r="X27" s="6"/>
      <c r="Y27" s="6"/>
      <c r="AF27" s="39"/>
      <c r="AG27" s="39"/>
      <c r="AH27" s="39"/>
    </row>
    <row r="28" spans="1:42">
      <c r="D28" s="39"/>
      <c r="E28" s="39"/>
      <c r="F28" s="39"/>
      <c r="G28" s="67"/>
      <c r="H28" s="67"/>
      <c r="I28" s="67"/>
      <c r="L28" s="108"/>
      <c r="M28" s="108"/>
      <c r="N28" s="108"/>
      <c r="O28" s="108"/>
      <c r="P28" s="108"/>
      <c r="Q28" s="108"/>
      <c r="T28" s="6"/>
      <c r="U28" s="6"/>
      <c r="V28" s="6"/>
      <c r="W28" s="6"/>
      <c r="X28" s="6"/>
      <c r="Y28" s="6"/>
      <c r="AB28" s="39"/>
      <c r="AC28" s="39"/>
      <c r="AD28" s="39"/>
      <c r="AE28" s="39"/>
      <c r="AF28" s="39"/>
      <c r="AG28" s="39"/>
      <c r="AH28" s="39"/>
    </row>
    <row r="29" spans="1:42">
      <c r="D29" s="39"/>
      <c r="E29" s="39"/>
      <c r="F29" s="39"/>
      <c r="G29" s="67"/>
      <c r="H29" s="67"/>
      <c r="I29" s="67"/>
      <c r="L29" s="128"/>
      <c r="M29" s="128"/>
      <c r="N29" s="128"/>
      <c r="O29" s="128"/>
      <c r="P29" s="128"/>
      <c r="Q29" s="128"/>
      <c r="R29" s="128"/>
      <c r="S29" s="128"/>
      <c r="T29" s="6"/>
      <c r="U29" s="6"/>
      <c r="V29" s="6"/>
      <c r="W29" s="6"/>
      <c r="X29" s="6"/>
      <c r="Y29" s="6"/>
      <c r="AB29" s="39"/>
      <c r="AC29" s="39"/>
      <c r="AD29" s="39"/>
      <c r="AE29" s="39"/>
      <c r="AF29" s="39"/>
      <c r="AG29" s="39"/>
      <c r="AH29" s="39"/>
    </row>
    <row r="30" spans="1:42" ht="15" customHeight="1">
      <c r="A30" s="1"/>
      <c r="B30" s="140" t="s">
        <v>17</v>
      </c>
      <c r="C30" s="141"/>
      <c r="D30" s="141"/>
      <c r="E30" s="142"/>
      <c r="F30" s="114"/>
      <c r="G30" s="68"/>
      <c r="H30" s="68"/>
      <c r="I30" s="68"/>
      <c r="J30" s="143" t="s">
        <v>16</v>
      </c>
      <c r="K30" s="143"/>
      <c r="L30" s="143"/>
      <c r="M30" s="143"/>
      <c r="N30" s="143"/>
      <c r="O30" s="144" t="s">
        <v>7</v>
      </c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6"/>
      <c r="AH30" s="131" t="s">
        <v>8</v>
      </c>
      <c r="AI30" s="132"/>
    </row>
    <row r="31" spans="1:42" s="2" customFormat="1" ht="90" customHeight="1">
      <c r="A31" s="133" t="s">
        <v>48</v>
      </c>
      <c r="B31" s="16" t="s">
        <v>0</v>
      </c>
      <c r="C31" s="5" t="s">
        <v>1</v>
      </c>
      <c r="D31" s="5" t="s">
        <v>18</v>
      </c>
      <c r="E31" s="5" t="s">
        <v>31</v>
      </c>
      <c r="F31" s="5" t="s">
        <v>179</v>
      </c>
      <c r="G31" s="69" t="s">
        <v>77</v>
      </c>
      <c r="H31" s="69" t="s">
        <v>185</v>
      </c>
      <c r="I31" s="69" t="s">
        <v>186</v>
      </c>
      <c r="J31" s="12" t="s">
        <v>2</v>
      </c>
      <c r="K31" s="12" t="s">
        <v>63</v>
      </c>
      <c r="L31" s="13" t="s">
        <v>3</v>
      </c>
      <c r="M31" s="13" t="s">
        <v>76</v>
      </c>
      <c r="N31" s="13" t="s">
        <v>72</v>
      </c>
      <c r="O31" s="13" t="s">
        <v>4</v>
      </c>
      <c r="P31" s="13" t="s">
        <v>5</v>
      </c>
      <c r="Q31" s="13" t="s">
        <v>6</v>
      </c>
      <c r="R31" s="13" t="s">
        <v>11</v>
      </c>
      <c r="S31" s="18" t="s">
        <v>59</v>
      </c>
      <c r="T31" s="18" t="s">
        <v>60</v>
      </c>
      <c r="U31" s="18" t="s">
        <v>55</v>
      </c>
      <c r="V31" s="18" t="s">
        <v>59</v>
      </c>
      <c r="W31" s="18" t="s">
        <v>60</v>
      </c>
      <c r="X31" s="18" t="s">
        <v>55</v>
      </c>
      <c r="Y31" s="13" t="s">
        <v>47</v>
      </c>
      <c r="Z31" s="14" t="s">
        <v>36</v>
      </c>
      <c r="AA31" s="14" t="s">
        <v>49</v>
      </c>
      <c r="AB31" s="14" t="s">
        <v>50</v>
      </c>
      <c r="AC31" s="15" t="s">
        <v>51</v>
      </c>
      <c r="AD31" s="14" t="s">
        <v>52</v>
      </c>
      <c r="AE31" s="14" t="s">
        <v>53</v>
      </c>
      <c r="AF31" s="15" t="s">
        <v>54</v>
      </c>
      <c r="AG31" s="15" t="s">
        <v>42</v>
      </c>
      <c r="AH31" s="9" t="s">
        <v>9</v>
      </c>
      <c r="AI31" s="9" t="s">
        <v>10</v>
      </c>
      <c r="AK31" s="2" t="s">
        <v>56</v>
      </c>
      <c r="AL31" s="2" t="s">
        <v>57</v>
      </c>
      <c r="AP31" s="2" t="s">
        <v>61</v>
      </c>
    </row>
    <row r="32" spans="1:42">
      <c r="A32" s="134"/>
      <c r="B32" s="23" t="s">
        <v>212</v>
      </c>
      <c r="C32" s="26"/>
      <c r="D32" s="27">
        <v>0.4</v>
      </c>
      <c r="E32" s="26" t="s">
        <v>32</v>
      </c>
      <c r="F32" s="26"/>
      <c r="G32" s="70" t="s">
        <v>81</v>
      </c>
      <c r="H32" s="70"/>
      <c r="I32" s="70"/>
      <c r="J32" s="28">
        <v>898870002312</v>
      </c>
      <c r="K32" s="48">
        <v>10898870002319</v>
      </c>
      <c r="L32" s="109">
        <v>31.5</v>
      </c>
      <c r="M32" s="29">
        <v>1000</v>
      </c>
      <c r="N32" s="29">
        <v>6</v>
      </c>
      <c r="O32" s="110">
        <v>14</v>
      </c>
      <c r="P32" s="110">
        <v>4</v>
      </c>
      <c r="Q32" s="22">
        <f t="shared" ref="Q32:Q46" si="0">P32*O32</f>
        <v>56</v>
      </c>
      <c r="R32" s="29" t="s">
        <v>37</v>
      </c>
      <c r="S32" s="29">
        <f t="shared" ref="S32:S37" si="1">CONVERT(42,"in","cm")</f>
        <v>106.67999999999999</v>
      </c>
      <c r="T32" s="29">
        <f t="shared" ref="T32:T37" si="2">CONVERT(48,"in","cm")</f>
        <v>121.92</v>
      </c>
      <c r="U32" s="29">
        <f t="shared" ref="U32:U37" si="3">T32*S32</f>
        <v>13006.425599999999</v>
      </c>
      <c r="V32" s="29">
        <v>100</v>
      </c>
      <c r="W32" s="29">
        <v>120</v>
      </c>
      <c r="X32" s="29">
        <f t="shared" ref="X32:X37" si="4">W32*V32</f>
        <v>12000</v>
      </c>
      <c r="Y32" s="30"/>
      <c r="Z32" s="111">
        <v>1804</v>
      </c>
      <c r="AA32" s="30">
        <v>19.100000000000001</v>
      </c>
      <c r="AB32" s="30">
        <v>13.9</v>
      </c>
      <c r="AC32" s="30">
        <v>10.6</v>
      </c>
      <c r="AD32" s="30">
        <f t="shared" ref="AD32:AF39" si="5">CONVERT(AA32,"in","cm")</f>
        <v>48.514000000000003</v>
      </c>
      <c r="AE32" s="30">
        <f t="shared" si="5"/>
        <v>35.305999999999997</v>
      </c>
      <c r="AF32" s="30">
        <f t="shared" si="5"/>
        <v>26.923999999999999</v>
      </c>
      <c r="AG32" s="30" t="s">
        <v>216</v>
      </c>
      <c r="AH32" s="10"/>
      <c r="AI32" s="7"/>
      <c r="AJ32" s="11"/>
      <c r="AK32" s="11">
        <f t="shared" ref="AK32:AK45" si="6">AD32*AE32*O32</f>
        <v>23979.693975999999</v>
      </c>
      <c r="AL32" s="11">
        <f t="shared" ref="AL32:AL45" si="7">AF32*P32</f>
        <v>107.696</v>
      </c>
      <c r="AM32" s="39">
        <f t="shared" ref="AM32:AM45" si="8">W32/AD32</f>
        <v>2.4735128004287419</v>
      </c>
      <c r="AN32" s="11">
        <f t="shared" ref="AN32:AN45" si="9">V32/AE32</f>
        <v>2.8323797654789558</v>
      </c>
      <c r="AO32" s="11">
        <f t="shared" ref="AO32:AO37" si="10">AM32*AN32</f>
        <v>7.005927605587555</v>
      </c>
      <c r="AP32" s="21">
        <f t="shared" ref="AP32:AP45" si="11">1-(AO32-O32)/O32</f>
        <v>1.499576599600889</v>
      </c>
    </row>
    <row r="33" spans="1:42">
      <c r="A33" s="134"/>
      <c r="B33" s="23" t="s">
        <v>213</v>
      </c>
      <c r="C33" s="26"/>
      <c r="D33" s="27">
        <v>0.4</v>
      </c>
      <c r="E33" s="26" t="s">
        <v>32</v>
      </c>
      <c r="F33" s="26">
        <v>30456</v>
      </c>
      <c r="G33" s="70" t="s">
        <v>81</v>
      </c>
      <c r="H33" s="70" t="s">
        <v>189</v>
      </c>
      <c r="I33" s="70" t="s">
        <v>190</v>
      </c>
      <c r="J33" s="28">
        <v>813690010040</v>
      </c>
      <c r="K33" s="48">
        <v>8139290010101</v>
      </c>
      <c r="L33" s="55">
        <v>45.2</v>
      </c>
      <c r="M33" s="29">
        <v>750</v>
      </c>
      <c r="N33" s="29">
        <v>12</v>
      </c>
      <c r="O33" s="22">
        <v>6</v>
      </c>
      <c r="P33" s="22">
        <v>5</v>
      </c>
      <c r="Q33" s="22">
        <f t="shared" si="0"/>
        <v>30</v>
      </c>
      <c r="R33" s="29" t="s">
        <v>37</v>
      </c>
      <c r="S33" s="29"/>
      <c r="T33" s="29"/>
      <c r="U33" s="29"/>
      <c r="V33" s="29"/>
      <c r="W33" s="29"/>
      <c r="X33" s="29"/>
      <c r="Y33" s="30"/>
      <c r="Z33" s="59">
        <v>1396</v>
      </c>
      <c r="AA33" s="30"/>
      <c r="AB33" s="30"/>
      <c r="AC33" s="30"/>
      <c r="AD33" s="30"/>
      <c r="AE33" s="30"/>
      <c r="AF33" s="30"/>
      <c r="AG33" s="30" t="s">
        <v>40</v>
      </c>
      <c r="AH33" s="10"/>
      <c r="AI33" s="7"/>
      <c r="AJ33" s="11"/>
      <c r="AK33" s="11"/>
      <c r="AL33" s="11"/>
      <c r="AN33" s="11"/>
      <c r="AO33" s="11"/>
      <c r="AP33" s="21"/>
    </row>
    <row r="34" spans="1:42">
      <c r="A34" s="134"/>
      <c r="B34" s="23" t="s">
        <v>25</v>
      </c>
      <c r="C34" s="26"/>
      <c r="D34" s="27">
        <v>0.4</v>
      </c>
      <c r="E34" s="26" t="s">
        <v>32</v>
      </c>
      <c r="F34" s="26">
        <v>30454</v>
      </c>
      <c r="G34" s="70" t="s">
        <v>81</v>
      </c>
      <c r="H34" s="70" t="s">
        <v>187</v>
      </c>
      <c r="I34" s="70" t="s">
        <v>188</v>
      </c>
      <c r="J34" s="28">
        <v>898870002022</v>
      </c>
      <c r="K34" s="28">
        <v>10898870002029</v>
      </c>
      <c r="L34" s="55">
        <v>17.239999999999998</v>
      </c>
      <c r="M34" s="29">
        <v>100</v>
      </c>
      <c r="N34" s="29">
        <v>24</v>
      </c>
      <c r="O34" s="22">
        <v>6</v>
      </c>
      <c r="P34" s="22">
        <v>5</v>
      </c>
      <c r="Q34" s="22">
        <f t="shared" si="0"/>
        <v>30</v>
      </c>
      <c r="R34" s="29" t="s">
        <v>12</v>
      </c>
      <c r="S34" s="29">
        <f t="shared" si="1"/>
        <v>106.67999999999999</v>
      </c>
      <c r="T34" s="29">
        <f t="shared" si="2"/>
        <v>121.92</v>
      </c>
      <c r="U34" s="29">
        <f t="shared" si="3"/>
        <v>13006.425599999999</v>
      </c>
      <c r="V34" s="29">
        <v>100</v>
      </c>
      <c r="W34" s="29">
        <v>120</v>
      </c>
      <c r="X34" s="29">
        <f t="shared" si="4"/>
        <v>12000</v>
      </c>
      <c r="Y34" s="30"/>
      <c r="Z34" s="59">
        <f t="shared" ref="Z34" si="12">+L34*Q34</f>
        <v>517.19999999999993</v>
      </c>
      <c r="AA34" s="30">
        <v>18.100000000000001</v>
      </c>
      <c r="AB34" s="30">
        <v>11.7</v>
      </c>
      <c r="AC34" s="30">
        <v>7.3</v>
      </c>
      <c r="AD34" s="30">
        <f t="shared" si="5"/>
        <v>45.973999999999997</v>
      </c>
      <c r="AE34" s="30">
        <f t="shared" si="5"/>
        <v>29.718</v>
      </c>
      <c r="AF34" s="30">
        <f t="shared" si="5"/>
        <v>18.542000000000002</v>
      </c>
      <c r="AG34" s="30" t="s">
        <v>45</v>
      </c>
      <c r="AH34" s="49"/>
      <c r="AI34" s="7"/>
      <c r="AJ34" s="11"/>
      <c r="AK34" s="11">
        <f t="shared" si="6"/>
        <v>8197.5319920000002</v>
      </c>
      <c r="AL34" s="11">
        <f t="shared" si="7"/>
        <v>92.710000000000008</v>
      </c>
      <c r="AM34" s="39">
        <f t="shared" si="8"/>
        <v>2.6101709661982864</v>
      </c>
      <c r="AN34" s="11">
        <f t="shared" si="9"/>
        <v>3.3649639948852546</v>
      </c>
      <c r="AO34" s="11">
        <f t="shared" si="10"/>
        <v>8.7831313217520908</v>
      </c>
      <c r="AP34" s="21">
        <f t="shared" si="11"/>
        <v>0.5361447797079848</v>
      </c>
    </row>
    <row r="35" spans="1:42">
      <c r="A35" s="134"/>
      <c r="B35" s="23" t="s">
        <v>214</v>
      </c>
      <c r="C35" s="129" t="s">
        <v>29</v>
      </c>
      <c r="D35" s="27">
        <v>0.4</v>
      </c>
      <c r="E35" s="26" t="s">
        <v>32</v>
      </c>
      <c r="F35" s="26"/>
      <c r="G35" s="70" t="s">
        <v>82</v>
      </c>
      <c r="H35" s="70"/>
      <c r="I35" s="70"/>
      <c r="J35" s="28">
        <v>898870002329</v>
      </c>
      <c r="K35" s="48">
        <v>10898870002326</v>
      </c>
      <c r="L35" s="109">
        <v>31.5</v>
      </c>
      <c r="M35" s="29">
        <v>1000</v>
      </c>
      <c r="N35" s="29">
        <v>6</v>
      </c>
      <c r="O35" s="110">
        <v>14</v>
      </c>
      <c r="P35" s="110">
        <v>4</v>
      </c>
      <c r="Q35" s="22">
        <f t="shared" si="0"/>
        <v>56</v>
      </c>
      <c r="R35" s="29" t="s">
        <v>37</v>
      </c>
      <c r="S35" s="29">
        <f t="shared" si="1"/>
        <v>106.67999999999999</v>
      </c>
      <c r="T35" s="29">
        <f t="shared" si="2"/>
        <v>121.92</v>
      </c>
      <c r="U35" s="29">
        <f t="shared" si="3"/>
        <v>13006.425599999999</v>
      </c>
      <c r="V35" s="29">
        <v>100</v>
      </c>
      <c r="W35" s="29">
        <v>120</v>
      </c>
      <c r="X35" s="29">
        <f t="shared" si="4"/>
        <v>12000</v>
      </c>
      <c r="Y35" s="30"/>
      <c r="Z35" s="111">
        <v>1804</v>
      </c>
      <c r="AA35" s="30">
        <v>19.100000000000001</v>
      </c>
      <c r="AB35" s="30">
        <v>13.9</v>
      </c>
      <c r="AC35" s="30">
        <v>10.6</v>
      </c>
      <c r="AD35" s="30">
        <f t="shared" si="5"/>
        <v>48.514000000000003</v>
      </c>
      <c r="AE35" s="30">
        <f t="shared" si="5"/>
        <v>35.305999999999997</v>
      </c>
      <c r="AF35" s="30">
        <f t="shared" si="5"/>
        <v>26.923999999999999</v>
      </c>
      <c r="AG35" s="30" t="s">
        <v>216</v>
      </c>
      <c r="AH35" s="10"/>
      <c r="AI35" s="7"/>
      <c r="AJ35" s="11"/>
      <c r="AK35" s="11">
        <f t="shared" si="6"/>
        <v>23979.693975999999</v>
      </c>
      <c r="AL35" s="11">
        <f t="shared" si="7"/>
        <v>107.696</v>
      </c>
      <c r="AM35" s="39">
        <f t="shared" si="8"/>
        <v>2.4735128004287419</v>
      </c>
      <c r="AN35" s="11">
        <f t="shared" si="9"/>
        <v>2.8323797654789558</v>
      </c>
      <c r="AO35" s="11">
        <f t="shared" si="10"/>
        <v>7.005927605587555</v>
      </c>
      <c r="AP35" s="21">
        <f t="shared" si="11"/>
        <v>1.499576599600889</v>
      </c>
    </row>
    <row r="36" spans="1:42">
      <c r="A36" s="134"/>
      <c r="B36" s="23" t="s">
        <v>215</v>
      </c>
      <c r="C36" s="26" t="s">
        <v>29</v>
      </c>
      <c r="D36" s="27">
        <v>0.4</v>
      </c>
      <c r="E36" s="26" t="s">
        <v>34</v>
      </c>
      <c r="F36" s="26">
        <v>5628</v>
      </c>
      <c r="G36" s="70" t="s">
        <v>82</v>
      </c>
      <c r="H36" s="70" t="s">
        <v>191</v>
      </c>
      <c r="I36" s="70" t="s">
        <v>192</v>
      </c>
      <c r="J36" s="24">
        <v>898870002039</v>
      </c>
      <c r="K36" s="48">
        <v>10898870002036</v>
      </c>
      <c r="L36" s="55">
        <v>23.6</v>
      </c>
      <c r="M36" s="29">
        <v>750</v>
      </c>
      <c r="N36" s="29">
        <v>6</v>
      </c>
      <c r="O36" s="22">
        <v>9</v>
      </c>
      <c r="P36" s="22">
        <v>8</v>
      </c>
      <c r="Q36" s="22">
        <f t="shared" si="0"/>
        <v>72</v>
      </c>
      <c r="R36" s="29" t="s">
        <v>37</v>
      </c>
      <c r="S36" s="29">
        <f t="shared" si="1"/>
        <v>106.67999999999999</v>
      </c>
      <c r="T36" s="29">
        <f t="shared" si="2"/>
        <v>121.92</v>
      </c>
      <c r="U36" s="29">
        <f t="shared" si="3"/>
        <v>13006.425599999999</v>
      </c>
      <c r="V36" s="29">
        <v>100</v>
      </c>
      <c r="W36" s="29">
        <v>120</v>
      </c>
      <c r="X36" s="29">
        <f t="shared" si="4"/>
        <v>12000</v>
      </c>
      <c r="Y36" s="30"/>
      <c r="Z36" s="59">
        <v>1739.2</v>
      </c>
      <c r="AA36" s="30">
        <v>13.9</v>
      </c>
      <c r="AB36" s="30">
        <v>9.4</v>
      </c>
      <c r="AC36" s="30">
        <v>7.8</v>
      </c>
      <c r="AD36" s="30">
        <f t="shared" si="5"/>
        <v>35.305999999999997</v>
      </c>
      <c r="AE36" s="30">
        <f t="shared" si="5"/>
        <v>23.876000000000001</v>
      </c>
      <c r="AF36" s="30">
        <f t="shared" si="5"/>
        <v>19.811999999999998</v>
      </c>
      <c r="AG36" s="30" t="s">
        <v>38</v>
      </c>
      <c r="AH36" s="49"/>
      <c r="AI36" s="7"/>
      <c r="AJ36" s="11"/>
      <c r="AK36" s="11">
        <f t="shared" si="6"/>
        <v>7586.6945040000001</v>
      </c>
      <c r="AL36" s="11">
        <f t="shared" si="7"/>
        <v>158.49599999999998</v>
      </c>
      <c r="AM36" s="39">
        <f t="shared" si="8"/>
        <v>3.3988557185747466</v>
      </c>
      <c r="AN36" s="11">
        <f t="shared" si="9"/>
        <v>4.188306248952923</v>
      </c>
      <c r="AO36" s="11">
        <f t="shared" si="10"/>
        <v>14.235448645395989</v>
      </c>
      <c r="AP36" s="21">
        <f t="shared" si="11"/>
        <v>0.41828348384489011</v>
      </c>
    </row>
    <row r="37" spans="1:42">
      <c r="A37" s="134"/>
      <c r="B37" s="23" t="s">
        <v>27</v>
      </c>
      <c r="C37" s="26" t="s">
        <v>29</v>
      </c>
      <c r="D37" s="27">
        <v>0.4</v>
      </c>
      <c r="E37" s="26" t="s">
        <v>34</v>
      </c>
      <c r="F37" s="26"/>
      <c r="G37" s="70" t="s">
        <v>82</v>
      </c>
      <c r="H37" s="70" t="s">
        <v>193</v>
      </c>
      <c r="I37" s="70" t="s">
        <v>194</v>
      </c>
      <c r="J37" s="24">
        <v>898870002114</v>
      </c>
      <c r="K37" s="24">
        <v>10898870002111</v>
      </c>
      <c r="L37" s="55">
        <v>19.7</v>
      </c>
      <c r="M37" s="29">
        <v>100</v>
      </c>
      <c r="N37" s="29">
        <v>24</v>
      </c>
      <c r="O37" s="22">
        <v>6</v>
      </c>
      <c r="P37" s="22">
        <v>5</v>
      </c>
      <c r="Q37" s="22">
        <f t="shared" si="0"/>
        <v>30</v>
      </c>
      <c r="R37" s="29" t="s">
        <v>12</v>
      </c>
      <c r="S37" s="31">
        <f t="shared" si="1"/>
        <v>106.67999999999999</v>
      </c>
      <c r="T37" s="31">
        <f t="shared" si="2"/>
        <v>121.92</v>
      </c>
      <c r="U37" s="31">
        <f t="shared" si="3"/>
        <v>13006.425599999999</v>
      </c>
      <c r="V37" s="31">
        <v>100</v>
      </c>
      <c r="W37" s="31">
        <v>120</v>
      </c>
      <c r="X37" s="31">
        <f t="shared" si="4"/>
        <v>12000</v>
      </c>
      <c r="Y37" s="30"/>
      <c r="Z37" s="59">
        <f t="shared" ref="Z37" si="13">+L37*Q37</f>
        <v>591</v>
      </c>
      <c r="AA37" s="30">
        <v>18.100000000000001</v>
      </c>
      <c r="AB37" s="30">
        <v>11.7</v>
      </c>
      <c r="AC37" s="30">
        <v>7.3</v>
      </c>
      <c r="AD37" s="30">
        <f t="shared" si="5"/>
        <v>45.973999999999997</v>
      </c>
      <c r="AE37" s="30">
        <f t="shared" si="5"/>
        <v>29.718</v>
      </c>
      <c r="AF37" s="30">
        <f t="shared" si="5"/>
        <v>18.542000000000002</v>
      </c>
      <c r="AG37" s="30" t="s">
        <v>45</v>
      </c>
      <c r="AH37" s="49"/>
      <c r="AI37" s="7"/>
      <c r="AJ37" s="11"/>
      <c r="AK37" s="11">
        <f t="shared" si="6"/>
        <v>8197.5319920000002</v>
      </c>
      <c r="AL37" s="11">
        <f t="shared" si="7"/>
        <v>92.710000000000008</v>
      </c>
      <c r="AM37" s="39">
        <f t="shared" si="8"/>
        <v>2.6101709661982864</v>
      </c>
      <c r="AN37" s="11">
        <f t="shared" si="9"/>
        <v>3.3649639948852546</v>
      </c>
      <c r="AO37" s="11">
        <f t="shared" si="10"/>
        <v>8.7831313217520908</v>
      </c>
      <c r="AP37" s="21">
        <f t="shared" si="11"/>
        <v>0.5361447797079848</v>
      </c>
    </row>
    <row r="38" spans="1:42">
      <c r="A38" s="134"/>
      <c r="B38" s="23" t="s">
        <v>19</v>
      </c>
      <c r="C38" s="26"/>
      <c r="D38" s="27">
        <v>0.4</v>
      </c>
      <c r="E38" s="26" t="s">
        <v>32</v>
      </c>
      <c r="F38" s="26">
        <v>36686</v>
      </c>
      <c r="G38" s="70" t="s">
        <v>80</v>
      </c>
      <c r="H38" s="70" t="s">
        <v>197</v>
      </c>
      <c r="I38" s="70" t="s">
        <v>198</v>
      </c>
      <c r="J38" s="28">
        <v>813690010019</v>
      </c>
      <c r="K38" s="48">
        <v>813690010071</v>
      </c>
      <c r="L38" s="55">
        <v>44.2</v>
      </c>
      <c r="M38" s="29">
        <v>750</v>
      </c>
      <c r="N38" s="29">
        <v>12</v>
      </c>
      <c r="O38" s="22">
        <v>11</v>
      </c>
      <c r="P38" s="22">
        <v>4</v>
      </c>
      <c r="Q38" s="22">
        <f t="shared" si="0"/>
        <v>44</v>
      </c>
      <c r="R38" s="29" t="s">
        <v>37</v>
      </c>
      <c r="S38" s="29">
        <f>CONVERT(42,"in","cm")</f>
        <v>106.67999999999999</v>
      </c>
      <c r="T38" s="29">
        <f>CONVERT(48,"in","cm")</f>
        <v>121.92</v>
      </c>
      <c r="U38" s="29">
        <f>T38*S38</f>
        <v>13006.425599999999</v>
      </c>
      <c r="V38" s="29">
        <v>100</v>
      </c>
      <c r="W38" s="29">
        <v>120</v>
      </c>
      <c r="X38" s="29">
        <f>W38*V38</f>
        <v>12000</v>
      </c>
      <c r="Y38" s="30"/>
      <c r="Z38" s="59">
        <v>1984.8</v>
      </c>
      <c r="AA38" s="30">
        <v>13.9</v>
      </c>
      <c r="AB38" s="30">
        <v>10.4</v>
      </c>
      <c r="AC38" s="30">
        <v>13.9</v>
      </c>
      <c r="AD38" s="30">
        <f>CONVERT(AA38,"in","cm")</f>
        <v>35.305999999999997</v>
      </c>
      <c r="AE38" s="30">
        <f t="shared" si="5"/>
        <v>26.416</v>
      </c>
      <c r="AF38" s="30">
        <f t="shared" si="5"/>
        <v>35.305999999999997</v>
      </c>
      <c r="AG38" s="30" t="s">
        <v>41</v>
      </c>
      <c r="AH38" s="10"/>
      <c r="AI38" s="7"/>
      <c r="AJ38" s="11"/>
      <c r="AK38" s="11">
        <f t="shared" si="6"/>
        <v>10259.076256</v>
      </c>
      <c r="AL38" s="11">
        <f t="shared" si="7"/>
        <v>141.22399999999999</v>
      </c>
      <c r="AM38" s="39">
        <f t="shared" si="8"/>
        <v>3.3988557185747466</v>
      </c>
      <c r="AN38" s="11">
        <f t="shared" si="9"/>
        <v>3.7855844942459114</v>
      </c>
      <c r="AO38" s="11">
        <f>AM38*AN38</f>
        <v>12.866655506415606</v>
      </c>
      <c r="AP38" s="21">
        <f t="shared" si="11"/>
        <v>0.8303040448713086</v>
      </c>
    </row>
    <row r="39" spans="1:42">
      <c r="A39" s="134"/>
      <c r="B39" s="23" t="s">
        <v>24</v>
      </c>
      <c r="C39" s="26"/>
      <c r="D39" s="27">
        <v>0.4</v>
      </c>
      <c r="E39" s="26" t="s">
        <v>32</v>
      </c>
      <c r="F39" s="26"/>
      <c r="G39" s="70" t="s">
        <v>80</v>
      </c>
      <c r="H39" s="70" t="s">
        <v>195</v>
      </c>
      <c r="I39" s="70" t="s">
        <v>196</v>
      </c>
      <c r="J39" s="28">
        <v>813690010002</v>
      </c>
      <c r="K39" s="28">
        <v>813690010064</v>
      </c>
      <c r="L39" s="55">
        <v>45.1</v>
      </c>
      <c r="M39" s="29">
        <v>100</v>
      </c>
      <c r="N39" s="29">
        <v>48</v>
      </c>
      <c r="O39" s="22">
        <v>6</v>
      </c>
      <c r="P39" s="22">
        <v>5</v>
      </c>
      <c r="Q39" s="22">
        <f t="shared" si="0"/>
        <v>30</v>
      </c>
      <c r="R39" s="29" t="s">
        <v>12</v>
      </c>
      <c r="S39" s="29">
        <f t="shared" ref="S39:S45" si="14">CONVERT(42,"in","cm")</f>
        <v>106.67999999999999</v>
      </c>
      <c r="T39" s="29">
        <f t="shared" ref="T39:T45" si="15">CONVERT(48,"in","cm")</f>
        <v>121.92</v>
      </c>
      <c r="U39" s="29">
        <f t="shared" ref="U39:U45" si="16">T39*S39</f>
        <v>13006.425599999999</v>
      </c>
      <c r="V39" s="29">
        <v>100</v>
      </c>
      <c r="W39" s="29">
        <v>120</v>
      </c>
      <c r="X39" s="29">
        <f t="shared" ref="X39:X45" si="17">W39*V39</f>
        <v>12000</v>
      </c>
      <c r="Y39" s="30"/>
      <c r="Z39" s="59">
        <f t="shared" ref="Z39:Z59" si="18">+L39*Q39</f>
        <v>1353</v>
      </c>
      <c r="AA39" s="30">
        <v>22.4</v>
      </c>
      <c r="AB39" s="30">
        <v>7.9</v>
      </c>
      <c r="AC39" s="30">
        <v>8.6999999999999993</v>
      </c>
      <c r="AD39" s="30">
        <f t="shared" ref="AD39" si="19">CONVERT(AA39,"in","cm")</f>
        <v>56.896000000000001</v>
      </c>
      <c r="AE39" s="30">
        <f t="shared" si="5"/>
        <v>20.065999999999999</v>
      </c>
      <c r="AF39" s="30">
        <f t="shared" si="5"/>
        <v>22.098000000000003</v>
      </c>
      <c r="AG39" s="30" t="s">
        <v>44</v>
      </c>
      <c r="AH39" s="49"/>
      <c r="AI39" s="7"/>
      <c r="AJ39" s="11"/>
      <c r="AK39" s="11">
        <f t="shared" si="6"/>
        <v>6850.0508160000009</v>
      </c>
      <c r="AL39" s="11">
        <f t="shared" si="7"/>
        <v>110.49000000000001</v>
      </c>
      <c r="AM39" s="39">
        <f t="shared" si="8"/>
        <v>2.1091113610798651</v>
      </c>
      <c r="AN39" s="11">
        <f t="shared" si="9"/>
        <v>4.9835542709060103</v>
      </c>
      <c r="AO39" s="11">
        <f t="shared" ref="AO39:AO45" si="20">AM39*AN39</f>
        <v>10.51087093132595</v>
      </c>
      <c r="AP39" s="21">
        <f t="shared" si="11"/>
        <v>0.24818817811234162</v>
      </c>
    </row>
    <row r="40" spans="1:42">
      <c r="A40" s="134"/>
      <c r="B40" s="23" t="s">
        <v>23</v>
      </c>
      <c r="C40" s="26" t="s">
        <v>62</v>
      </c>
      <c r="D40" s="27">
        <v>0.4</v>
      </c>
      <c r="E40" s="26" t="s">
        <v>35</v>
      </c>
      <c r="F40" s="26">
        <v>48590</v>
      </c>
      <c r="G40" s="70" t="s">
        <v>79</v>
      </c>
      <c r="H40" s="70" t="s">
        <v>199</v>
      </c>
      <c r="I40" s="70" t="s">
        <v>200</v>
      </c>
      <c r="J40" s="28">
        <v>675286000732</v>
      </c>
      <c r="K40" s="28">
        <v>10675286000739</v>
      </c>
      <c r="L40" s="55">
        <v>46.2</v>
      </c>
      <c r="M40" s="29">
        <v>750</v>
      </c>
      <c r="N40" s="29">
        <v>12</v>
      </c>
      <c r="O40" s="22">
        <v>10</v>
      </c>
      <c r="P40" s="22">
        <v>5</v>
      </c>
      <c r="Q40" s="22">
        <f t="shared" si="0"/>
        <v>50</v>
      </c>
      <c r="R40" s="29" t="s">
        <v>37</v>
      </c>
      <c r="S40" s="29">
        <f t="shared" si="14"/>
        <v>106.67999999999999</v>
      </c>
      <c r="T40" s="29">
        <f t="shared" si="15"/>
        <v>121.92</v>
      </c>
      <c r="U40" s="29">
        <f t="shared" si="16"/>
        <v>13006.425599999999</v>
      </c>
      <c r="V40" s="29">
        <v>100</v>
      </c>
      <c r="W40" s="29">
        <v>120</v>
      </c>
      <c r="X40" s="29">
        <f t="shared" si="17"/>
        <v>12000</v>
      </c>
      <c r="Y40" s="30"/>
      <c r="Z40" s="59">
        <f t="shared" si="18"/>
        <v>2310</v>
      </c>
      <c r="AA40" s="19">
        <f>CONVERT(AD40,"cm","in")</f>
        <v>13.385826771653544</v>
      </c>
      <c r="AB40" s="19">
        <f t="shared" ref="AB40:AC40" si="21">CONVERT(AE40,"cm","in")</f>
        <v>8.5039370078740166</v>
      </c>
      <c r="AC40" s="19">
        <f t="shared" si="21"/>
        <v>11.73228346456693</v>
      </c>
      <c r="AD40" s="19">
        <v>34</v>
      </c>
      <c r="AE40" s="19">
        <v>21.6</v>
      </c>
      <c r="AF40" s="19">
        <v>29.8</v>
      </c>
      <c r="AG40" s="30" t="s">
        <v>171</v>
      </c>
      <c r="AH40" s="49"/>
      <c r="AI40" s="7"/>
      <c r="AJ40" s="11"/>
      <c r="AK40" s="11">
        <f t="shared" si="6"/>
        <v>7344.0000000000009</v>
      </c>
      <c r="AL40" s="11">
        <f t="shared" si="7"/>
        <v>149</v>
      </c>
      <c r="AM40" s="39">
        <f t="shared" si="8"/>
        <v>3.5294117647058822</v>
      </c>
      <c r="AN40" s="11">
        <f t="shared" si="9"/>
        <v>4.6296296296296298</v>
      </c>
      <c r="AO40" s="11">
        <f t="shared" si="20"/>
        <v>16.33986928104575</v>
      </c>
      <c r="AP40" s="21">
        <f t="shared" si="11"/>
        <v>0.36601307189542498</v>
      </c>
    </row>
    <row r="41" spans="1:42" s="47" customFormat="1">
      <c r="A41" s="134"/>
      <c r="B41" s="25" t="s">
        <v>159</v>
      </c>
      <c r="C41" s="29" t="s">
        <v>30</v>
      </c>
      <c r="D41" s="86">
        <v>0.4</v>
      </c>
      <c r="E41" s="29" t="s">
        <v>35</v>
      </c>
      <c r="F41" s="29"/>
      <c r="G41" s="87" t="s">
        <v>78</v>
      </c>
      <c r="H41" s="87" t="s">
        <v>201</v>
      </c>
      <c r="I41" s="87" t="s">
        <v>202</v>
      </c>
      <c r="J41" s="28">
        <v>3760175130731</v>
      </c>
      <c r="K41" s="28" t="s">
        <v>160</v>
      </c>
      <c r="L41" s="55">
        <v>30.4</v>
      </c>
      <c r="M41" s="29">
        <v>750</v>
      </c>
      <c r="N41" s="29">
        <v>6</v>
      </c>
      <c r="O41" s="22">
        <v>12</v>
      </c>
      <c r="P41" s="22">
        <v>4</v>
      </c>
      <c r="Q41" s="22">
        <f t="shared" si="0"/>
        <v>48</v>
      </c>
      <c r="R41" s="29" t="s">
        <v>37</v>
      </c>
      <c r="S41" s="29"/>
      <c r="T41" s="29"/>
      <c r="U41" s="29"/>
      <c r="V41" s="29"/>
      <c r="W41" s="29"/>
      <c r="X41" s="29"/>
      <c r="Y41" s="30"/>
      <c r="Z41" s="59">
        <f t="shared" si="18"/>
        <v>1459.1999999999998</v>
      </c>
      <c r="AA41" s="19"/>
      <c r="AB41" s="19"/>
      <c r="AC41" s="19"/>
      <c r="AD41" s="30">
        <f t="shared" ref="AD41:AF45" si="22">CONVERT(AA41,"in","cm")</f>
        <v>0</v>
      </c>
      <c r="AE41" s="30">
        <f t="shared" si="22"/>
        <v>0</v>
      </c>
      <c r="AF41" s="30">
        <f t="shared" si="22"/>
        <v>0</v>
      </c>
      <c r="AG41" s="30" t="s">
        <v>172</v>
      </c>
      <c r="AH41" s="94"/>
      <c r="AI41" s="45"/>
      <c r="AJ41" s="20"/>
      <c r="AK41" s="20"/>
      <c r="AL41" s="20"/>
      <c r="AN41" s="20"/>
      <c r="AO41" s="20"/>
      <c r="AP41" s="95"/>
    </row>
    <row r="42" spans="1:42" s="47" customFormat="1">
      <c r="A42" s="134"/>
      <c r="B42" s="25" t="s">
        <v>58</v>
      </c>
      <c r="C42" s="29" t="s">
        <v>30</v>
      </c>
      <c r="D42" s="86">
        <v>0.4</v>
      </c>
      <c r="E42" s="29" t="s">
        <v>35</v>
      </c>
      <c r="F42" s="29"/>
      <c r="G42" s="87" t="s">
        <v>78</v>
      </c>
      <c r="H42" s="87" t="s">
        <v>201</v>
      </c>
      <c r="I42" s="87" t="s">
        <v>202</v>
      </c>
      <c r="J42" s="28">
        <v>3760175130731</v>
      </c>
      <c r="K42" s="28">
        <v>36017513755</v>
      </c>
      <c r="L42" s="55">
        <v>44</v>
      </c>
      <c r="M42" s="29">
        <v>750</v>
      </c>
      <c r="N42" s="29">
        <v>6</v>
      </c>
      <c r="O42" s="22">
        <v>10</v>
      </c>
      <c r="P42" s="22">
        <v>5</v>
      </c>
      <c r="Q42" s="22">
        <f t="shared" si="0"/>
        <v>50</v>
      </c>
      <c r="R42" s="29" t="s">
        <v>37</v>
      </c>
      <c r="S42" s="29">
        <f t="shared" si="14"/>
        <v>106.67999999999999</v>
      </c>
      <c r="T42" s="29">
        <f t="shared" si="15"/>
        <v>121.92</v>
      </c>
      <c r="U42" s="29">
        <f t="shared" si="16"/>
        <v>13006.425599999999</v>
      </c>
      <c r="V42" s="29">
        <v>100</v>
      </c>
      <c r="W42" s="29">
        <v>120</v>
      </c>
      <c r="X42" s="29">
        <f t="shared" si="17"/>
        <v>12000</v>
      </c>
      <c r="Y42" s="30"/>
      <c r="Z42" s="59">
        <f t="shared" si="18"/>
        <v>2200</v>
      </c>
      <c r="AA42" s="30">
        <v>16.8</v>
      </c>
      <c r="AB42" s="30">
        <v>12.4</v>
      </c>
      <c r="AC42" s="30">
        <v>11.9</v>
      </c>
      <c r="AD42" s="30">
        <f t="shared" si="22"/>
        <v>42.671999999999997</v>
      </c>
      <c r="AE42" s="30">
        <f t="shared" si="22"/>
        <v>31.496000000000002</v>
      </c>
      <c r="AF42" s="30">
        <f t="shared" si="22"/>
        <v>30.225999999999999</v>
      </c>
      <c r="AG42" s="30" t="s">
        <v>43</v>
      </c>
      <c r="AH42" s="94"/>
      <c r="AI42" s="45"/>
      <c r="AJ42" s="20"/>
      <c r="AK42" s="20">
        <f t="shared" si="6"/>
        <v>13439.973119999999</v>
      </c>
      <c r="AL42" s="20">
        <f t="shared" si="7"/>
        <v>151.13</v>
      </c>
      <c r="AM42" s="47">
        <f t="shared" si="8"/>
        <v>2.8121484814398201</v>
      </c>
      <c r="AN42" s="20">
        <f t="shared" si="9"/>
        <v>3.1750063500126999</v>
      </c>
      <c r="AO42" s="20">
        <f t="shared" si="20"/>
        <v>8.9285892857500002</v>
      </c>
      <c r="AP42" s="95">
        <f t="shared" si="11"/>
        <v>1.1071410714250001</v>
      </c>
    </row>
    <row r="43" spans="1:42">
      <c r="A43" s="134"/>
      <c r="B43" s="17" t="s">
        <v>28</v>
      </c>
      <c r="C43" s="26" t="s">
        <v>30</v>
      </c>
      <c r="D43" s="27">
        <v>0.4</v>
      </c>
      <c r="E43" s="26" t="s">
        <v>35</v>
      </c>
      <c r="F43" s="26"/>
      <c r="G43" s="70" t="s">
        <v>78</v>
      </c>
      <c r="H43" s="70" t="s">
        <v>203</v>
      </c>
      <c r="I43" s="70" t="s">
        <v>204</v>
      </c>
      <c r="J43" s="28">
        <v>3760175130748</v>
      </c>
      <c r="K43" s="28">
        <v>760175130762</v>
      </c>
      <c r="L43" s="55">
        <v>18.3</v>
      </c>
      <c r="M43" s="29">
        <v>100</v>
      </c>
      <c r="N43" s="29">
        <v>24</v>
      </c>
      <c r="O43" s="22">
        <v>8</v>
      </c>
      <c r="P43" s="22">
        <v>7</v>
      </c>
      <c r="Q43" s="22">
        <f t="shared" si="0"/>
        <v>56</v>
      </c>
      <c r="R43" s="29" t="s">
        <v>12</v>
      </c>
      <c r="S43" s="31">
        <f t="shared" si="14"/>
        <v>106.67999999999999</v>
      </c>
      <c r="T43" s="31">
        <f t="shared" si="15"/>
        <v>121.92</v>
      </c>
      <c r="U43" s="31">
        <f t="shared" si="16"/>
        <v>13006.425599999999</v>
      </c>
      <c r="V43" s="31">
        <v>100</v>
      </c>
      <c r="W43" s="31">
        <v>120</v>
      </c>
      <c r="X43" s="31">
        <f t="shared" si="17"/>
        <v>12000</v>
      </c>
      <c r="Y43" s="30"/>
      <c r="Z43" s="59">
        <f t="shared" si="18"/>
        <v>1024.8</v>
      </c>
      <c r="AA43" s="30">
        <v>18.100000000000001</v>
      </c>
      <c r="AB43" s="30">
        <v>11.7</v>
      </c>
      <c r="AC43" s="30">
        <v>7.3</v>
      </c>
      <c r="AD43" s="30">
        <f t="shared" si="22"/>
        <v>45.973999999999997</v>
      </c>
      <c r="AE43" s="30">
        <f t="shared" si="22"/>
        <v>29.718</v>
      </c>
      <c r="AF43" s="30">
        <f t="shared" si="22"/>
        <v>18.542000000000002</v>
      </c>
      <c r="AG43" s="30" t="s">
        <v>45</v>
      </c>
      <c r="AH43" s="50"/>
      <c r="AI43" s="7"/>
      <c r="AJ43" s="11"/>
      <c r="AK43" s="11">
        <f>AD43*AE43*O43</f>
        <v>10930.042656</v>
      </c>
      <c r="AL43" s="11">
        <f>AF43*P43</f>
        <v>129.79400000000001</v>
      </c>
      <c r="AM43" s="39">
        <f>W43/AD43</f>
        <v>2.6101709661982864</v>
      </c>
      <c r="AN43" s="11">
        <f>V43/AE43</f>
        <v>3.3649639948852546</v>
      </c>
      <c r="AO43" s="11">
        <f t="shared" si="20"/>
        <v>8.7831313217520908</v>
      </c>
      <c r="AP43" s="21">
        <f>1-(AO43-O43)/O43</f>
        <v>0.90210858478098865</v>
      </c>
    </row>
    <row r="44" spans="1:42">
      <c r="A44" s="134"/>
      <c r="B44" s="23" t="s">
        <v>21</v>
      </c>
      <c r="C44" s="26"/>
      <c r="D44" s="27">
        <v>0.4</v>
      </c>
      <c r="E44" s="26" t="s">
        <v>33</v>
      </c>
      <c r="F44" s="26">
        <v>43710</v>
      </c>
      <c r="G44" s="70" t="s">
        <v>83</v>
      </c>
      <c r="H44" s="70" t="s">
        <v>207</v>
      </c>
      <c r="I44" s="70" t="s">
        <v>208</v>
      </c>
      <c r="J44" s="24">
        <v>898870002091</v>
      </c>
      <c r="K44" s="48">
        <v>10898870002098</v>
      </c>
      <c r="L44" s="55">
        <v>44.2</v>
      </c>
      <c r="M44" s="29">
        <v>750</v>
      </c>
      <c r="N44" s="29">
        <v>12</v>
      </c>
      <c r="O44" s="22">
        <v>11</v>
      </c>
      <c r="P44" s="22">
        <v>4</v>
      </c>
      <c r="Q44" s="22">
        <f t="shared" si="0"/>
        <v>44</v>
      </c>
      <c r="R44" s="29" t="s">
        <v>37</v>
      </c>
      <c r="S44" s="29">
        <f t="shared" si="14"/>
        <v>106.67999999999999</v>
      </c>
      <c r="T44" s="29">
        <f t="shared" si="15"/>
        <v>121.92</v>
      </c>
      <c r="U44" s="29">
        <f t="shared" si="16"/>
        <v>13006.425599999999</v>
      </c>
      <c r="V44" s="29">
        <v>100</v>
      </c>
      <c r="W44" s="29">
        <v>120</v>
      </c>
      <c r="X44" s="29">
        <f t="shared" si="17"/>
        <v>12000</v>
      </c>
      <c r="Y44" s="30"/>
      <c r="Z44" s="59">
        <v>1984.8</v>
      </c>
      <c r="AA44" s="30">
        <v>13.9</v>
      </c>
      <c r="AB44" s="30">
        <v>10.4</v>
      </c>
      <c r="AC44" s="30">
        <v>11.7</v>
      </c>
      <c r="AD44" s="30">
        <f t="shared" si="22"/>
        <v>35.305999999999997</v>
      </c>
      <c r="AE44" s="30">
        <f t="shared" si="22"/>
        <v>26.416</v>
      </c>
      <c r="AF44" s="30">
        <f t="shared" si="22"/>
        <v>29.718</v>
      </c>
      <c r="AG44" s="30" t="s">
        <v>39</v>
      </c>
      <c r="AH44" s="49"/>
      <c r="AI44" s="7"/>
      <c r="AJ44" s="11"/>
      <c r="AK44" s="11">
        <f t="shared" ref="AK44" si="23">AD44*AE44*O44</f>
        <v>10259.076256</v>
      </c>
      <c r="AL44" s="11">
        <f t="shared" ref="AL44" si="24">AF44*P44</f>
        <v>118.872</v>
      </c>
      <c r="AM44" s="39">
        <f t="shared" ref="AM44" si="25">W44/AD44</f>
        <v>3.3988557185747466</v>
      </c>
      <c r="AN44" s="11">
        <f t="shared" ref="AN44" si="26">V44/AE44</f>
        <v>3.7855844942459114</v>
      </c>
      <c r="AO44" s="11">
        <f t="shared" si="20"/>
        <v>12.866655506415606</v>
      </c>
      <c r="AP44" s="21">
        <f t="shared" ref="AP44" si="27">1-(AO44-O44)/O44</f>
        <v>0.8303040448713086</v>
      </c>
    </row>
    <row r="45" spans="1:42">
      <c r="A45" s="134"/>
      <c r="B45" s="23" t="s">
        <v>26</v>
      </c>
      <c r="C45" s="26"/>
      <c r="D45" s="27">
        <v>0.4</v>
      </c>
      <c r="E45" s="26" t="s">
        <v>33</v>
      </c>
      <c r="F45" s="26"/>
      <c r="G45" s="70" t="s">
        <v>83</v>
      </c>
      <c r="H45" s="70" t="s">
        <v>205</v>
      </c>
      <c r="I45" s="70" t="s">
        <v>206</v>
      </c>
      <c r="J45" s="24">
        <v>898870002107</v>
      </c>
      <c r="K45" s="24">
        <v>1089887002104</v>
      </c>
      <c r="L45" s="55">
        <v>38.700000000000003</v>
      </c>
      <c r="M45" s="29">
        <v>100</v>
      </c>
      <c r="N45" s="29">
        <v>48</v>
      </c>
      <c r="O45" s="22">
        <v>6</v>
      </c>
      <c r="P45" s="22">
        <v>5</v>
      </c>
      <c r="Q45" s="22">
        <f t="shared" si="0"/>
        <v>30</v>
      </c>
      <c r="R45" s="29" t="s">
        <v>12</v>
      </c>
      <c r="S45" s="31">
        <f t="shared" si="14"/>
        <v>106.67999999999999</v>
      </c>
      <c r="T45" s="31">
        <f t="shared" si="15"/>
        <v>121.92</v>
      </c>
      <c r="U45" s="31">
        <f t="shared" si="16"/>
        <v>13006.425599999999</v>
      </c>
      <c r="V45" s="31">
        <v>100</v>
      </c>
      <c r="W45" s="31">
        <v>120</v>
      </c>
      <c r="X45" s="31">
        <f t="shared" si="17"/>
        <v>12000</v>
      </c>
      <c r="Y45" s="30"/>
      <c r="Z45" s="59">
        <f t="shared" si="18"/>
        <v>1161</v>
      </c>
      <c r="AA45" s="30">
        <v>25.2</v>
      </c>
      <c r="AB45" s="30">
        <v>8.6999999999999993</v>
      </c>
      <c r="AC45" s="30">
        <v>7.2</v>
      </c>
      <c r="AD45" s="30">
        <f t="shared" si="22"/>
        <v>64.007999999999996</v>
      </c>
      <c r="AE45" s="30">
        <f t="shared" si="22"/>
        <v>22.098000000000003</v>
      </c>
      <c r="AF45" s="30">
        <f t="shared" si="22"/>
        <v>18.288</v>
      </c>
      <c r="AG45" s="30" t="s">
        <v>46</v>
      </c>
      <c r="AH45" s="49"/>
      <c r="AI45" s="7"/>
      <c r="AJ45" s="11"/>
      <c r="AK45" s="20">
        <f t="shared" si="6"/>
        <v>8486.692704000001</v>
      </c>
      <c r="AL45" s="11">
        <f t="shared" si="7"/>
        <v>91.44</v>
      </c>
      <c r="AM45" s="39">
        <f t="shared" si="8"/>
        <v>1.8747656542932134</v>
      </c>
      <c r="AN45" s="11">
        <f t="shared" si="9"/>
        <v>4.5252964069146522</v>
      </c>
      <c r="AO45" s="11">
        <f t="shared" si="20"/>
        <v>8.483870279180076</v>
      </c>
      <c r="AP45" s="21">
        <f t="shared" si="11"/>
        <v>0.58602162013665393</v>
      </c>
    </row>
    <row r="46" spans="1:42" ht="15" customHeight="1">
      <c r="A46" s="134"/>
      <c r="B46" s="32" t="s">
        <v>73</v>
      </c>
      <c r="C46" s="33"/>
      <c r="D46" s="34">
        <v>0.35</v>
      </c>
      <c r="E46" s="33" t="s">
        <v>32</v>
      </c>
      <c r="F46" s="33">
        <v>28036</v>
      </c>
      <c r="G46" s="71" t="s">
        <v>84</v>
      </c>
      <c r="H46" s="71" t="s">
        <v>209</v>
      </c>
      <c r="I46" s="71" t="s">
        <v>210</v>
      </c>
      <c r="J46" s="35">
        <v>898870002268</v>
      </c>
      <c r="K46" s="35">
        <v>10898870002265</v>
      </c>
      <c r="L46" s="56">
        <v>33</v>
      </c>
      <c r="M46" s="33">
        <v>750</v>
      </c>
      <c r="N46" s="33">
        <v>12</v>
      </c>
      <c r="O46" s="33">
        <v>13</v>
      </c>
      <c r="P46" s="33">
        <v>5</v>
      </c>
      <c r="Q46" s="22">
        <f t="shared" si="0"/>
        <v>65</v>
      </c>
      <c r="R46" s="36" t="s">
        <v>12</v>
      </c>
      <c r="S46" s="37"/>
      <c r="T46" s="37"/>
      <c r="U46" s="37"/>
      <c r="V46" s="37"/>
      <c r="W46" s="37"/>
      <c r="X46" s="37"/>
      <c r="Y46" s="37"/>
      <c r="Z46" s="59">
        <f t="shared" si="18"/>
        <v>2145</v>
      </c>
      <c r="AA46" s="38"/>
      <c r="AB46" s="38"/>
      <c r="AC46" s="38"/>
      <c r="AD46" s="38"/>
      <c r="AE46" s="38"/>
      <c r="AF46" s="38"/>
      <c r="AG46" s="7" t="s">
        <v>173</v>
      </c>
      <c r="AI46" s="51"/>
    </row>
    <row r="47" spans="1:42" s="51" customFormat="1" ht="15" customHeight="1">
      <c r="A47" s="134"/>
      <c r="B47" s="32" t="s">
        <v>180</v>
      </c>
      <c r="C47" s="33"/>
      <c r="D47" s="34">
        <v>0.35</v>
      </c>
      <c r="E47" s="33" t="s">
        <v>32</v>
      </c>
      <c r="F47" s="26">
        <v>28063</v>
      </c>
      <c r="G47" s="71" t="s">
        <v>84</v>
      </c>
      <c r="H47" s="71"/>
      <c r="I47" s="71"/>
      <c r="J47" s="35">
        <v>898870002336</v>
      </c>
      <c r="K47" s="35">
        <v>10898870002333</v>
      </c>
      <c r="L47" s="57">
        <v>18.2</v>
      </c>
      <c r="M47" s="33">
        <v>50</v>
      </c>
      <c r="N47" s="36">
        <v>120</v>
      </c>
      <c r="O47" s="63">
        <v>16</v>
      </c>
      <c r="P47" s="63">
        <v>4</v>
      </c>
      <c r="Q47" s="36">
        <v>64</v>
      </c>
      <c r="R47" s="36" t="s">
        <v>12</v>
      </c>
      <c r="S47" s="37"/>
      <c r="T47" s="37"/>
      <c r="U47" s="37"/>
      <c r="V47" s="37"/>
      <c r="W47" s="37"/>
      <c r="X47" s="37"/>
      <c r="Y47" s="37"/>
      <c r="Z47" s="59">
        <f t="shared" si="18"/>
        <v>1164.8</v>
      </c>
      <c r="AA47" s="61"/>
      <c r="AB47" s="61"/>
      <c r="AC47" s="61"/>
      <c r="AD47" s="61"/>
      <c r="AE47" s="61"/>
      <c r="AF47" s="61"/>
      <c r="AG47" s="45" t="s">
        <v>174</v>
      </c>
      <c r="AH47" s="62"/>
    </row>
    <row r="48" spans="1:42" s="47" customFormat="1" ht="15" customHeight="1">
      <c r="A48" s="134"/>
      <c r="B48" s="32" t="s">
        <v>70</v>
      </c>
      <c r="C48" s="36"/>
      <c r="D48" s="42">
        <v>0</v>
      </c>
      <c r="E48" s="36" t="s">
        <v>32</v>
      </c>
      <c r="F48" s="36"/>
      <c r="G48" s="28" t="s">
        <v>160</v>
      </c>
      <c r="H48" s="35"/>
      <c r="I48" s="35"/>
      <c r="J48" s="35">
        <v>898870002305</v>
      </c>
      <c r="K48" s="35">
        <v>10898870002302</v>
      </c>
      <c r="L48" s="57">
        <v>39</v>
      </c>
      <c r="M48" s="29" t="s">
        <v>74</v>
      </c>
      <c r="N48" s="36">
        <v>6</v>
      </c>
      <c r="O48" s="29">
        <v>10</v>
      </c>
      <c r="P48" s="29">
        <v>4</v>
      </c>
      <c r="Q48" s="22">
        <f t="shared" ref="Q48:Q59" si="28">P48*O48</f>
        <v>40</v>
      </c>
      <c r="R48" s="36" t="s">
        <v>12</v>
      </c>
      <c r="S48" s="43"/>
      <c r="T48" s="43"/>
      <c r="U48" s="43"/>
      <c r="V48" s="43"/>
      <c r="W48" s="43"/>
      <c r="X48" s="43"/>
      <c r="Y48" s="43"/>
      <c r="Z48" s="59">
        <f t="shared" si="18"/>
        <v>1560</v>
      </c>
      <c r="AA48" s="44"/>
      <c r="AB48" s="44"/>
      <c r="AC48" s="44"/>
      <c r="AD48" s="44"/>
      <c r="AE48" s="44"/>
      <c r="AF48" s="44"/>
      <c r="AG48" s="45" t="s">
        <v>211</v>
      </c>
      <c r="AH48" s="46"/>
      <c r="AI48" s="52"/>
    </row>
    <row r="49" spans="1:35" s="47" customFormat="1" ht="15" customHeight="1">
      <c r="A49" s="134"/>
      <c r="B49" s="32" t="s">
        <v>71</v>
      </c>
      <c r="C49" s="36"/>
      <c r="D49" s="42">
        <v>0</v>
      </c>
      <c r="E49" s="36" t="s">
        <v>32</v>
      </c>
      <c r="F49" s="36"/>
      <c r="G49" s="28" t="s">
        <v>160</v>
      </c>
      <c r="H49" s="35"/>
      <c r="I49" s="35"/>
      <c r="J49" s="35">
        <v>898870002282</v>
      </c>
      <c r="K49" s="35">
        <v>20898870002286</v>
      </c>
      <c r="L49" s="57">
        <v>37.4</v>
      </c>
      <c r="M49" s="98" t="s">
        <v>161</v>
      </c>
      <c r="N49" s="135" t="s">
        <v>162</v>
      </c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44"/>
      <c r="AB49" s="44"/>
      <c r="AC49" s="44"/>
      <c r="AD49" s="44"/>
      <c r="AE49" s="44"/>
      <c r="AF49" s="44"/>
      <c r="AG49" s="45" t="s">
        <v>176</v>
      </c>
      <c r="AH49" s="46"/>
      <c r="AI49" s="52"/>
    </row>
    <row r="50" spans="1:35" s="47" customFormat="1" ht="15" customHeight="1">
      <c r="A50" s="134"/>
      <c r="B50" s="32" t="s">
        <v>165</v>
      </c>
      <c r="C50" s="36"/>
      <c r="D50" s="42">
        <v>0</v>
      </c>
      <c r="E50" s="36" t="s">
        <v>32</v>
      </c>
      <c r="F50" s="36"/>
      <c r="G50" s="28" t="s">
        <v>160</v>
      </c>
      <c r="H50" s="35"/>
      <c r="I50" s="35"/>
      <c r="J50" s="35">
        <v>898870002299</v>
      </c>
      <c r="K50" s="35">
        <v>10898870002296</v>
      </c>
      <c r="L50" s="57">
        <v>36</v>
      </c>
      <c r="M50" s="36" t="s">
        <v>69</v>
      </c>
      <c r="N50" s="36">
        <v>12</v>
      </c>
      <c r="O50" s="36">
        <v>12</v>
      </c>
      <c r="P50" s="36">
        <v>5</v>
      </c>
      <c r="Q50" s="22">
        <f t="shared" ref="Q50:Q51" si="29">P50*O50</f>
        <v>60</v>
      </c>
      <c r="R50" s="36" t="s">
        <v>12</v>
      </c>
      <c r="S50" s="43"/>
      <c r="T50" s="43"/>
      <c r="U50" s="43"/>
      <c r="V50" s="43"/>
      <c r="W50" s="43"/>
      <c r="X50" s="43"/>
      <c r="Y50" s="43"/>
      <c r="Z50" s="59">
        <f t="shared" ref="Z50:Z51" si="30">+L50*Q50</f>
        <v>2160</v>
      </c>
      <c r="AA50" s="44"/>
      <c r="AB50" s="44"/>
      <c r="AC50" s="44"/>
      <c r="AD50" s="44"/>
      <c r="AE50" s="44"/>
      <c r="AF50" s="44"/>
      <c r="AG50" s="45" t="s">
        <v>68</v>
      </c>
      <c r="AH50" s="46"/>
      <c r="AI50" s="52"/>
    </row>
    <row r="51" spans="1:35" s="47" customFormat="1" ht="15" customHeight="1">
      <c r="A51" s="134"/>
      <c r="B51" s="25" t="s">
        <v>166</v>
      </c>
      <c r="C51" s="29"/>
      <c r="D51" s="86">
        <v>0.01</v>
      </c>
      <c r="E51" s="29" t="s">
        <v>32</v>
      </c>
      <c r="F51" s="29"/>
      <c r="G51" s="28" t="s">
        <v>160</v>
      </c>
      <c r="H51" s="28"/>
      <c r="I51" s="28"/>
      <c r="J51" s="28">
        <v>898870002350</v>
      </c>
      <c r="K51" s="28">
        <v>10898870002357</v>
      </c>
      <c r="L51" s="55">
        <v>36</v>
      </c>
      <c r="M51" s="29" t="s">
        <v>69</v>
      </c>
      <c r="N51" s="29">
        <v>12</v>
      </c>
      <c r="O51" s="29">
        <v>12</v>
      </c>
      <c r="P51" s="29">
        <v>5</v>
      </c>
      <c r="Q51" s="22">
        <f t="shared" si="29"/>
        <v>60</v>
      </c>
      <c r="R51" s="29" t="s">
        <v>12</v>
      </c>
      <c r="S51" s="30"/>
      <c r="T51" s="30"/>
      <c r="U51" s="30"/>
      <c r="V51" s="30"/>
      <c r="W51" s="30"/>
      <c r="X51" s="30"/>
      <c r="Y51" s="30"/>
      <c r="Z51" s="59">
        <f t="shared" si="30"/>
        <v>2160</v>
      </c>
      <c r="AA51" s="45"/>
      <c r="AB51" s="45"/>
      <c r="AC51" s="45"/>
      <c r="AD51" s="45"/>
      <c r="AE51" s="45"/>
      <c r="AF51" s="45"/>
      <c r="AG51" s="45" t="s">
        <v>68</v>
      </c>
      <c r="AH51" s="46"/>
      <c r="AI51" s="52"/>
    </row>
    <row r="52" spans="1:35" ht="15" customHeight="1">
      <c r="A52" s="134"/>
      <c r="B52" s="25" t="s">
        <v>163</v>
      </c>
      <c r="C52" s="26" t="s">
        <v>65</v>
      </c>
      <c r="D52" s="53">
        <v>0.4</v>
      </c>
      <c r="E52" s="26" t="s">
        <v>34</v>
      </c>
      <c r="F52" s="26">
        <v>5631</v>
      </c>
      <c r="G52" s="70" t="s">
        <v>85</v>
      </c>
      <c r="H52" s="70"/>
      <c r="I52" s="70"/>
      <c r="J52" s="28">
        <v>3267683953338</v>
      </c>
      <c r="K52" s="28">
        <v>3267686953328</v>
      </c>
      <c r="L52" s="55">
        <v>16.8</v>
      </c>
      <c r="M52" s="29">
        <v>750</v>
      </c>
      <c r="N52" s="29">
        <v>6</v>
      </c>
      <c r="O52" s="29">
        <v>25</v>
      </c>
      <c r="P52" s="29">
        <v>4</v>
      </c>
      <c r="Q52" s="22">
        <f t="shared" si="28"/>
        <v>100</v>
      </c>
      <c r="R52" s="36" t="s">
        <v>12</v>
      </c>
      <c r="S52" s="54"/>
      <c r="T52" s="54"/>
      <c r="U52" s="54"/>
      <c r="V52" s="54"/>
      <c r="W52" s="54"/>
      <c r="X52" s="54"/>
      <c r="Y52" s="54"/>
      <c r="Z52" s="59">
        <f t="shared" si="18"/>
        <v>1680</v>
      </c>
      <c r="AA52" s="7"/>
      <c r="AB52" s="7"/>
      <c r="AC52" s="7"/>
      <c r="AD52" s="7"/>
      <c r="AE52" s="7"/>
      <c r="AF52" s="7"/>
      <c r="AG52" s="45" t="s">
        <v>177</v>
      </c>
      <c r="AI52" s="51"/>
    </row>
    <row r="53" spans="1:35">
      <c r="A53" s="134"/>
      <c r="B53" s="25" t="s">
        <v>164</v>
      </c>
      <c r="C53" s="26" t="s">
        <v>65</v>
      </c>
      <c r="D53" s="53">
        <v>0.4</v>
      </c>
      <c r="E53" s="26" t="s">
        <v>34</v>
      </c>
      <c r="F53" s="26"/>
      <c r="G53" s="70" t="s">
        <v>85</v>
      </c>
      <c r="H53" s="70"/>
      <c r="I53" s="70"/>
      <c r="J53" s="28">
        <v>3267683953338</v>
      </c>
      <c r="K53" s="28">
        <v>13267683953335</v>
      </c>
      <c r="L53" s="55">
        <v>27</v>
      </c>
      <c r="M53" s="29">
        <v>750</v>
      </c>
      <c r="N53" s="29">
        <v>6</v>
      </c>
      <c r="O53" s="29">
        <v>6</v>
      </c>
      <c r="P53" s="29">
        <v>5</v>
      </c>
      <c r="Q53" s="22">
        <f t="shared" si="28"/>
        <v>30</v>
      </c>
      <c r="R53" s="36" t="s">
        <v>12</v>
      </c>
      <c r="S53" s="30"/>
      <c r="T53" s="30"/>
      <c r="U53" s="30"/>
      <c r="V53" s="30"/>
      <c r="W53" s="30"/>
      <c r="X53" s="30"/>
      <c r="Y53" s="30"/>
      <c r="Z53" s="59">
        <f t="shared" si="18"/>
        <v>810</v>
      </c>
      <c r="AA53" s="45"/>
      <c r="AB53" s="45"/>
      <c r="AC53" s="45"/>
      <c r="AD53" s="45"/>
      <c r="AE53" s="45"/>
      <c r="AF53" s="45"/>
      <c r="AG53" s="45" t="s">
        <v>167</v>
      </c>
      <c r="AI53" s="51"/>
    </row>
    <row r="54" spans="1:35">
      <c r="A54" s="134"/>
      <c r="B54" s="25" t="s">
        <v>163</v>
      </c>
      <c r="C54" s="26" t="s">
        <v>66</v>
      </c>
      <c r="D54" s="53">
        <v>0.4</v>
      </c>
      <c r="E54" s="26" t="s">
        <v>34</v>
      </c>
      <c r="F54" s="26"/>
      <c r="G54" s="70" t="s">
        <v>86</v>
      </c>
      <c r="H54" s="70"/>
      <c r="I54" s="70"/>
      <c r="J54" s="28">
        <v>5060074861711</v>
      </c>
      <c r="K54" s="28" t="s">
        <v>160</v>
      </c>
      <c r="L54" s="55">
        <v>16.8</v>
      </c>
      <c r="M54" s="29">
        <v>750</v>
      </c>
      <c r="N54" s="29">
        <v>6</v>
      </c>
      <c r="O54" s="29">
        <v>25</v>
      </c>
      <c r="P54" s="29">
        <v>4</v>
      </c>
      <c r="Q54" s="22">
        <f t="shared" si="28"/>
        <v>100</v>
      </c>
      <c r="R54" s="36" t="s">
        <v>12</v>
      </c>
      <c r="S54" s="54"/>
      <c r="T54" s="54"/>
      <c r="U54" s="54"/>
      <c r="V54" s="54"/>
      <c r="W54" s="54"/>
      <c r="X54" s="54"/>
      <c r="Y54" s="54"/>
      <c r="Z54" s="59">
        <f t="shared" si="18"/>
        <v>1680</v>
      </c>
      <c r="AA54" s="7"/>
      <c r="AB54" s="7"/>
      <c r="AC54" s="7"/>
      <c r="AD54" s="7"/>
      <c r="AE54" s="7"/>
      <c r="AF54" s="7"/>
      <c r="AG54" s="45" t="s">
        <v>177</v>
      </c>
      <c r="AI54" s="51"/>
    </row>
    <row r="55" spans="1:35">
      <c r="A55" s="134"/>
      <c r="B55" s="25" t="s">
        <v>164</v>
      </c>
      <c r="C55" s="26" t="s">
        <v>66</v>
      </c>
      <c r="D55" s="53">
        <v>0.4</v>
      </c>
      <c r="E55" s="26" t="s">
        <v>34</v>
      </c>
      <c r="F55" s="26"/>
      <c r="G55" s="70" t="s">
        <v>86</v>
      </c>
      <c r="H55" s="70"/>
      <c r="I55" s="70"/>
      <c r="J55" s="28">
        <v>5060074861711</v>
      </c>
      <c r="K55" s="28">
        <v>15060074861718</v>
      </c>
      <c r="L55" s="55">
        <v>27</v>
      </c>
      <c r="M55" s="29">
        <v>750</v>
      </c>
      <c r="N55" s="29">
        <v>6</v>
      </c>
      <c r="O55" s="29">
        <v>6</v>
      </c>
      <c r="P55" s="29">
        <v>5</v>
      </c>
      <c r="Q55" s="22">
        <f t="shared" si="28"/>
        <v>30</v>
      </c>
      <c r="R55" s="36" t="s">
        <v>12</v>
      </c>
      <c r="S55" s="30"/>
      <c r="T55" s="30"/>
      <c r="U55" s="30"/>
      <c r="V55" s="30"/>
      <c r="W55" s="30"/>
      <c r="X55" s="30"/>
      <c r="Y55" s="30"/>
      <c r="Z55" s="59">
        <f t="shared" si="18"/>
        <v>810</v>
      </c>
      <c r="AA55" s="45"/>
      <c r="AB55" s="45"/>
      <c r="AC55" s="45"/>
      <c r="AD55" s="45"/>
      <c r="AE55" s="45"/>
      <c r="AF55" s="45"/>
      <c r="AG55" s="45" t="s">
        <v>167</v>
      </c>
      <c r="AI55" s="51"/>
    </row>
    <row r="56" spans="1:35">
      <c r="A56" s="134"/>
      <c r="B56" s="25" t="s">
        <v>163</v>
      </c>
      <c r="C56" s="26" t="s">
        <v>217</v>
      </c>
      <c r="D56" s="53">
        <v>0.4</v>
      </c>
      <c r="E56" s="26" t="s">
        <v>34</v>
      </c>
      <c r="F56" s="26"/>
      <c r="G56" s="70"/>
      <c r="H56" s="70"/>
      <c r="I56" s="70"/>
      <c r="J56" s="28">
        <v>5060074862855</v>
      </c>
      <c r="K56" s="28" t="s">
        <v>218</v>
      </c>
      <c r="L56" s="55">
        <v>16.8</v>
      </c>
      <c r="M56" s="29">
        <v>750</v>
      </c>
      <c r="N56" s="29">
        <v>6</v>
      </c>
      <c r="O56" s="29">
        <v>25</v>
      </c>
      <c r="P56" s="29">
        <v>4</v>
      </c>
      <c r="Q56" s="22">
        <f t="shared" si="28"/>
        <v>100</v>
      </c>
      <c r="R56" s="36" t="s">
        <v>12</v>
      </c>
      <c r="S56" s="54"/>
      <c r="T56" s="54"/>
      <c r="U56" s="54"/>
      <c r="V56" s="54"/>
      <c r="W56" s="54"/>
      <c r="X56" s="54"/>
      <c r="Y56" s="54"/>
      <c r="Z56" s="59">
        <f t="shared" si="18"/>
        <v>1680</v>
      </c>
      <c r="AA56" s="7"/>
      <c r="AB56" s="7"/>
      <c r="AC56" s="7"/>
      <c r="AD56" s="7"/>
      <c r="AE56" s="7"/>
      <c r="AF56" s="7"/>
      <c r="AG56" s="45" t="s">
        <v>177</v>
      </c>
      <c r="AI56" s="51"/>
    </row>
    <row r="57" spans="1:35" hidden="1">
      <c r="A57" s="134"/>
      <c r="B57" s="25" t="s">
        <v>163</v>
      </c>
      <c r="C57" s="26" t="s">
        <v>67</v>
      </c>
      <c r="D57" s="53">
        <v>0.4</v>
      </c>
      <c r="E57" s="26" t="s">
        <v>34</v>
      </c>
      <c r="F57" s="26"/>
      <c r="G57" s="70"/>
      <c r="H57" s="70"/>
      <c r="I57" s="70"/>
      <c r="J57" s="28">
        <v>3267683953352</v>
      </c>
      <c r="K57" s="28" t="s">
        <v>160</v>
      </c>
      <c r="L57" s="55">
        <v>16.8</v>
      </c>
      <c r="M57" s="29">
        <v>750</v>
      </c>
      <c r="N57" s="29">
        <v>6</v>
      </c>
      <c r="O57" s="29">
        <v>25</v>
      </c>
      <c r="P57" s="29">
        <v>4</v>
      </c>
      <c r="Q57" s="22">
        <f t="shared" ref="Q57" si="31">P57*O57</f>
        <v>100</v>
      </c>
      <c r="R57" s="36" t="s">
        <v>12</v>
      </c>
      <c r="S57" s="54"/>
      <c r="T57" s="54"/>
      <c r="U57" s="54"/>
      <c r="V57" s="54"/>
      <c r="W57" s="54"/>
      <c r="X57" s="54"/>
      <c r="Y57" s="54"/>
      <c r="Z57" s="59">
        <f t="shared" ref="Z57" si="32">+L57*Q57</f>
        <v>1680</v>
      </c>
      <c r="AA57" s="7"/>
      <c r="AB57" s="7"/>
      <c r="AC57" s="7"/>
      <c r="AD57" s="7"/>
      <c r="AE57" s="7"/>
      <c r="AF57" s="7"/>
      <c r="AG57" s="45" t="s">
        <v>177</v>
      </c>
      <c r="AI57" s="51"/>
    </row>
    <row r="58" spans="1:35">
      <c r="A58" s="134"/>
      <c r="B58" s="25" t="s">
        <v>164</v>
      </c>
      <c r="C58" s="26" t="s">
        <v>217</v>
      </c>
      <c r="D58" s="53">
        <v>0.4</v>
      </c>
      <c r="E58" s="26" t="s">
        <v>34</v>
      </c>
      <c r="F58" s="26"/>
      <c r="G58" s="70"/>
      <c r="H58" s="70"/>
      <c r="I58" s="70"/>
      <c r="J58" s="28">
        <v>5060074862855</v>
      </c>
      <c r="K58" s="28" t="s">
        <v>218</v>
      </c>
      <c r="L58" s="55">
        <v>27</v>
      </c>
      <c r="M58" s="29">
        <v>750</v>
      </c>
      <c r="N58" s="29">
        <v>6</v>
      </c>
      <c r="O58" s="29">
        <v>6</v>
      </c>
      <c r="P58" s="29">
        <v>5</v>
      </c>
      <c r="Q58" s="22">
        <f t="shared" ref="Q58" si="33">P58*O58</f>
        <v>30</v>
      </c>
      <c r="R58" s="29" t="s">
        <v>12</v>
      </c>
      <c r="S58" s="30"/>
      <c r="T58" s="30"/>
      <c r="U58" s="30"/>
      <c r="V58" s="30"/>
      <c r="W58" s="30"/>
      <c r="X58" s="30"/>
      <c r="Y58" s="30"/>
      <c r="Z58" s="59">
        <f t="shared" ref="Z58" si="34">+L58*Q58</f>
        <v>810</v>
      </c>
      <c r="AA58" s="45"/>
      <c r="AB58" s="45"/>
      <c r="AC58" s="45"/>
      <c r="AD58" s="45"/>
      <c r="AE58" s="45"/>
      <c r="AF58" s="45"/>
      <c r="AG58" s="45" t="s">
        <v>177</v>
      </c>
      <c r="AI58" s="51"/>
    </row>
    <row r="59" spans="1:35" hidden="1">
      <c r="A59" s="134"/>
      <c r="B59" s="25" t="s">
        <v>164</v>
      </c>
      <c r="C59" s="26" t="s">
        <v>67</v>
      </c>
      <c r="D59" s="53">
        <v>0.4</v>
      </c>
      <c r="E59" s="26" t="s">
        <v>34</v>
      </c>
      <c r="F59" s="26"/>
      <c r="G59" s="70" t="s">
        <v>87</v>
      </c>
      <c r="H59" s="70"/>
      <c r="I59" s="70"/>
      <c r="J59" s="28">
        <v>3267683953352</v>
      </c>
      <c r="K59" s="28">
        <v>13267683953359</v>
      </c>
      <c r="L59" s="55">
        <v>27</v>
      </c>
      <c r="M59" s="29">
        <v>750</v>
      </c>
      <c r="N59" s="29">
        <v>6</v>
      </c>
      <c r="O59" s="29">
        <v>6</v>
      </c>
      <c r="P59" s="29">
        <v>5</v>
      </c>
      <c r="Q59" s="22">
        <f t="shared" si="28"/>
        <v>30</v>
      </c>
      <c r="R59" s="29" t="s">
        <v>12</v>
      </c>
      <c r="S59" s="30"/>
      <c r="T59" s="30"/>
      <c r="U59" s="30"/>
      <c r="V59" s="30"/>
      <c r="W59" s="30"/>
      <c r="X59" s="30"/>
      <c r="Y59" s="30"/>
      <c r="Z59" s="59">
        <f t="shared" si="18"/>
        <v>810</v>
      </c>
      <c r="AA59" s="45"/>
      <c r="AB59" s="45"/>
      <c r="AC59" s="45"/>
      <c r="AD59" s="45"/>
      <c r="AE59" s="45"/>
      <c r="AF59" s="45"/>
      <c r="AG59" s="45" t="s">
        <v>177</v>
      </c>
      <c r="AI59" s="51"/>
    </row>
  </sheetData>
  <mergeCells count="7">
    <mergeCell ref="AH30:AI30"/>
    <mergeCell ref="A31:A59"/>
    <mergeCell ref="N49:Z49"/>
    <mergeCell ref="A10:C10"/>
    <mergeCell ref="B30:E30"/>
    <mergeCell ref="J30:N30"/>
    <mergeCell ref="O30:AG30"/>
  </mergeCells>
  <pageMargins left="0.47" right="0.49" top="0.75" bottom="0.75" header="0.3" footer="0.3"/>
  <pageSetup scale="5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49"/>
  <sheetViews>
    <sheetView topLeftCell="A18" zoomScale="85" zoomScaleNormal="85" zoomScalePageLayoutView="90" workbookViewId="0">
      <selection activeCell="G18" sqref="E1:G1048576"/>
    </sheetView>
  </sheetViews>
  <sheetFormatPr defaultColWidth="8.85546875" defaultRowHeight="15"/>
  <cols>
    <col min="1" max="1" width="16.140625" customWidth="1"/>
    <col min="2" max="2" width="36.7109375" bestFit="1" customWidth="1"/>
    <col min="3" max="3" width="8.85546875" style="4"/>
    <col min="4" max="4" width="11" style="4" customWidth="1"/>
    <col min="5" max="5" width="15.42578125" style="4" customWidth="1"/>
    <col min="6" max="6" width="15.42578125" style="65" customWidth="1"/>
    <col min="7" max="7" width="16.85546875" style="4" bestFit="1" customWidth="1"/>
    <col min="8" max="8" width="18.85546875" style="4" customWidth="1"/>
    <col min="9" max="9" width="7.28515625" style="4" customWidth="1"/>
    <col min="10" max="10" width="10.28515625" style="4" customWidth="1"/>
    <col min="11" max="11" width="8.85546875" style="4"/>
    <col min="12" max="12" width="7.85546875" style="4" customWidth="1"/>
    <col min="13" max="13" width="11.140625" style="4" customWidth="1"/>
    <col min="14" max="14" width="10.140625" style="4" bestFit="1" customWidth="1"/>
    <col min="15" max="15" width="8.5703125" style="3" customWidth="1"/>
    <col min="16" max="19" width="8.85546875" style="3" hidden="1" customWidth="1"/>
    <col min="20" max="20" width="1.28515625" style="3" hidden="1" customWidth="1"/>
    <col min="21" max="21" width="7.140625" style="3" hidden="1" customWidth="1"/>
    <col min="22" max="22" width="8.85546875" style="3" hidden="1" customWidth="1"/>
    <col min="23" max="23" width="10.140625" style="6" customWidth="1"/>
    <col min="24" max="29" width="10.140625" style="6" hidden="1" customWidth="1"/>
    <col min="30" max="30" width="19" style="6" customWidth="1"/>
    <col min="31" max="31" width="16.85546875" style="6" hidden="1" customWidth="1"/>
    <col min="32" max="32" width="15.28515625" hidden="1" customWidth="1"/>
    <col min="33" max="33" width="11.42578125" hidden="1" customWidth="1"/>
    <col min="34" max="38" width="8.85546875" hidden="1" customWidth="1"/>
    <col min="39" max="39" width="14" hidden="1" customWidth="1"/>
  </cols>
  <sheetData>
    <row r="1" spans="1:40" ht="35.25" customHeight="1">
      <c r="A1" s="47"/>
      <c r="B1" s="47"/>
      <c r="C1" s="89"/>
      <c r="D1" s="89"/>
      <c r="E1" s="89"/>
      <c r="F1" s="90"/>
      <c r="G1" s="89"/>
      <c r="H1" s="89"/>
      <c r="I1" s="89"/>
      <c r="J1" s="89"/>
      <c r="K1" s="89"/>
      <c r="L1" s="89"/>
      <c r="M1" s="89"/>
      <c r="N1" s="91"/>
      <c r="O1" s="91"/>
      <c r="P1" s="91"/>
      <c r="Q1" s="91"/>
      <c r="R1" s="91"/>
      <c r="S1" s="91"/>
      <c r="T1" s="91"/>
      <c r="U1" s="91"/>
      <c r="V1" s="46"/>
      <c r="W1" s="46"/>
      <c r="X1" s="46"/>
      <c r="Y1" s="46"/>
      <c r="Z1" s="46"/>
      <c r="AA1" s="46"/>
      <c r="AB1" s="46"/>
      <c r="AC1" s="46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>
      <c r="N2" s="3"/>
      <c r="V2" s="6"/>
      <c r="AD2"/>
      <c r="AE2"/>
    </row>
    <row r="3" spans="1:40">
      <c r="N3" s="3"/>
      <c r="V3" s="6"/>
      <c r="AD3"/>
      <c r="AE3"/>
    </row>
    <row r="4" spans="1:40">
      <c r="A4" s="96" t="s">
        <v>14</v>
      </c>
      <c r="D4" s="8"/>
      <c r="E4" s="8" t="s">
        <v>13</v>
      </c>
      <c r="M4" s="88" t="s">
        <v>168</v>
      </c>
      <c r="N4" s="3"/>
      <c r="V4" s="6"/>
      <c r="AD4"/>
      <c r="AE4"/>
    </row>
    <row r="5" spans="1:40">
      <c r="A5" s="8"/>
      <c r="D5" s="1"/>
      <c r="I5" s="1"/>
      <c r="K5" s="8"/>
      <c r="N5" s="97" t="s">
        <v>169</v>
      </c>
      <c r="O5" s="4"/>
      <c r="V5" s="6"/>
      <c r="AD5"/>
      <c r="AE5"/>
    </row>
    <row r="6" spans="1:40">
      <c r="A6" s="8"/>
      <c r="D6" s="1"/>
      <c r="I6" s="1"/>
      <c r="O6" s="4"/>
      <c r="V6" s="6"/>
      <c r="AD6"/>
      <c r="AE6"/>
    </row>
    <row r="7" spans="1:40">
      <c r="A7" s="8"/>
      <c r="D7" s="1"/>
      <c r="I7" s="1"/>
      <c r="O7" s="4"/>
      <c r="V7" s="6"/>
      <c r="AD7"/>
      <c r="AE7"/>
    </row>
    <row r="8" spans="1:40">
      <c r="A8" s="8"/>
      <c r="D8" s="1"/>
      <c r="I8" s="1"/>
      <c r="O8" s="4"/>
      <c r="V8" s="6"/>
      <c r="AD8"/>
      <c r="AE8"/>
    </row>
    <row r="9" spans="1:40">
      <c r="A9" s="8"/>
      <c r="D9" s="1"/>
      <c r="I9" s="1"/>
      <c r="O9" s="4"/>
      <c r="V9" s="6"/>
      <c r="AD9"/>
      <c r="AE9"/>
    </row>
    <row r="10" spans="1:40">
      <c r="A10" s="8"/>
      <c r="D10" s="1"/>
      <c r="I10" s="1"/>
      <c r="O10" s="4"/>
      <c r="V10" s="6"/>
      <c r="AD10"/>
      <c r="AE10"/>
    </row>
    <row r="11" spans="1:40">
      <c r="A11" s="138"/>
      <c r="B11" s="138"/>
      <c r="C11" s="139"/>
      <c r="E11" s="41"/>
      <c r="F11" s="66"/>
      <c r="G11" s="41"/>
      <c r="H11" s="40"/>
      <c r="J11" s="41"/>
      <c r="K11" s="41"/>
      <c r="L11" s="41"/>
      <c r="N11" s="41"/>
      <c r="V11" s="6"/>
      <c r="AD11"/>
      <c r="AE11"/>
    </row>
    <row r="12" spans="1:40">
      <c r="E12"/>
      <c r="F12" s="67"/>
      <c r="J12" s="39"/>
      <c r="K12" s="39"/>
      <c r="L12" s="40"/>
      <c r="M12" s="40"/>
      <c r="V12" s="6"/>
      <c r="AD12"/>
      <c r="AE12"/>
    </row>
    <row r="13" spans="1:40">
      <c r="A13" s="96" t="s">
        <v>15</v>
      </c>
      <c r="D13"/>
      <c r="E13"/>
      <c r="F13" s="67"/>
      <c r="J13" s="39"/>
      <c r="K13" s="39"/>
      <c r="L13" s="40"/>
      <c r="M13" s="64" t="s">
        <v>75</v>
      </c>
      <c r="V13" s="6"/>
      <c r="AD13"/>
      <c r="AE13"/>
    </row>
    <row r="14" spans="1:40">
      <c r="D14"/>
      <c r="E14"/>
      <c r="F14" s="67"/>
      <c r="J14" s="39"/>
      <c r="K14" s="39"/>
      <c r="L14" s="40"/>
      <c r="M14" s="40"/>
      <c r="V14" s="6"/>
      <c r="AD14"/>
      <c r="AE14"/>
    </row>
    <row r="15" spans="1:40">
      <c r="D15"/>
      <c r="E15"/>
      <c r="F15" s="67"/>
      <c r="J15" s="39"/>
      <c r="K15" s="39"/>
      <c r="L15" s="40"/>
      <c r="M15" s="40"/>
      <c r="V15" s="6"/>
      <c r="AD15"/>
      <c r="AE15"/>
    </row>
    <row r="16" spans="1:40">
      <c r="D16"/>
      <c r="E16"/>
      <c r="F16" s="67"/>
      <c r="J16" s="39"/>
      <c r="K16" s="39"/>
      <c r="L16" s="40"/>
      <c r="M16" s="40"/>
      <c r="V16" s="6"/>
      <c r="AD16"/>
      <c r="AE16"/>
    </row>
    <row r="17" spans="1:39">
      <c r="D17"/>
      <c r="E17"/>
      <c r="F17" s="67"/>
      <c r="J17" s="39"/>
      <c r="K17" s="39"/>
      <c r="L17" s="40"/>
      <c r="M17" s="40"/>
      <c r="N17" s="3"/>
      <c r="V17" s="6"/>
      <c r="AD17"/>
      <c r="AE17"/>
    </row>
    <row r="18" spans="1:39">
      <c r="D18"/>
      <c r="E18"/>
      <c r="F18" s="67"/>
      <c r="N18" s="3"/>
      <c r="V18" s="6"/>
      <c r="AD18"/>
      <c r="AE18"/>
    </row>
    <row r="19" spans="1:39" s="39" customFormat="1">
      <c r="C19" s="40"/>
      <c r="F19" s="67"/>
      <c r="G19" s="40"/>
      <c r="H19" s="40"/>
      <c r="I19" s="40"/>
      <c r="J19" s="40"/>
      <c r="K19" s="40"/>
      <c r="L19" s="40"/>
      <c r="M19" s="40"/>
      <c r="N19" s="92"/>
      <c r="O19" s="92"/>
      <c r="P19" s="92"/>
      <c r="Q19" s="92"/>
      <c r="R19" s="92"/>
      <c r="S19" s="92"/>
      <c r="T19" s="92"/>
      <c r="U19" s="92"/>
      <c r="V19" s="6"/>
      <c r="W19" s="6"/>
      <c r="X19" s="6"/>
      <c r="Y19" s="6"/>
      <c r="Z19" s="6"/>
      <c r="AA19" s="6"/>
      <c r="AB19" s="6"/>
      <c r="AC19" s="6"/>
    </row>
    <row r="20" spans="1:39" s="39" customFormat="1">
      <c r="C20" s="40"/>
      <c r="F20" s="67"/>
      <c r="G20" s="40"/>
      <c r="H20" s="40"/>
      <c r="I20" s="40"/>
      <c r="J20" s="40"/>
      <c r="K20" s="40"/>
      <c r="L20" s="40"/>
      <c r="M20" s="40"/>
      <c r="N20" s="93"/>
      <c r="O20" s="93"/>
      <c r="P20" s="93"/>
      <c r="Q20" s="93"/>
      <c r="R20" s="93"/>
      <c r="S20" s="93"/>
      <c r="T20" s="93"/>
      <c r="U20" s="93"/>
      <c r="V20" s="6"/>
      <c r="W20" s="6"/>
      <c r="X20" s="6"/>
      <c r="Y20" s="6"/>
      <c r="Z20" s="6"/>
      <c r="AA20" s="6"/>
      <c r="AB20" s="6"/>
      <c r="AC20" s="6"/>
    </row>
    <row r="21" spans="1:39" s="39" customFormat="1">
      <c r="C21" s="40"/>
      <c r="F21" s="67"/>
      <c r="G21" s="40"/>
      <c r="H21" s="40"/>
      <c r="I21" s="40"/>
      <c r="J21" s="40"/>
      <c r="K21" s="40"/>
      <c r="L21" s="40"/>
      <c r="M21" s="40"/>
      <c r="N21" s="93"/>
      <c r="O21" s="93"/>
      <c r="P21" s="93"/>
      <c r="Q21" s="93"/>
      <c r="R21" s="93"/>
      <c r="S21" s="93"/>
      <c r="T21" s="93"/>
      <c r="U21" s="93"/>
      <c r="V21" s="6"/>
      <c r="W21" s="6"/>
      <c r="X21" s="6"/>
      <c r="Y21" s="6"/>
      <c r="Z21" s="6"/>
      <c r="AA21" s="6"/>
      <c r="AB21" s="6"/>
      <c r="AC21" s="6"/>
    </row>
    <row r="22" spans="1:39" s="39" customFormat="1">
      <c r="C22" s="40"/>
      <c r="F22" s="67"/>
      <c r="G22" s="40"/>
      <c r="H22" s="40"/>
      <c r="I22" s="40"/>
      <c r="J22" s="40"/>
      <c r="K22" s="40"/>
      <c r="L22" s="40"/>
      <c r="M22" s="40"/>
      <c r="N22" s="93"/>
      <c r="O22" s="93"/>
      <c r="P22" s="93"/>
      <c r="Q22" s="93"/>
      <c r="R22" s="93"/>
      <c r="S22" s="93"/>
      <c r="T22" s="93"/>
      <c r="U22" s="93"/>
      <c r="V22" s="6"/>
      <c r="W22" s="6"/>
      <c r="X22" s="6"/>
      <c r="Y22" s="6"/>
      <c r="Z22" s="6"/>
      <c r="AA22" s="6"/>
      <c r="AB22" s="6"/>
      <c r="AC22" s="6"/>
    </row>
    <row r="23" spans="1:39" s="39" customFormat="1">
      <c r="C23" s="40"/>
      <c r="F23" s="67"/>
      <c r="G23" s="40"/>
      <c r="H23" s="40"/>
      <c r="I23" s="40"/>
      <c r="J23" s="40"/>
      <c r="K23" s="40"/>
      <c r="L23" s="40"/>
      <c r="M23" s="40"/>
      <c r="N23" s="92"/>
      <c r="O23" s="92"/>
      <c r="P23" s="92"/>
      <c r="Q23" s="92"/>
      <c r="R23" s="92"/>
      <c r="S23" s="92"/>
      <c r="T23" s="92"/>
      <c r="U23" s="92"/>
      <c r="V23" s="6"/>
      <c r="W23" s="6"/>
      <c r="X23" s="6"/>
      <c r="Y23" s="6"/>
      <c r="Z23" s="6"/>
      <c r="AA23" s="6"/>
      <c r="AB23" s="6"/>
      <c r="AC23" s="6"/>
    </row>
    <row r="24" spans="1:39" ht="15" customHeight="1">
      <c r="A24" s="1"/>
      <c r="B24" s="140" t="s">
        <v>17</v>
      </c>
      <c r="C24" s="141"/>
      <c r="D24" s="141"/>
      <c r="E24" s="142"/>
      <c r="F24" s="68"/>
      <c r="G24" s="143" t="s">
        <v>16</v>
      </c>
      <c r="H24" s="143"/>
      <c r="I24" s="143"/>
      <c r="J24" s="143"/>
      <c r="K24" s="143"/>
      <c r="L24" s="144" t="s">
        <v>7</v>
      </c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6"/>
      <c r="AE24" s="131" t="s">
        <v>8</v>
      </c>
      <c r="AF24" s="132"/>
    </row>
    <row r="25" spans="1:39" s="2" customFormat="1" ht="90" customHeight="1">
      <c r="A25" s="133" t="s">
        <v>48</v>
      </c>
      <c r="B25" s="16" t="s">
        <v>0</v>
      </c>
      <c r="C25" s="5" t="s">
        <v>1</v>
      </c>
      <c r="D25" s="5" t="s">
        <v>18</v>
      </c>
      <c r="E25" s="5" t="s">
        <v>31</v>
      </c>
      <c r="F25" s="69" t="s">
        <v>77</v>
      </c>
      <c r="G25" s="12" t="s">
        <v>2</v>
      </c>
      <c r="H25" s="12" t="s">
        <v>63</v>
      </c>
      <c r="I25" s="13" t="s">
        <v>3</v>
      </c>
      <c r="J25" s="13" t="s">
        <v>76</v>
      </c>
      <c r="K25" s="13" t="s">
        <v>72</v>
      </c>
      <c r="L25" s="13" t="s">
        <v>4</v>
      </c>
      <c r="M25" s="13" t="s">
        <v>5</v>
      </c>
      <c r="N25" s="13" t="s">
        <v>6</v>
      </c>
      <c r="O25" s="13" t="s">
        <v>11</v>
      </c>
      <c r="P25" s="18" t="s">
        <v>59</v>
      </c>
      <c r="Q25" s="18" t="s">
        <v>60</v>
      </c>
      <c r="R25" s="18" t="s">
        <v>55</v>
      </c>
      <c r="S25" s="18" t="s">
        <v>59</v>
      </c>
      <c r="T25" s="18" t="s">
        <v>60</v>
      </c>
      <c r="U25" s="18" t="s">
        <v>55</v>
      </c>
      <c r="V25" s="13" t="s">
        <v>47</v>
      </c>
      <c r="W25" s="14" t="s">
        <v>36</v>
      </c>
      <c r="X25" s="14" t="s">
        <v>49</v>
      </c>
      <c r="Y25" s="14" t="s">
        <v>50</v>
      </c>
      <c r="Z25" s="15" t="s">
        <v>51</v>
      </c>
      <c r="AA25" s="14" t="s">
        <v>52</v>
      </c>
      <c r="AB25" s="14" t="s">
        <v>53</v>
      </c>
      <c r="AC25" s="15" t="s">
        <v>54</v>
      </c>
      <c r="AD25" s="15" t="s">
        <v>42</v>
      </c>
      <c r="AE25" s="9" t="s">
        <v>9</v>
      </c>
      <c r="AF25" s="9" t="s">
        <v>10</v>
      </c>
      <c r="AH25" s="2" t="s">
        <v>56</v>
      </c>
      <c r="AI25" s="2" t="s">
        <v>57</v>
      </c>
      <c r="AM25" s="2" t="s">
        <v>61</v>
      </c>
    </row>
    <row r="26" spans="1:39" s="39" customFormat="1" hidden="1">
      <c r="A26" s="134"/>
      <c r="B26" s="23" t="s">
        <v>20</v>
      </c>
      <c r="C26" s="26"/>
      <c r="D26" s="27">
        <v>0.4</v>
      </c>
      <c r="E26" s="26" t="s">
        <v>32</v>
      </c>
      <c r="F26" s="70" t="s">
        <v>81</v>
      </c>
      <c r="G26" s="113"/>
      <c r="H26" s="112"/>
      <c r="I26" s="109">
        <v>31.5</v>
      </c>
      <c r="J26" s="29">
        <v>1000</v>
      </c>
      <c r="K26" s="29">
        <v>6</v>
      </c>
      <c r="L26" s="110"/>
      <c r="M26" s="110"/>
      <c r="N26" s="22">
        <f t="shared" ref="N26:N31" si="0">M26*L26</f>
        <v>0</v>
      </c>
      <c r="O26" s="29" t="s">
        <v>37</v>
      </c>
      <c r="P26" s="29">
        <f t="shared" ref="P26:P31" si="1">CONVERT(42,"in","cm")</f>
        <v>106.67999999999999</v>
      </c>
      <c r="Q26" s="29">
        <f t="shared" ref="Q26:Q31" si="2">CONVERT(48,"in","cm")</f>
        <v>121.92</v>
      </c>
      <c r="R26" s="29">
        <f t="shared" ref="R26:R31" si="3">Q26*P26</f>
        <v>13006.425599999999</v>
      </c>
      <c r="S26" s="29">
        <v>100</v>
      </c>
      <c r="T26" s="29">
        <v>120</v>
      </c>
      <c r="U26" s="29">
        <f t="shared" ref="U26:U31" si="4">T26*S26</f>
        <v>12000</v>
      </c>
      <c r="V26" s="30"/>
      <c r="W26" s="111"/>
      <c r="X26" s="30">
        <v>19.100000000000001</v>
      </c>
      <c r="Y26" s="30">
        <v>13.9</v>
      </c>
      <c r="Z26" s="30">
        <v>10.6</v>
      </c>
      <c r="AA26" s="30">
        <f t="shared" ref="AA26:AA31" si="5">CONVERT(X26,"in","cm")</f>
        <v>48.514000000000003</v>
      </c>
      <c r="AB26" s="30">
        <f t="shared" ref="AB26:AB31" si="6">CONVERT(Y26,"in","cm")</f>
        <v>35.305999999999997</v>
      </c>
      <c r="AC26" s="30">
        <f t="shared" ref="AC26:AC31" si="7">CONVERT(Z26,"in","cm")</f>
        <v>26.923999999999999</v>
      </c>
      <c r="AD26" s="30" t="s">
        <v>178</v>
      </c>
      <c r="AE26" s="10"/>
      <c r="AF26" s="7"/>
      <c r="AG26" s="11"/>
      <c r="AH26" s="11">
        <f t="shared" ref="AH26:AH31" si="8">AA26*AB26*L26</f>
        <v>0</v>
      </c>
      <c r="AI26" s="11">
        <f t="shared" ref="AI26:AI31" si="9">AC26*M26</f>
        <v>0</v>
      </c>
      <c r="AJ26" s="39">
        <f t="shared" ref="AJ26:AJ31" si="10">T26/AA26</f>
        <v>2.4735128004287419</v>
      </c>
      <c r="AK26" s="11">
        <f t="shared" ref="AK26:AK31" si="11">S26/AB26</f>
        <v>2.8323797654789558</v>
      </c>
      <c r="AL26" s="11">
        <f t="shared" ref="AL26:AL31" si="12">AJ26*AK26</f>
        <v>7.005927605587555</v>
      </c>
      <c r="AM26" s="21" t="e">
        <f t="shared" ref="AM26:AM31" si="13">1-(AL26-L26)/L26</f>
        <v>#DIV/0!</v>
      </c>
    </row>
    <row r="27" spans="1:39" s="39" customFormat="1">
      <c r="A27" s="134"/>
      <c r="B27" s="23" t="s">
        <v>20</v>
      </c>
      <c r="C27" s="26"/>
      <c r="D27" s="27">
        <v>0.4</v>
      </c>
      <c r="E27" s="26" t="s">
        <v>32</v>
      </c>
      <c r="F27" s="70" t="s">
        <v>81</v>
      </c>
      <c r="G27" s="28">
        <v>813690010040</v>
      </c>
      <c r="H27" s="48">
        <v>8139290010101</v>
      </c>
      <c r="I27" s="55">
        <v>45.2</v>
      </c>
      <c r="J27" s="29">
        <v>750</v>
      </c>
      <c r="K27" s="29">
        <v>12</v>
      </c>
      <c r="L27" s="22">
        <v>6</v>
      </c>
      <c r="M27" s="22">
        <v>5</v>
      </c>
      <c r="N27" s="22">
        <f t="shared" si="0"/>
        <v>30</v>
      </c>
      <c r="O27" s="29" t="s">
        <v>37</v>
      </c>
      <c r="P27" s="29"/>
      <c r="Q27" s="29"/>
      <c r="R27" s="29"/>
      <c r="S27" s="29"/>
      <c r="T27" s="29"/>
      <c r="U27" s="29"/>
      <c r="V27" s="30"/>
      <c r="W27" s="59">
        <v>1396</v>
      </c>
      <c r="X27" s="30"/>
      <c r="Y27" s="30"/>
      <c r="Z27" s="30"/>
      <c r="AA27" s="30"/>
      <c r="AB27" s="30"/>
      <c r="AC27" s="30"/>
      <c r="AD27" s="30" t="s">
        <v>40</v>
      </c>
      <c r="AE27" s="10"/>
      <c r="AF27" s="7"/>
      <c r="AG27" s="11"/>
      <c r="AH27" s="11"/>
      <c r="AI27" s="11"/>
      <c r="AK27" s="11"/>
      <c r="AL27" s="11"/>
      <c r="AM27" s="21"/>
    </row>
    <row r="28" spans="1:39" s="39" customFormat="1">
      <c r="A28" s="134"/>
      <c r="B28" s="23" t="s">
        <v>25</v>
      </c>
      <c r="C28" s="26"/>
      <c r="D28" s="27">
        <v>0.4</v>
      </c>
      <c r="E28" s="26" t="s">
        <v>32</v>
      </c>
      <c r="F28" s="70" t="s">
        <v>81</v>
      </c>
      <c r="G28" s="28">
        <v>898870002022</v>
      </c>
      <c r="H28" s="28">
        <v>10898870002029</v>
      </c>
      <c r="I28" s="55">
        <v>17.239999999999998</v>
      </c>
      <c r="J28" s="29">
        <v>100</v>
      </c>
      <c r="K28" s="29">
        <v>24</v>
      </c>
      <c r="L28" s="22">
        <v>6</v>
      </c>
      <c r="M28" s="22">
        <v>5</v>
      </c>
      <c r="N28" s="22">
        <f t="shared" si="0"/>
        <v>30</v>
      </c>
      <c r="O28" s="29" t="s">
        <v>12</v>
      </c>
      <c r="P28" s="29">
        <f t="shared" si="1"/>
        <v>106.67999999999999</v>
      </c>
      <c r="Q28" s="29">
        <f t="shared" si="2"/>
        <v>121.92</v>
      </c>
      <c r="R28" s="29">
        <f t="shared" si="3"/>
        <v>13006.425599999999</v>
      </c>
      <c r="S28" s="29">
        <v>100</v>
      </c>
      <c r="T28" s="29">
        <v>120</v>
      </c>
      <c r="U28" s="29">
        <f t="shared" si="4"/>
        <v>12000</v>
      </c>
      <c r="V28" s="30"/>
      <c r="W28" s="59">
        <f t="shared" ref="W28" si="14">+I28*N28</f>
        <v>517.19999999999993</v>
      </c>
      <c r="X28" s="30">
        <v>18.100000000000001</v>
      </c>
      <c r="Y28" s="30">
        <v>11.7</v>
      </c>
      <c r="Z28" s="30">
        <v>7.3</v>
      </c>
      <c r="AA28" s="30">
        <f t="shared" si="5"/>
        <v>45.973999999999997</v>
      </c>
      <c r="AB28" s="30">
        <f t="shared" si="6"/>
        <v>29.718</v>
      </c>
      <c r="AC28" s="30">
        <f t="shared" si="7"/>
        <v>18.542000000000002</v>
      </c>
      <c r="AD28" s="30" t="s">
        <v>45</v>
      </c>
      <c r="AE28" s="49"/>
      <c r="AF28" s="7"/>
      <c r="AG28" s="11"/>
      <c r="AH28" s="11">
        <f t="shared" si="8"/>
        <v>8197.5319920000002</v>
      </c>
      <c r="AI28" s="11">
        <f t="shared" si="9"/>
        <v>92.710000000000008</v>
      </c>
      <c r="AJ28" s="39">
        <f t="shared" si="10"/>
        <v>2.6101709661982864</v>
      </c>
      <c r="AK28" s="11">
        <f t="shared" si="11"/>
        <v>3.3649639948852546</v>
      </c>
      <c r="AL28" s="11">
        <f t="shared" si="12"/>
        <v>8.7831313217520908</v>
      </c>
      <c r="AM28" s="21">
        <f t="shared" si="13"/>
        <v>0.5361447797079848</v>
      </c>
    </row>
    <row r="29" spans="1:39" s="39" customFormat="1" hidden="1">
      <c r="A29" s="134"/>
      <c r="B29" s="23" t="s">
        <v>22</v>
      </c>
      <c r="C29" s="26"/>
      <c r="D29" s="27">
        <v>0.4</v>
      </c>
      <c r="E29" s="26" t="s">
        <v>32</v>
      </c>
      <c r="F29" s="70" t="s">
        <v>82</v>
      </c>
      <c r="G29" s="113"/>
      <c r="H29" s="112"/>
      <c r="I29" s="109">
        <v>31.5</v>
      </c>
      <c r="J29" s="29">
        <v>1000</v>
      </c>
      <c r="K29" s="29">
        <v>6</v>
      </c>
      <c r="L29" s="110"/>
      <c r="M29" s="110"/>
      <c r="N29" s="22">
        <f t="shared" ref="N29" si="15">M29*L29</f>
        <v>0</v>
      </c>
      <c r="O29" s="29" t="s">
        <v>37</v>
      </c>
      <c r="P29" s="29">
        <f t="shared" si="1"/>
        <v>106.67999999999999</v>
      </c>
      <c r="Q29" s="29">
        <f t="shared" si="2"/>
        <v>121.92</v>
      </c>
      <c r="R29" s="29">
        <f t="shared" ref="R29" si="16">Q29*P29</f>
        <v>13006.425599999999</v>
      </c>
      <c r="S29" s="29">
        <v>100</v>
      </c>
      <c r="T29" s="29">
        <v>120</v>
      </c>
      <c r="U29" s="29">
        <f t="shared" ref="U29" si="17">T29*S29</f>
        <v>12000</v>
      </c>
      <c r="V29" s="30"/>
      <c r="W29" s="111"/>
      <c r="X29" s="30">
        <v>19.100000000000001</v>
      </c>
      <c r="Y29" s="30">
        <v>13.9</v>
      </c>
      <c r="Z29" s="30">
        <v>10.6</v>
      </c>
      <c r="AA29" s="30">
        <f t="shared" ref="AA29" si="18">CONVERT(X29,"in","cm")</f>
        <v>48.514000000000003</v>
      </c>
      <c r="AB29" s="30">
        <f t="shared" ref="AB29" si="19">CONVERT(Y29,"in","cm")</f>
        <v>35.305999999999997</v>
      </c>
      <c r="AC29" s="30">
        <f t="shared" ref="AC29" si="20">CONVERT(Z29,"in","cm")</f>
        <v>26.923999999999999</v>
      </c>
      <c r="AD29" s="30" t="s">
        <v>178</v>
      </c>
      <c r="AE29" s="10"/>
      <c r="AF29" s="7"/>
      <c r="AG29" s="11"/>
      <c r="AH29" s="11">
        <f t="shared" ref="AH29" si="21">AA29*AB29*L29</f>
        <v>0</v>
      </c>
      <c r="AI29" s="11">
        <f t="shared" ref="AI29" si="22">AC29*M29</f>
        <v>0</v>
      </c>
      <c r="AJ29" s="39">
        <f t="shared" ref="AJ29" si="23">T29/AA29</f>
        <v>2.4735128004287419</v>
      </c>
      <c r="AK29" s="11">
        <f t="shared" ref="AK29" si="24">S29/AB29</f>
        <v>2.8323797654789558</v>
      </c>
      <c r="AL29" s="11">
        <f t="shared" ref="AL29" si="25">AJ29*AK29</f>
        <v>7.005927605587555</v>
      </c>
      <c r="AM29" s="21" t="e">
        <f t="shared" ref="AM29" si="26">1-(AL29-L29)/L29</f>
        <v>#DIV/0!</v>
      </c>
    </row>
    <row r="30" spans="1:39" s="39" customFormat="1">
      <c r="A30" s="134"/>
      <c r="B30" s="23" t="s">
        <v>22</v>
      </c>
      <c r="C30" s="26" t="s">
        <v>29</v>
      </c>
      <c r="D30" s="27">
        <v>0.4</v>
      </c>
      <c r="E30" s="26" t="s">
        <v>34</v>
      </c>
      <c r="F30" s="70" t="s">
        <v>82</v>
      </c>
      <c r="G30" s="24">
        <v>898870002039</v>
      </c>
      <c r="H30" s="48">
        <v>10898870002036</v>
      </c>
      <c r="I30" s="55">
        <v>23.6</v>
      </c>
      <c r="J30" s="29">
        <v>750</v>
      </c>
      <c r="K30" s="29">
        <v>6</v>
      </c>
      <c r="L30" s="22">
        <v>9</v>
      </c>
      <c r="M30" s="22">
        <v>8</v>
      </c>
      <c r="N30" s="22">
        <f t="shared" si="0"/>
        <v>72</v>
      </c>
      <c r="O30" s="29" t="s">
        <v>37</v>
      </c>
      <c r="P30" s="29">
        <f t="shared" si="1"/>
        <v>106.67999999999999</v>
      </c>
      <c r="Q30" s="29">
        <f t="shared" si="2"/>
        <v>121.92</v>
      </c>
      <c r="R30" s="29">
        <f t="shared" si="3"/>
        <v>13006.425599999999</v>
      </c>
      <c r="S30" s="29">
        <v>100</v>
      </c>
      <c r="T30" s="29">
        <v>120</v>
      </c>
      <c r="U30" s="29">
        <f t="shared" si="4"/>
        <v>12000</v>
      </c>
      <c r="V30" s="30"/>
      <c r="W30" s="59">
        <v>1739.2</v>
      </c>
      <c r="X30" s="30">
        <v>13.9</v>
      </c>
      <c r="Y30" s="30">
        <v>9.4</v>
      </c>
      <c r="Z30" s="30">
        <v>7.8</v>
      </c>
      <c r="AA30" s="30">
        <f t="shared" si="5"/>
        <v>35.305999999999997</v>
      </c>
      <c r="AB30" s="30">
        <f t="shared" si="6"/>
        <v>23.876000000000001</v>
      </c>
      <c r="AC30" s="30">
        <f t="shared" si="7"/>
        <v>19.811999999999998</v>
      </c>
      <c r="AD30" s="30" t="s">
        <v>38</v>
      </c>
      <c r="AE30" s="49"/>
      <c r="AF30" s="7"/>
      <c r="AG30" s="11"/>
      <c r="AH30" s="11">
        <f t="shared" si="8"/>
        <v>7586.6945040000001</v>
      </c>
      <c r="AI30" s="11">
        <f t="shared" si="9"/>
        <v>158.49599999999998</v>
      </c>
      <c r="AJ30" s="39">
        <f t="shared" si="10"/>
        <v>3.3988557185747466</v>
      </c>
      <c r="AK30" s="11">
        <f t="shared" si="11"/>
        <v>4.188306248952923</v>
      </c>
      <c r="AL30" s="11">
        <f t="shared" si="12"/>
        <v>14.235448645395989</v>
      </c>
      <c r="AM30" s="21">
        <f t="shared" si="13"/>
        <v>0.41828348384489011</v>
      </c>
    </row>
    <row r="31" spans="1:39" s="39" customFormat="1">
      <c r="A31" s="134"/>
      <c r="B31" s="23" t="s">
        <v>27</v>
      </c>
      <c r="C31" s="26" t="s">
        <v>29</v>
      </c>
      <c r="D31" s="27">
        <v>0.4</v>
      </c>
      <c r="E31" s="26" t="s">
        <v>34</v>
      </c>
      <c r="F31" s="70" t="s">
        <v>82</v>
      </c>
      <c r="G31" s="24">
        <v>898870002114</v>
      </c>
      <c r="H31" s="24">
        <v>10898870002111</v>
      </c>
      <c r="I31" s="55">
        <v>19.7</v>
      </c>
      <c r="J31" s="29">
        <v>100</v>
      </c>
      <c r="K31" s="29">
        <v>24</v>
      </c>
      <c r="L31" s="22">
        <v>6</v>
      </c>
      <c r="M31" s="22">
        <v>5</v>
      </c>
      <c r="N31" s="22">
        <f t="shared" si="0"/>
        <v>30</v>
      </c>
      <c r="O31" s="29" t="s">
        <v>12</v>
      </c>
      <c r="P31" s="31">
        <f t="shared" si="1"/>
        <v>106.67999999999999</v>
      </c>
      <c r="Q31" s="31">
        <f t="shared" si="2"/>
        <v>121.92</v>
      </c>
      <c r="R31" s="31">
        <f t="shared" si="3"/>
        <v>13006.425599999999</v>
      </c>
      <c r="S31" s="31">
        <v>100</v>
      </c>
      <c r="T31" s="31">
        <v>120</v>
      </c>
      <c r="U31" s="31">
        <f t="shared" si="4"/>
        <v>12000</v>
      </c>
      <c r="V31" s="30"/>
      <c r="W31" s="59">
        <f t="shared" ref="W31" si="27">+I31*N31</f>
        <v>591</v>
      </c>
      <c r="X31" s="30">
        <v>18.100000000000001</v>
      </c>
      <c r="Y31" s="30">
        <v>11.7</v>
      </c>
      <c r="Z31" s="30">
        <v>7.3</v>
      </c>
      <c r="AA31" s="30">
        <f t="shared" si="5"/>
        <v>45.973999999999997</v>
      </c>
      <c r="AB31" s="30">
        <f t="shared" si="6"/>
        <v>29.718</v>
      </c>
      <c r="AC31" s="30">
        <f t="shared" si="7"/>
        <v>18.542000000000002</v>
      </c>
      <c r="AD31" s="30" t="s">
        <v>45</v>
      </c>
      <c r="AE31" s="49"/>
      <c r="AF31" s="7"/>
      <c r="AG31" s="11"/>
      <c r="AH31" s="11">
        <f t="shared" si="8"/>
        <v>8197.5319920000002</v>
      </c>
      <c r="AI31" s="11">
        <f t="shared" si="9"/>
        <v>92.710000000000008</v>
      </c>
      <c r="AJ31" s="39">
        <f t="shared" si="10"/>
        <v>2.6101709661982864</v>
      </c>
      <c r="AK31" s="11">
        <f t="shared" si="11"/>
        <v>3.3649639948852546</v>
      </c>
      <c r="AL31" s="11">
        <f t="shared" si="12"/>
        <v>8.7831313217520908</v>
      </c>
      <c r="AM31" s="21">
        <f t="shared" si="13"/>
        <v>0.5361447797079848</v>
      </c>
    </row>
    <row r="32" spans="1:39" s="39" customFormat="1">
      <c r="A32" s="134"/>
      <c r="B32" s="23" t="s">
        <v>19</v>
      </c>
      <c r="C32" s="26"/>
      <c r="D32" s="27">
        <v>0.4</v>
      </c>
      <c r="E32" s="26" t="s">
        <v>32</v>
      </c>
      <c r="F32" s="70" t="s">
        <v>80</v>
      </c>
      <c r="G32" s="28">
        <v>813690010019</v>
      </c>
      <c r="H32" s="48">
        <v>813690010071</v>
      </c>
      <c r="I32" s="55">
        <v>44.2</v>
      </c>
      <c r="J32" s="29">
        <v>750</v>
      </c>
      <c r="K32" s="29">
        <v>12</v>
      </c>
      <c r="L32" s="22">
        <v>11</v>
      </c>
      <c r="M32" s="22">
        <v>4</v>
      </c>
      <c r="N32" s="22">
        <f t="shared" ref="N32" si="28">M32*L32</f>
        <v>44</v>
      </c>
      <c r="O32" s="29" t="s">
        <v>37</v>
      </c>
      <c r="P32" s="29">
        <f>CONVERT(42,"in","cm")</f>
        <v>106.67999999999999</v>
      </c>
      <c r="Q32" s="29">
        <f>CONVERT(48,"in","cm")</f>
        <v>121.92</v>
      </c>
      <c r="R32" s="29">
        <f>Q32*P32</f>
        <v>13006.425599999999</v>
      </c>
      <c r="S32" s="29">
        <v>100</v>
      </c>
      <c r="T32" s="29">
        <v>120</v>
      </c>
      <c r="U32" s="29">
        <f>T32*S32</f>
        <v>12000</v>
      </c>
      <c r="V32" s="30"/>
      <c r="W32" s="59">
        <v>1984.8</v>
      </c>
      <c r="X32" s="30">
        <v>13.9</v>
      </c>
      <c r="Y32" s="30">
        <v>10.4</v>
      </c>
      <c r="Z32" s="30">
        <v>13.9</v>
      </c>
      <c r="AA32" s="30">
        <f>CONVERT(X32,"in","cm")</f>
        <v>35.305999999999997</v>
      </c>
      <c r="AB32" s="30">
        <f t="shared" ref="AB32" si="29">CONVERT(Y32,"in","cm")</f>
        <v>26.416</v>
      </c>
      <c r="AC32" s="30">
        <f t="shared" ref="AC32" si="30">CONVERT(Z32,"in","cm")</f>
        <v>35.305999999999997</v>
      </c>
      <c r="AD32" s="30" t="s">
        <v>41</v>
      </c>
      <c r="AE32" s="10"/>
      <c r="AF32" s="7"/>
      <c r="AG32" s="11"/>
      <c r="AH32" s="11">
        <f t="shared" ref="AH32" si="31">AA32*AB32*L32</f>
        <v>10259.076256</v>
      </c>
      <c r="AI32" s="11">
        <f t="shared" ref="AI32" si="32">AC32*M32</f>
        <v>141.22399999999999</v>
      </c>
      <c r="AJ32" s="39">
        <f t="shared" ref="AJ32" si="33">T32/AA32</f>
        <v>3.3988557185747466</v>
      </c>
      <c r="AK32" s="11">
        <f t="shared" ref="AK32" si="34">S32/AB32</f>
        <v>3.7855844942459114</v>
      </c>
      <c r="AL32" s="11">
        <f>AJ32*AK32</f>
        <v>12.866655506415606</v>
      </c>
      <c r="AM32" s="21">
        <f t="shared" ref="AM32" si="35">1-(AL32-L32)/L32</f>
        <v>0.8303040448713086</v>
      </c>
    </row>
    <row r="33" spans="1:39" s="39" customFormat="1">
      <c r="A33" s="134"/>
      <c r="B33" s="23" t="s">
        <v>24</v>
      </c>
      <c r="C33" s="26"/>
      <c r="D33" s="27">
        <v>0.4</v>
      </c>
      <c r="E33" s="26" t="s">
        <v>32</v>
      </c>
      <c r="F33" s="70" t="s">
        <v>80</v>
      </c>
      <c r="G33" s="28">
        <v>813690010002</v>
      </c>
      <c r="H33" s="28">
        <v>813690010064</v>
      </c>
      <c r="I33" s="55">
        <v>45.1</v>
      </c>
      <c r="J33" s="29">
        <v>100</v>
      </c>
      <c r="K33" s="29">
        <v>48</v>
      </c>
      <c r="L33" s="22">
        <v>6</v>
      </c>
      <c r="M33" s="22">
        <v>5</v>
      </c>
      <c r="N33" s="22">
        <f t="shared" ref="N33" si="36">M33*L33</f>
        <v>30</v>
      </c>
      <c r="O33" s="29" t="s">
        <v>12</v>
      </c>
      <c r="P33" s="29">
        <f t="shared" ref="P33:P39" si="37">CONVERT(42,"in","cm")</f>
        <v>106.67999999999999</v>
      </c>
      <c r="Q33" s="29">
        <f t="shared" ref="Q33:Q39" si="38">CONVERT(48,"in","cm")</f>
        <v>121.92</v>
      </c>
      <c r="R33" s="29">
        <f t="shared" ref="R33" si="39">Q33*P33</f>
        <v>13006.425599999999</v>
      </c>
      <c r="S33" s="29">
        <v>100</v>
      </c>
      <c r="T33" s="29">
        <v>120</v>
      </c>
      <c r="U33" s="29">
        <f t="shared" ref="U33" si="40">T33*S33</f>
        <v>12000</v>
      </c>
      <c r="V33" s="30"/>
      <c r="W33" s="59">
        <f t="shared" ref="W33" si="41">+I33*N33</f>
        <v>1353</v>
      </c>
      <c r="X33" s="30">
        <v>22.4</v>
      </c>
      <c r="Y33" s="30">
        <v>7.9</v>
      </c>
      <c r="Z33" s="30">
        <v>8.6999999999999993</v>
      </c>
      <c r="AA33" s="30">
        <f t="shared" ref="AA33" si="42">CONVERT(X33,"in","cm")</f>
        <v>56.896000000000001</v>
      </c>
      <c r="AB33" s="30">
        <f t="shared" ref="AB33:AC33" si="43">CONVERT(Y33,"in","cm")</f>
        <v>20.065999999999999</v>
      </c>
      <c r="AC33" s="30">
        <f t="shared" si="43"/>
        <v>22.098000000000003</v>
      </c>
      <c r="AD33" s="30" t="s">
        <v>44</v>
      </c>
      <c r="AE33" s="49"/>
      <c r="AF33" s="7"/>
      <c r="AG33" s="11"/>
      <c r="AH33" s="11">
        <f t="shared" ref="AH33" si="44">AA33*AB33*L33</f>
        <v>6850.0508160000009</v>
      </c>
      <c r="AI33" s="11">
        <f t="shared" ref="AI33" si="45">AC33*M33</f>
        <v>110.49000000000001</v>
      </c>
      <c r="AJ33" s="39">
        <f t="shared" ref="AJ33" si="46">T33/AA33</f>
        <v>2.1091113610798651</v>
      </c>
      <c r="AK33" s="11">
        <f t="shared" ref="AK33" si="47">S33/AB33</f>
        <v>4.9835542709060103</v>
      </c>
      <c r="AL33" s="11">
        <f t="shared" ref="AL33" si="48">AJ33*AK33</f>
        <v>10.51087093132595</v>
      </c>
      <c r="AM33" s="21">
        <f t="shared" ref="AM33" si="49">1-(AL33-L33)/L33</f>
        <v>0.24818817811234162</v>
      </c>
    </row>
    <row r="34" spans="1:39">
      <c r="A34" s="134"/>
      <c r="B34" s="23" t="s">
        <v>23</v>
      </c>
      <c r="C34" s="26" t="s">
        <v>62</v>
      </c>
      <c r="D34" s="27">
        <v>0.4</v>
      </c>
      <c r="E34" s="26" t="s">
        <v>35</v>
      </c>
      <c r="F34" s="70" t="s">
        <v>79</v>
      </c>
      <c r="G34" s="28">
        <v>675286000732</v>
      </c>
      <c r="H34" s="28">
        <v>10675286000739</v>
      </c>
      <c r="I34" s="55">
        <v>46.2</v>
      </c>
      <c r="J34" s="29">
        <v>750</v>
      </c>
      <c r="K34" s="29">
        <v>12</v>
      </c>
      <c r="L34" s="22">
        <v>10</v>
      </c>
      <c r="M34" s="22">
        <v>5</v>
      </c>
      <c r="N34" s="22">
        <f t="shared" ref="N34:N39" si="50">M34*L34</f>
        <v>50</v>
      </c>
      <c r="O34" s="29" t="s">
        <v>37</v>
      </c>
      <c r="P34" s="29">
        <f t="shared" si="37"/>
        <v>106.67999999999999</v>
      </c>
      <c r="Q34" s="29">
        <f t="shared" si="38"/>
        <v>121.92</v>
      </c>
      <c r="R34" s="29">
        <f t="shared" ref="R34:R39" si="51">Q34*P34</f>
        <v>13006.425599999999</v>
      </c>
      <c r="S34" s="29">
        <v>100</v>
      </c>
      <c r="T34" s="29">
        <v>120</v>
      </c>
      <c r="U34" s="29">
        <f t="shared" ref="U34:U39" si="52">T34*S34</f>
        <v>12000</v>
      </c>
      <c r="V34" s="30"/>
      <c r="W34" s="59">
        <f t="shared" ref="W34:W48" si="53">+I34*N34</f>
        <v>2310</v>
      </c>
      <c r="X34" s="19">
        <f>CONVERT(AA34,"cm","in")</f>
        <v>13.385826771653544</v>
      </c>
      <c r="Y34" s="19">
        <f t="shared" ref="Y34:Z34" si="54">CONVERT(AB34,"cm","in")</f>
        <v>8.5039370078740166</v>
      </c>
      <c r="Z34" s="19">
        <f t="shared" si="54"/>
        <v>11.73228346456693</v>
      </c>
      <c r="AA34" s="19">
        <v>34</v>
      </c>
      <c r="AB34" s="19">
        <v>21.6</v>
      </c>
      <c r="AC34" s="19">
        <v>29.8</v>
      </c>
      <c r="AD34" s="30" t="s">
        <v>171</v>
      </c>
      <c r="AE34" s="49"/>
      <c r="AF34" s="7"/>
      <c r="AG34" s="11"/>
      <c r="AH34" s="11">
        <f t="shared" ref="AH34:AH39" si="55">AA34*AB34*L34</f>
        <v>7344.0000000000009</v>
      </c>
      <c r="AI34" s="11">
        <f t="shared" ref="AI34:AI39" si="56">AC34*M34</f>
        <v>149</v>
      </c>
      <c r="AJ34">
        <f t="shared" ref="AJ34:AJ39" si="57">T34/AA34</f>
        <v>3.5294117647058822</v>
      </c>
      <c r="AK34" s="11">
        <f t="shared" ref="AK34:AK39" si="58">S34/AB34</f>
        <v>4.6296296296296298</v>
      </c>
      <c r="AL34" s="11">
        <f t="shared" ref="AL34:AL39" si="59">AJ34*AK34</f>
        <v>16.33986928104575</v>
      </c>
      <c r="AM34" s="21">
        <f t="shared" ref="AM34:AM39" si="60">1-(AL34-L34)/L34</f>
        <v>0.36601307189542498</v>
      </c>
    </row>
    <row r="35" spans="1:39" s="47" customFormat="1">
      <c r="A35" s="134"/>
      <c r="B35" s="25" t="s">
        <v>159</v>
      </c>
      <c r="C35" s="29" t="s">
        <v>30</v>
      </c>
      <c r="D35" s="86">
        <v>0.4</v>
      </c>
      <c r="E35" s="29" t="s">
        <v>35</v>
      </c>
      <c r="F35" s="87" t="s">
        <v>78</v>
      </c>
      <c r="G35" s="28">
        <v>3760175130731</v>
      </c>
      <c r="H35" s="28" t="s">
        <v>160</v>
      </c>
      <c r="I35" s="55">
        <v>30.4</v>
      </c>
      <c r="J35" s="29">
        <v>750</v>
      </c>
      <c r="K35" s="29">
        <v>6</v>
      </c>
      <c r="L35" s="22">
        <v>12</v>
      </c>
      <c r="M35" s="22">
        <v>4</v>
      </c>
      <c r="N35" s="22">
        <f t="shared" si="50"/>
        <v>48</v>
      </c>
      <c r="O35" s="29" t="s">
        <v>37</v>
      </c>
      <c r="P35" s="29"/>
      <c r="Q35" s="29"/>
      <c r="R35" s="29"/>
      <c r="S35" s="29"/>
      <c r="T35" s="29"/>
      <c r="U35" s="29"/>
      <c r="V35" s="30"/>
      <c r="W35" s="59">
        <f t="shared" si="53"/>
        <v>1459.1999999999998</v>
      </c>
      <c r="X35" s="19"/>
      <c r="Y35" s="19"/>
      <c r="Z35" s="19"/>
      <c r="AA35" s="30">
        <f t="shared" ref="AA35:AA38" si="61">CONVERT(X35,"in","cm")</f>
        <v>0</v>
      </c>
      <c r="AB35" s="30">
        <f t="shared" ref="AB35:AB38" si="62">CONVERT(Y35,"in","cm")</f>
        <v>0</v>
      </c>
      <c r="AC35" s="30">
        <f t="shared" ref="AC35:AC38" si="63">CONVERT(Z35,"in","cm")</f>
        <v>0</v>
      </c>
      <c r="AD35" s="30" t="s">
        <v>172</v>
      </c>
      <c r="AE35" s="94"/>
      <c r="AF35" s="45"/>
      <c r="AG35" s="20"/>
      <c r="AH35" s="20"/>
      <c r="AI35" s="20"/>
      <c r="AK35" s="20"/>
      <c r="AL35" s="20"/>
      <c r="AM35" s="95"/>
    </row>
    <row r="36" spans="1:39" s="47" customFormat="1">
      <c r="A36" s="134"/>
      <c r="B36" s="25" t="s">
        <v>58</v>
      </c>
      <c r="C36" s="29" t="s">
        <v>30</v>
      </c>
      <c r="D36" s="86">
        <v>0.4</v>
      </c>
      <c r="E36" s="29" t="s">
        <v>35</v>
      </c>
      <c r="F36" s="87" t="s">
        <v>78</v>
      </c>
      <c r="G36" s="28">
        <v>3760175130731</v>
      </c>
      <c r="H36" s="28">
        <v>36017513755</v>
      </c>
      <c r="I36" s="55">
        <v>44</v>
      </c>
      <c r="J36" s="29">
        <v>750</v>
      </c>
      <c r="K36" s="29">
        <v>6</v>
      </c>
      <c r="L36" s="22">
        <v>10</v>
      </c>
      <c r="M36" s="22">
        <v>5</v>
      </c>
      <c r="N36" s="22">
        <f t="shared" ref="N36:N38" si="64">M36*L36</f>
        <v>50</v>
      </c>
      <c r="O36" s="29" t="s">
        <v>37</v>
      </c>
      <c r="P36" s="29">
        <f t="shared" si="37"/>
        <v>106.67999999999999</v>
      </c>
      <c r="Q36" s="29">
        <f t="shared" si="38"/>
        <v>121.92</v>
      </c>
      <c r="R36" s="29">
        <f t="shared" si="51"/>
        <v>13006.425599999999</v>
      </c>
      <c r="S36" s="29">
        <v>100</v>
      </c>
      <c r="T36" s="29">
        <v>120</v>
      </c>
      <c r="U36" s="29">
        <f t="shared" si="52"/>
        <v>12000</v>
      </c>
      <c r="V36" s="30"/>
      <c r="W36" s="59">
        <f t="shared" si="53"/>
        <v>2200</v>
      </c>
      <c r="X36" s="30">
        <v>16.8</v>
      </c>
      <c r="Y36" s="30">
        <v>12.4</v>
      </c>
      <c r="Z36" s="30">
        <v>11.9</v>
      </c>
      <c r="AA36" s="30">
        <f t="shared" si="61"/>
        <v>42.671999999999997</v>
      </c>
      <c r="AB36" s="30">
        <f t="shared" si="62"/>
        <v>31.496000000000002</v>
      </c>
      <c r="AC36" s="30">
        <f t="shared" si="63"/>
        <v>30.225999999999999</v>
      </c>
      <c r="AD36" s="30" t="s">
        <v>43</v>
      </c>
      <c r="AE36" s="94"/>
      <c r="AF36" s="45"/>
      <c r="AG36" s="20"/>
      <c r="AH36" s="20">
        <f t="shared" si="55"/>
        <v>13439.973119999999</v>
      </c>
      <c r="AI36" s="20">
        <f t="shared" si="56"/>
        <v>151.13</v>
      </c>
      <c r="AJ36" s="47">
        <f t="shared" si="57"/>
        <v>2.8121484814398201</v>
      </c>
      <c r="AK36" s="20">
        <f t="shared" si="58"/>
        <v>3.1750063500126999</v>
      </c>
      <c r="AL36" s="20">
        <f t="shared" si="59"/>
        <v>8.9285892857500002</v>
      </c>
      <c r="AM36" s="95">
        <f t="shared" si="60"/>
        <v>1.1071410714250001</v>
      </c>
    </row>
    <row r="37" spans="1:39" s="39" customFormat="1">
      <c r="A37" s="134"/>
      <c r="B37" s="17" t="s">
        <v>28</v>
      </c>
      <c r="C37" s="26" t="s">
        <v>30</v>
      </c>
      <c r="D37" s="27">
        <v>0.4</v>
      </c>
      <c r="E37" s="26" t="s">
        <v>35</v>
      </c>
      <c r="F37" s="70" t="s">
        <v>78</v>
      </c>
      <c r="G37" s="28">
        <v>3760175130748</v>
      </c>
      <c r="H37" s="28">
        <v>760175130762</v>
      </c>
      <c r="I37" s="55">
        <v>18.3</v>
      </c>
      <c r="J37" s="29">
        <v>100</v>
      </c>
      <c r="K37" s="29">
        <v>24</v>
      </c>
      <c r="L37" s="22">
        <v>8</v>
      </c>
      <c r="M37" s="22">
        <v>7</v>
      </c>
      <c r="N37" s="22">
        <f t="shared" si="64"/>
        <v>56</v>
      </c>
      <c r="O37" s="29" t="s">
        <v>12</v>
      </c>
      <c r="P37" s="31">
        <f t="shared" si="37"/>
        <v>106.67999999999999</v>
      </c>
      <c r="Q37" s="31">
        <f t="shared" si="38"/>
        <v>121.92</v>
      </c>
      <c r="R37" s="31">
        <f t="shared" ref="R37" si="65">Q37*P37</f>
        <v>13006.425599999999</v>
      </c>
      <c r="S37" s="31">
        <v>100</v>
      </c>
      <c r="T37" s="31">
        <v>120</v>
      </c>
      <c r="U37" s="31">
        <f t="shared" ref="U37" si="66">T37*S37</f>
        <v>12000</v>
      </c>
      <c r="V37" s="30"/>
      <c r="W37" s="59">
        <f t="shared" ref="W37" si="67">+I37*N37</f>
        <v>1024.8</v>
      </c>
      <c r="X37" s="30">
        <v>18.100000000000001</v>
      </c>
      <c r="Y37" s="30">
        <v>11.7</v>
      </c>
      <c r="Z37" s="30">
        <v>7.3</v>
      </c>
      <c r="AA37" s="30">
        <f t="shared" si="61"/>
        <v>45.973999999999997</v>
      </c>
      <c r="AB37" s="30">
        <f t="shared" si="62"/>
        <v>29.718</v>
      </c>
      <c r="AC37" s="30">
        <f t="shared" si="63"/>
        <v>18.542000000000002</v>
      </c>
      <c r="AD37" s="30" t="s">
        <v>45</v>
      </c>
      <c r="AE37" s="50"/>
      <c r="AF37" s="7"/>
      <c r="AG37" s="11"/>
      <c r="AH37" s="11">
        <f>AA37*AB37*L37</f>
        <v>10930.042656</v>
      </c>
      <c r="AI37" s="11">
        <f>AC37*M37</f>
        <v>129.79400000000001</v>
      </c>
      <c r="AJ37" s="39">
        <f>T37/AA37</f>
        <v>2.6101709661982864</v>
      </c>
      <c r="AK37" s="11">
        <f>S37/AB37</f>
        <v>3.3649639948852546</v>
      </c>
      <c r="AL37" s="11">
        <f t="shared" ref="AL37" si="68">AJ37*AK37</f>
        <v>8.7831313217520908</v>
      </c>
      <c r="AM37" s="21">
        <f>1-(AL37-L37)/L37</f>
        <v>0.90210858478098865</v>
      </c>
    </row>
    <row r="38" spans="1:39" s="39" customFormat="1">
      <c r="A38" s="134"/>
      <c r="B38" s="23" t="s">
        <v>21</v>
      </c>
      <c r="C38" s="26"/>
      <c r="D38" s="27">
        <v>0.4</v>
      </c>
      <c r="E38" s="26" t="s">
        <v>33</v>
      </c>
      <c r="F38" s="70" t="s">
        <v>83</v>
      </c>
      <c r="G38" s="24">
        <v>898870002091</v>
      </c>
      <c r="H38" s="48">
        <v>10898870002098</v>
      </c>
      <c r="I38" s="55">
        <v>44.2</v>
      </c>
      <c r="J38" s="29">
        <v>750</v>
      </c>
      <c r="K38" s="29">
        <v>12</v>
      </c>
      <c r="L38" s="22">
        <v>11</v>
      </c>
      <c r="M38" s="22">
        <v>4</v>
      </c>
      <c r="N38" s="22">
        <f t="shared" si="64"/>
        <v>44</v>
      </c>
      <c r="O38" s="29" t="s">
        <v>37</v>
      </c>
      <c r="P38" s="29">
        <f t="shared" si="37"/>
        <v>106.67999999999999</v>
      </c>
      <c r="Q38" s="29">
        <f t="shared" si="38"/>
        <v>121.92</v>
      </c>
      <c r="R38" s="29">
        <f t="shared" ref="R38" si="69">Q38*P38</f>
        <v>13006.425599999999</v>
      </c>
      <c r="S38" s="29">
        <v>100</v>
      </c>
      <c r="T38" s="29">
        <v>120</v>
      </c>
      <c r="U38" s="29">
        <f t="shared" ref="U38" si="70">T38*S38</f>
        <v>12000</v>
      </c>
      <c r="V38" s="30"/>
      <c r="W38" s="59">
        <v>1984.8</v>
      </c>
      <c r="X38" s="30">
        <v>13.9</v>
      </c>
      <c r="Y38" s="30">
        <v>10.4</v>
      </c>
      <c r="Z38" s="30">
        <v>11.7</v>
      </c>
      <c r="AA38" s="30">
        <f t="shared" si="61"/>
        <v>35.305999999999997</v>
      </c>
      <c r="AB38" s="30">
        <f t="shared" si="62"/>
        <v>26.416</v>
      </c>
      <c r="AC38" s="30">
        <f t="shared" si="63"/>
        <v>29.718</v>
      </c>
      <c r="AD38" s="30" t="s">
        <v>39</v>
      </c>
      <c r="AE38" s="49"/>
      <c r="AF38" s="7"/>
      <c r="AG38" s="11"/>
      <c r="AH38" s="11">
        <f t="shared" ref="AH38" si="71">AA38*AB38*L38</f>
        <v>10259.076256</v>
      </c>
      <c r="AI38" s="11">
        <f t="shared" ref="AI38" si="72">AC38*M38</f>
        <v>118.872</v>
      </c>
      <c r="AJ38" s="39">
        <f t="shared" ref="AJ38" si="73">T38/AA38</f>
        <v>3.3988557185747466</v>
      </c>
      <c r="AK38" s="11">
        <f t="shared" ref="AK38" si="74">S38/AB38</f>
        <v>3.7855844942459114</v>
      </c>
      <c r="AL38" s="11">
        <f t="shared" ref="AL38" si="75">AJ38*AK38</f>
        <v>12.866655506415606</v>
      </c>
      <c r="AM38" s="21">
        <f t="shared" ref="AM38" si="76">1-(AL38-L38)/L38</f>
        <v>0.8303040448713086</v>
      </c>
    </row>
    <row r="39" spans="1:39">
      <c r="A39" s="134"/>
      <c r="B39" s="23" t="s">
        <v>26</v>
      </c>
      <c r="C39" s="26"/>
      <c r="D39" s="27">
        <v>0.4</v>
      </c>
      <c r="E39" s="26" t="s">
        <v>33</v>
      </c>
      <c r="F39" s="70" t="s">
        <v>83</v>
      </c>
      <c r="G39" s="24">
        <v>898870002107</v>
      </c>
      <c r="H39" s="24">
        <v>1089887002104</v>
      </c>
      <c r="I39" s="55">
        <v>38.700000000000003</v>
      </c>
      <c r="J39" s="29">
        <v>100</v>
      </c>
      <c r="K39" s="29">
        <v>48</v>
      </c>
      <c r="L39" s="22">
        <v>6</v>
      </c>
      <c r="M39" s="22">
        <v>5</v>
      </c>
      <c r="N39" s="22">
        <f t="shared" si="50"/>
        <v>30</v>
      </c>
      <c r="O39" s="29" t="s">
        <v>12</v>
      </c>
      <c r="P39" s="31">
        <f t="shared" si="37"/>
        <v>106.67999999999999</v>
      </c>
      <c r="Q39" s="31">
        <f t="shared" si="38"/>
        <v>121.92</v>
      </c>
      <c r="R39" s="31">
        <f t="shared" si="51"/>
        <v>13006.425599999999</v>
      </c>
      <c r="S39" s="31">
        <v>100</v>
      </c>
      <c r="T39" s="31">
        <v>120</v>
      </c>
      <c r="U39" s="31">
        <f t="shared" si="52"/>
        <v>12000</v>
      </c>
      <c r="V39" s="30"/>
      <c r="W39" s="59">
        <f t="shared" si="53"/>
        <v>1161</v>
      </c>
      <c r="X39" s="30">
        <v>25.2</v>
      </c>
      <c r="Y39" s="30">
        <v>8.6999999999999993</v>
      </c>
      <c r="Z39" s="30">
        <v>7.2</v>
      </c>
      <c r="AA39" s="30">
        <f t="shared" ref="AA39" si="77">CONVERT(X39,"in","cm")</f>
        <v>64.007999999999996</v>
      </c>
      <c r="AB39" s="30">
        <f t="shared" ref="AB39" si="78">CONVERT(Y39,"in","cm")</f>
        <v>22.098000000000003</v>
      </c>
      <c r="AC39" s="30">
        <f t="shared" ref="AC39" si="79">CONVERT(Z39,"in","cm")</f>
        <v>18.288</v>
      </c>
      <c r="AD39" s="30" t="s">
        <v>46</v>
      </c>
      <c r="AE39" s="49"/>
      <c r="AF39" s="7"/>
      <c r="AG39" s="11"/>
      <c r="AH39" s="20">
        <f t="shared" si="55"/>
        <v>8486.692704000001</v>
      </c>
      <c r="AI39" s="11">
        <f t="shared" si="56"/>
        <v>91.44</v>
      </c>
      <c r="AJ39">
        <f t="shared" si="57"/>
        <v>1.8747656542932134</v>
      </c>
      <c r="AK39" s="11">
        <f t="shared" si="58"/>
        <v>4.5252964069146522</v>
      </c>
      <c r="AL39" s="11">
        <f t="shared" si="59"/>
        <v>8.483870279180076</v>
      </c>
      <c r="AM39" s="21">
        <f t="shared" si="60"/>
        <v>0.58602162013665393</v>
      </c>
    </row>
    <row r="40" spans="1:39" ht="15" customHeight="1">
      <c r="A40" s="134"/>
      <c r="B40" s="32" t="s">
        <v>73</v>
      </c>
      <c r="C40" s="33"/>
      <c r="D40" s="34">
        <v>0.35</v>
      </c>
      <c r="E40" s="33" t="s">
        <v>32</v>
      </c>
      <c r="F40" s="71" t="s">
        <v>84</v>
      </c>
      <c r="G40" s="35">
        <v>898870002268</v>
      </c>
      <c r="H40" s="35">
        <v>10898870002265</v>
      </c>
      <c r="I40" s="56">
        <v>33</v>
      </c>
      <c r="J40" s="33">
        <v>750</v>
      </c>
      <c r="K40" s="33">
        <v>12</v>
      </c>
      <c r="L40" s="33">
        <v>13</v>
      </c>
      <c r="M40" s="33">
        <v>5</v>
      </c>
      <c r="N40" s="22">
        <f t="shared" ref="N40" si="80">M40*L40</f>
        <v>65</v>
      </c>
      <c r="O40" s="36" t="s">
        <v>12</v>
      </c>
      <c r="P40" s="37"/>
      <c r="Q40" s="37"/>
      <c r="R40" s="37"/>
      <c r="S40" s="37"/>
      <c r="T40" s="37"/>
      <c r="U40" s="37"/>
      <c r="V40" s="37"/>
      <c r="W40" s="59">
        <f t="shared" si="53"/>
        <v>2145</v>
      </c>
      <c r="X40" s="38"/>
      <c r="Y40" s="38"/>
      <c r="Z40" s="38"/>
      <c r="AA40" s="38"/>
      <c r="AB40" s="38"/>
      <c r="AC40" s="38"/>
      <c r="AD40" s="7" t="s">
        <v>173</v>
      </c>
      <c r="AF40" s="51"/>
    </row>
    <row r="41" spans="1:39" s="51" customFormat="1" ht="15" customHeight="1">
      <c r="A41" s="134"/>
      <c r="B41" s="32" t="s">
        <v>73</v>
      </c>
      <c r="C41" s="33"/>
      <c r="D41" s="34">
        <v>0.35</v>
      </c>
      <c r="E41" s="33" t="s">
        <v>32</v>
      </c>
      <c r="F41" s="71" t="s">
        <v>84</v>
      </c>
      <c r="G41" s="35">
        <v>898870002336</v>
      </c>
      <c r="H41" s="35">
        <v>10898870002333</v>
      </c>
      <c r="I41" s="57">
        <v>18.2</v>
      </c>
      <c r="J41" s="33">
        <v>50</v>
      </c>
      <c r="K41" s="36">
        <v>120</v>
      </c>
      <c r="L41" s="63">
        <v>16</v>
      </c>
      <c r="M41" s="63">
        <v>4</v>
      </c>
      <c r="N41" s="36">
        <v>64</v>
      </c>
      <c r="O41" s="36" t="s">
        <v>12</v>
      </c>
      <c r="P41" s="37"/>
      <c r="Q41" s="37"/>
      <c r="R41" s="37"/>
      <c r="S41" s="37"/>
      <c r="T41" s="37"/>
      <c r="U41" s="37"/>
      <c r="V41" s="37"/>
      <c r="W41" s="59">
        <f t="shared" si="53"/>
        <v>1164.8</v>
      </c>
      <c r="X41" s="61"/>
      <c r="Y41" s="61"/>
      <c r="Z41" s="61"/>
      <c r="AA41" s="61"/>
      <c r="AB41" s="61"/>
      <c r="AC41" s="61"/>
      <c r="AD41" s="45" t="s">
        <v>174</v>
      </c>
      <c r="AE41" s="62"/>
    </row>
    <row r="42" spans="1:39" s="47" customFormat="1" ht="15" customHeight="1">
      <c r="A42" s="134"/>
      <c r="B42" s="32" t="s">
        <v>70</v>
      </c>
      <c r="C42" s="36"/>
      <c r="D42" s="42">
        <v>0</v>
      </c>
      <c r="E42" s="36" t="s">
        <v>32</v>
      </c>
      <c r="F42" s="28" t="s">
        <v>160</v>
      </c>
      <c r="G42" s="35">
        <v>898870002305</v>
      </c>
      <c r="H42" s="35">
        <v>10898870002302</v>
      </c>
      <c r="I42" s="57">
        <v>26</v>
      </c>
      <c r="J42" s="26" t="s">
        <v>74</v>
      </c>
      <c r="K42" s="36">
        <v>4</v>
      </c>
      <c r="L42" s="26">
        <v>15</v>
      </c>
      <c r="M42" s="26">
        <v>4</v>
      </c>
      <c r="N42" s="22">
        <f t="shared" ref="N42:N45" si="81">M42*L42</f>
        <v>60</v>
      </c>
      <c r="O42" s="36" t="s">
        <v>12</v>
      </c>
      <c r="P42" s="37"/>
      <c r="Q42" s="37"/>
      <c r="R42" s="37"/>
      <c r="S42" s="37"/>
      <c r="T42" s="37"/>
      <c r="U42" s="37"/>
      <c r="V42" s="37"/>
      <c r="W42" s="59">
        <f t="shared" si="53"/>
        <v>1560</v>
      </c>
      <c r="X42" s="38"/>
      <c r="Y42" s="38"/>
      <c r="Z42" s="38"/>
      <c r="AA42" s="38"/>
      <c r="AB42" s="38"/>
      <c r="AC42" s="38"/>
      <c r="AD42" s="7" t="s">
        <v>175</v>
      </c>
      <c r="AE42" s="46"/>
      <c r="AF42" s="52"/>
    </row>
    <row r="43" spans="1:39" s="47" customFormat="1" ht="15" customHeight="1">
      <c r="A43" s="134"/>
      <c r="B43" s="32" t="s">
        <v>71</v>
      </c>
      <c r="C43" s="36"/>
      <c r="D43" s="42">
        <v>0</v>
      </c>
      <c r="E43" s="36" t="s">
        <v>32</v>
      </c>
      <c r="F43" s="28" t="s">
        <v>160</v>
      </c>
      <c r="G43" s="35">
        <v>898870002282</v>
      </c>
      <c r="H43" s="35">
        <v>20898870002286</v>
      </c>
      <c r="I43" s="57">
        <v>37.4</v>
      </c>
      <c r="J43" s="98" t="s">
        <v>161</v>
      </c>
      <c r="K43" s="135" t="s">
        <v>162</v>
      </c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7"/>
      <c r="X43" s="44"/>
      <c r="Y43" s="44"/>
      <c r="Z43" s="44"/>
      <c r="AA43" s="44"/>
      <c r="AB43" s="44"/>
      <c r="AC43" s="44"/>
      <c r="AD43" s="45" t="s">
        <v>176</v>
      </c>
      <c r="AE43" s="46"/>
      <c r="AF43" s="52"/>
    </row>
    <row r="44" spans="1:39" ht="15" customHeight="1">
      <c r="A44" s="134"/>
      <c r="B44" s="25" t="s">
        <v>163</v>
      </c>
      <c r="C44" s="26" t="s">
        <v>65</v>
      </c>
      <c r="D44" s="53">
        <v>0.4</v>
      </c>
      <c r="E44" s="26" t="s">
        <v>34</v>
      </c>
      <c r="F44" s="70" t="s">
        <v>85</v>
      </c>
      <c r="G44" s="28">
        <v>3267683953338</v>
      </c>
      <c r="H44" s="28">
        <v>3267686953328</v>
      </c>
      <c r="I44" s="55">
        <v>16.8</v>
      </c>
      <c r="J44" s="29">
        <v>750</v>
      </c>
      <c r="K44" s="29">
        <v>6</v>
      </c>
      <c r="L44" s="29">
        <v>25</v>
      </c>
      <c r="M44" s="29">
        <v>4</v>
      </c>
      <c r="N44" s="22">
        <f t="shared" si="81"/>
        <v>100</v>
      </c>
      <c r="O44" s="36" t="s">
        <v>12</v>
      </c>
      <c r="P44" s="54"/>
      <c r="Q44" s="54"/>
      <c r="R44" s="54"/>
      <c r="S44" s="54"/>
      <c r="T44" s="54"/>
      <c r="U44" s="54"/>
      <c r="V44" s="54"/>
      <c r="W44" s="59">
        <f t="shared" si="53"/>
        <v>1680</v>
      </c>
      <c r="X44" s="7"/>
      <c r="Y44" s="7"/>
      <c r="Z44" s="7"/>
      <c r="AA44" s="7"/>
      <c r="AB44" s="7"/>
      <c r="AC44" s="7"/>
      <c r="AD44" s="45" t="s">
        <v>177</v>
      </c>
      <c r="AF44" s="51"/>
    </row>
    <row r="45" spans="1:39" s="39" customFormat="1">
      <c r="A45" s="134"/>
      <c r="B45" s="25" t="s">
        <v>164</v>
      </c>
      <c r="C45" s="26" t="s">
        <v>65</v>
      </c>
      <c r="D45" s="53">
        <v>0.4</v>
      </c>
      <c r="E45" s="26" t="s">
        <v>34</v>
      </c>
      <c r="F45" s="70" t="s">
        <v>85</v>
      </c>
      <c r="G45" s="28">
        <v>3267683953338</v>
      </c>
      <c r="H45" s="28">
        <v>13267683953335</v>
      </c>
      <c r="I45" s="55">
        <v>27</v>
      </c>
      <c r="J45" s="29">
        <v>750</v>
      </c>
      <c r="K45" s="29">
        <v>6</v>
      </c>
      <c r="L45" s="29">
        <v>6</v>
      </c>
      <c r="M45" s="29">
        <v>5</v>
      </c>
      <c r="N45" s="22">
        <f t="shared" si="81"/>
        <v>30</v>
      </c>
      <c r="O45" s="36" t="s">
        <v>12</v>
      </c>
      <c r="P45" s="30"/>
      <c r="Q45" s="30"/>
      <c r="R45" s="30"/>
      <c r="S45" s="30"/>
      <c r="T45" s="30"/>
      <c r="U45" s="30"/>
      <c r="V45" s="30"/>
      <c r="W45" s="59">
        <f t="shared" si="53"/>
        <v>810</v>
      </c>
      <c r="X45" s="45"/>
      <c r="Y45" s="45"/>
      <c r="Z45" s="45"/>
      <c r="AA45" s="45"/>
      <c r="AB45" s="45"/>
      <c r="AC45" s="45"/>
      <c r="AD45" s="45" t="s">
        <v>167</v>
      </c>
      <c r="AE45" s="6"/>
      <c r="AF45" s="51"/>
    </row>
    <row r="46" spans="1:39">
      <c r="A46" s="134"/>
      <c r="B46" s="25" t="s">
        <v>163</v>
      </c>
      <c r="C46" s="26" t="s">
        <v>66</v>
      </c>
      <c r="D46" s="53">
        <v>0.4</v>
      </c>
      <c r="E46" s="26" t="s">
        <v>34</v>
      </c>
      <c r="F46" s="70" t="s">
        <v>86</v>
      </c>
      <c r="G46" s="28">
        <v>5060074861711</v>
      </c>
      <c r="H46" s="28" t="s">
        <v>160</v>
      </c>
      <c r="I46" s="55">
        <v>16.8</v>
      </c>
      <c r="J46" s="29">
        <v>750</v>
      </c>
      <c r="K46" s="29">
        <v>6</v>
      </c>
      <c r="L46" s="29">
        <v>25</v>
      </c>
      <c r="M46" s="29">
        <v>4</v>
      </c>
      <c r="N46" s="22">
        <f t="shared" ref="N46:N47" si="82">M46*L46</f>
        <v>100</v>
      </c>
      <c r="O46" s="36" t="s">
        <v>12</v>
      </c>
      <c r="P46" s="54"/>
      <c r="Q46" s="54"/>
      <c r="R46" s="54"/>
      <c r="S46" s="54"/>
      <c r="T46" s="54"/>
      <c r="U46" s="54"/>
      <c r="V46" s="54"/>
      <c r="W46" s="59">
        <f t="shared" si="53"/>
        <v>1680</v>
      </c>
      <c r="X46" s="7"/>
      <c r="Y46" s="7"/>
      <c r="Z46" s="7"/>
      <c r="AA46" s="7"/>
      <c r="AB46" s="7"/>
      <c r="AC46" s="7"/>
      <c r="AD46" s="45" t="s">
        <v>177</v>
      </c>
      <c r="AF46" s="51"/>
    </row>
    <row r="47" spans="1:39" s="39" customFormat="1">
      <c r="A47" s="134"/>
      <c r="B47" s="25" t="s">
        <v>164</v>
      </c>
      <c r="C47" s="26" t="s">
        <v>66</v>
      </c>
      <c r="D47" s="53">
        <v>0.4</v>
      </c>
      <c r="E47" s="26" t="s">
        <v>34</v>
      </c>
      <c r="F47" s="70" t="s">
        <v>86</v>
      </c>
      <c r="G47" s="28">
        <v>5060074861711</v>
      </c>
      <c r="H47" s="28">
        <v>15060074861718</v>
      </c>
      <c r="I47" s="55">
        <v>27</v>
      </c>
      <c r="J47" s="29">
        <v>750</v>
      </c>
      <c r="K47" s="29">
        <v>6</v>
      </c>
      <c r="L47" s="29">
        <v>6</v>
      </c>
      <c r="M47" s="29">
        <v>5</v>
      </c>
      <c r="N47" s="22">
        <f t="shared" si="82"/>
        <v>30</v>
      </c>
      <c r="O47" s="36" t="s">
        <v>12</v>
      </c>
      <c r="P47" s="30"/>
      <c r="Q47" s="30"/>
      <c r="R47" s="30"/>
      <c r="S47" s="30"/>
      <c r="T47" s="30"/>
      <c r="U47" s="30"/>
      <c r="V47" s="30"/>
      <c r="W47" s="59">
        <f t="shared" ref="W47" si="83">+I47*N47</f>
        <v>810</v>
      </c>
      <c r="X47" s="45"/>
      <c r="Y47" s="45"/>
      <c r="Z47" s="45"/>
      <c r="AA47" s="45"/>
      <c r="AB47" s="45"/>
      <c r="AC47" s="45"/>
      <c r="AD47" s="45" t="s">
        <v>167</v>
      </c>
      <c r="AE47" s="6"/>
      <c r="AF47" s="51"/>
    </row>
    <row r="48" spans="1:39">
      <c r="A48" s="134"/>
      <c r="B48" s="25" t="s">
        <v>163</v>
      </c>
      <c r="C48" s="26" t="s">
        <v>67</v>
      </c>
      <c r="D48" s="53">
        <v>0.4</v>
      </c>
      <c r="E48" s="26" t="s">
        <v>34</v>
      </c>
      <c r="F48" s="70" t="s">
        <v>87</v>
      </c>
      <c r="G48" s="28">
        <v>3267683953352</v>
      </c>
      <c r="H48" s="28" t="s">
        <v>160</v>
      </c>
      <c r="I48" s="55">
        <v>16.8</v>
      </c>
      <c r="J48" s="29">
        <v>750</v>
      </c>
      <c r="K48" s="29">
        <v>6</v>
      </c>
      <c r="L48" s="29">
        <v>25</v>
      </c>
      <c r="M48" s="29">
        <v>4</v>
      </c>
      <c r="N48" s="22">
        <f t="shared" ref="N48:N49" si="84">M48*L48</f>
        <v>100</v>
      </c>
      <c r="O48" s="36" t="s">
        <v>12</v>
      </c>
      <c r="P48" s="54"/>
      <c r="Q48" s="54"/>
      <c r="R48" s="54"/>
      <c r="S48" s="54"/>
      <c r="T48" s="54"/>
      <c r="U48" s="54"/>
      <c r="V48" s="54"/>
      <c r="W48" s="59">
        <f t="shared" si="53"/>
        <v>1680</v>
      </c>
      <c r="X48" s="7"/>
      <c r="Y48" s="7"/>
      <c r="Z48" s="7"/>
      <c r="AA48" s="7"/>
      <c r="AB48" s="7"/>
      <c r="AC48" s="7"/>
      <c r="AD48" s="45" t="s">
        <v>177</v>
      </c>
      <c r="AF48" s="51"/>
    </row>
    <row r="49" spans="1:32" s="39" customFormat="1">
      <c r="A49" s="134"/>
      <c r="B49" s="25" t="s">
        <v>164</v>
      </c>
      <c r="C49" s="26" t="s">
        <v>67</v>
      </c>
      <c r="D49" s="53">
        <v>0.4</v>
      </c>
      <c r="E49" s="26" t="s">
        <v>34</v>
      </c>
      <c r="F49" s="70" t="s">
        <v>87</v>
      </c>
      <c r="G49" s="28">
        <v>3267683953352</v>
      </c>
      <c r="H49" s="28">
        <v>13267683953359</v>
      </c>
      <c r="I49" s="55">
        <v>27</v>
      </c>
      <c r="J49" s="29">
        <v>750</v>
      </c>
      <c r="K49" s="29">
        <v>6</v>
      </c>
      <c r="L49" s="29">
        <v>6</v>
      </c>
      <c r="M49" s="29">
        <v>5</v>
      </c>
      <c r="N49" s="22">
        <f t="shared" si="84"/>
        <v>30</v>
      </c>
      <c r="O49" s="29" t="s">
        <v>12</v>
      </c>
      <c r="P49" s="30"/>
      <c r="Q49" s="30"/>
      <c r="R49" s="30"/>
      <c r="S49" s="30"/>
      <c r="T49" s="30"/>
      <c r="U49" s="30"/>
      <c r="V49" s="30"/>
      <c r="W49" s="59">
        <f t="shared" ref="W49" si="85">+I49*N49</f>
        <v>810</v>
      </c>
      <c r="X49" s="45"/>
      <c r="Y49" s="45"/>
      <c r="Z49" s="45"/>
      <c r="AA49" s="45"/>
      <c r="AB49" s="45"/>
      <c r="AC49" s="45"/>
      <c r="AD49" s="45" t="s">
        <v>177</v>
      </c>
      <c r="AE49" s="6"/>
      <c r="AF49" s="51"/>
    </row>
  </sheetData>
  <mergeCells count="7">
    <mergeCell ref="K43:W43"/>
    <mergeCell ref="A25:A49"/>
    <mergeCell ref="A11:C11"/>
    <mergeCell ref="AE24:AF24"/>
    <mergeCell ref="L24:AD24"/>
    <mergeCell ref="G24:K24"/>
    <mergeCell ref="B24:E24"/>
  </mergeCells>
  <phoneticPr fontId="7" type="noConversion"/>
  <pageMargins left="0.47" right="0.49" top="0.75" bottom="0.75" header="0.3" footer="0.3"/>
  <pageSetup scale="5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7"/>
  <sheetViews>
    <sheetView topLeftCell="A30" zoomScale="85" zoomScaleNormal="85" zoomScalePageLayoutView="90" workbookViewId="0">
      <selection activeCell="D31" sqref="B31:D46"/>
    </sheetView>
  </sheetViews>
  <sheetFormatPr defaultColWidth="8.85546875" defaultRowHeight="15"/>
  <cols>
    <col min="1" max="1" width="16.140625" style="39" customWidth="1"/>
    <col min="2" max="2" width="36.7109375" style="39" customWidth="1"/>
    <col min="3" max="4" width="15.42578125" style="65" customWidth="1"/>
    <col min="5" max="5" width="16.85546875" style="40" customWidth="1"/>
    <col min="6" max="6" width="18.85546875" style="40" customWidth="1"/>
    <col min="7" max="7" width="7.28515625" style="40" customWidth="1"/>
    <col min="8" max="8" width="10.28515625" style="40" customWidth="1"/>
    <col min="9" max="9" width="8.85546875" style="40"/>
    <col min="10" max="10" width="7.85546875" style="40" customWidth="1"/>
    <col min="11" max="11" width="11.140625" style="40" customWidth="1"/>
    <col min="12" max="12" width="10.140625" style="40" customWidth="1"/>
    <col min="13" max="13" width="8.5703125" style="122" customWidth="1"/>
    <col min="14" max="17" width="8.85546875" style="122" hidden="1" customWidth="1"/>
    <col min="18" max="18" width="1.28515625" style="122" hidden="1" customWidth="1"/>
    <col min="19" max="19" width="7.140625" style="122" hidden="1" customWidth="1"/>
    <col min="20" max="20" width="8.85546875" style="122" hidden="1" customWidth="1"/>
    <col min="21" max="21" width="10.140625" style="6" customWidth="1"/>
    <col min="22" max="27" width="10.140625" style="6" hidden="1" customWidth="1"/>
    <col min="28" max="28" width="19" style="6" customWidth="1"/>
    <col min="29" max="29" width="16.85546875" style="6" hidden="1" customWidth="1"/>
    <col min="30" max="30" width="15.28515625" style="39" hidden="1" customWidth="1"/>
    <col min="31" max="31" width="11.42578125" style="39" hidden="1" customWidth="1"/>
    <col min="32" max="36" width="8.85546875" style="39" hidden="1" customWidth="1"/>
    <col min="37" max="37" width="14" style="39" hidden="1" customWidth="1"/>
    <col min="38" max="16384" width="8.85546875" style="39"/>
  </cols>
  <sheetData>
    <row r="1" spans="1:38" ht="35.25" customHeight="1">
      <c r="A1" s="47"/>
      <c r="B1" s="47"/>
      <c r="C1" s="90"/>
      <c r="D1" s="90"/>
      <c r="E1" s="89"/>
      <c r="F1" s="89"/>
      <c r="G1" s="89"/>
      <c r="H1" s="89"/>
      <c r="I1" s="89"/>
      <c r="J1" s="89"/>
      <c r="K1" s="89"/>
      <c r="L1" s="91"/>
      <c r="M1" s="91"/>
      <c r="N1" s="91"/>
      <c r="O1" s="91"/>
      <c r="P1" s="91"/>
      <c r="Q1" s="91"/>
      <c r="R1" s="91"/>
      <c r="S1" s="91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8">
      <c r="L2" s="122"/>
      <c r="T2" s="6"/>
      <c r="AB2" s="39"/>
      <c r="AC2" s="39"/>
    </row>
    <row r="3" spans="1:38">
      <c r="L3" s="122"/>
      <c r="T3" s="6"/>
      <c r="AB3" s="39"/>
      <c r="AC3" s="39"/>
    </row>
    <row r="4" spans="1:38">
      <c r="A4" s="96" t="s">
        <v>14</v>
      </c>
      <c r="K4" s="88" t="s">
        <v>168</v>
      </c>
      <c r="L4" s="122"/>
      <c r="T4" s="6"/>
      <c r="AB4" s="39"/>
      <c r="AC4" s="39"/>
    </row>
    <row r="5" spans="1:38">
      <c r="A5" s="8"/>
      <c r="G5" s="1"/>
      <c r="I5" s="8"/>
      <c r="L5" s="97" t="s">
        <v>169</v>
      </c>
      <c r="M5" s="40"/>
      <c r="T5" s="6"/>
      <c r="AB5" s="39"/>
      <c r="AC5" s="39"/>
    </row>
    <row r="6" spans="1:38">
      <c r="A6" s="8"/>
      <c r="G6" s="1"/>
      <c r="M6" s="40"/>
      <c r="T6" s="6"/>
      <c r="AB6" s="39"/>
      <c r="AC6" s="39"/>
    </row>
    <row r="7" spans="1:38">
      <c r="A7" s="8"/>
      <c r="G7" s="1"/>
      <c r="M7" s="40"/>
      <c r="T7" s="6"/>
      <c r="AB7" s="39"/>
      <c r="AC7" s="39"/>
    </row>
    <row r="8" spans="1:38">
      <c r="A8" s="8"/>
      <c r="G8" s="1"/>
      <c r="M8" s="40"/>
      <c r="T8" s="6"/>
      <c r="AB8" s="39"/>
      <c r="AC8" s="39"/>
    </row>
    <row r="9" spans="1:38">
      <c r="A9" s="8"/>
      <c r="G9" s="1"/>
      <c r="M9" s="40"/>
      <c r="T9" s="6"/>
      <c r="AB9" s="39"/>
      <c r="AC9" s="39"/>
    </row>
    <row r="10" spans="1:38">
      <c r="A10" s="8"/>
      <c r="G10" s="1"/>
      <c r="M10" s="40"/>
      <c r="T10" s="6"/>
      <c r="AB10" s="39"/>
      <c r="AC10" s="39"/>
    </row>
    <row r="11" spans="1:38">
      <c r="A11" s="138"/>
      <c r="B11" s="138"/>
      <c r="C11" s="66"/>
      <c r="D11" s="66"/>
      <c r="E11" s="41"/>
      <c r="H11" s="41"/>
      <c r="I11" s="41"/>
      <c r="J11" s="41"/>
      <c r="L11" s="41"/>
      <c r="T11" s="6"/>
      <c r="AB11" s="39"/>
      <c r="AC11" s="39"/>
    </row>
    <row r="12" spans="1:38">
      <c r="C12" s="67"/>
      <c r="D12" s="67"/>
      <c r="H12" s="39"/>
      <c r="I12" s="39"/>
      <c r="T12" s="6"/>
      <c r="AB12" s="39"/>
      <c r="AC12" s="39"/>
    </row>
    <row r="13" spans="1:38">
      <c r="A13" s="96" t="s">
        <v>15</v>
      </c>
      <c r="C13" s="67"/>
      <c r="D13" s="67"/>
      <c r="H13" s="39"/>
      <c r="I13" s="39"/>
      <c r="K13" s="64" t="s">
        <v>75</v>
      </c>
      <c r="T13" s="6"/>
      <c r="AB13" s="39"/>
      <c r="AC13" s="39"/>
    </row>
    <row r="14" spans="1:38">
      <c r="C14" s="67"/>
      <c r="D14" s="67"/>
      <c r="H14" s="39"/>
      <c r="I14" s="39"/>
      <c r="T14" s="6"/>
      <c r="AB14" s="39"/>
      <c r="AC14" s="39"/>
    </row>
    <row r="15" spans="1:38">
      <c r="C15" s="67"/>
      <c r="D15" s="67"/>
      <c r="H15" s="39"/>
      <c r="I15" s="39"/>
      <c r="T15" s="6"/>
      <c r="AB15" s="39"/>
      <c r="AC15" s="39"/>
    </row>
    <row r="16" spans="1:38">
      <c r="C16" s="67"/>
      <c r="D16" s="67"/>
      <c r="H16" s="39"/>
      <c r="I16" s="39"/>
      <c r="T16" s="6"/>
      <c r="AB16" s="39"/>
      <c r="AC16" s="39"/>
    </row>
    <row r="17" spans="1:37">
      <c r="C17" s="67"/>
      <c r="D17" s="67"/>
      <c r="H17" s="39"/>
      <c r="I17" s="39"/>
      <c r="L17" s="122"/>
      <c r="T17" s="6"/>
      <c r="AB17" s="39"/>
      <c r="AC17" s="39"/>
    </row>
    <row r="18" spans="1:37">
      <c r="C18" s="67"/>
      <c r="D18" s="67"/>
      <c r="L18" s="122"/>
      <c r="T18" s="6"/>
      <c r="AB18" s="39"/>
      <c r="AC18" s="39"/>
    </row>
    <row r="19" spans="1:37">
      <c r="C19" s="67"/>
      <c r="D19" s="67"/>
      <c r="L19" s="122"/>
      <c r="T19" s="6"/>
      <c r="AB19" s="39"/>
      <c r="AC19" s="39"/>
    </row>
    <row r="20" spans="1:37">
      <c r="C20" s="67"/>
      <c r="D20" s="67"/>
      <c r="L20" s="122"/>
      <c r="T20" s="6"/>
      <c r="AB20" s="39"/>
      <c r="AC20" s="39"/>
    </row>
    <row r="21" spans="1:37">
      <c r="C21" s="67"/>
      <c r="D21" s="67"/>
      <c r="K21" s="88" t="s">
        <v>170</v>
      </c>
      <c r="L21" s="122"/>
      <c r="T21" s="6"/>
      <c r="AB21" s="39"/>
      <c r="AC21" s="39"/>
    </row>
    <row r="22" spans="1:37">
      <c r="C22" s="67"/>
      <c r="D22" s="67"/>
      <c r="L22" s="122"/>
      <c r="T22" s="6"/>
      <c r="AB22" s="39"/>
      <c r="AC22" s="39"/>
    </row>
    <row r="23" spans="1:37">
      <c r="C23" s="67"/>
      <c r="D23" s="67"/>
      <c r="L23" s="122"/>
      <c r="T23" s="6"/>
      <c r="AB23" s="39"/>
      <c r="AC23" s="39"/>
    </row>
    <row r="24" spans="1:37">
      <c r="C24" s="67"/>
      <c r="D24" s="67"/>
      <c r="L24" s="122"/>
      <c r="T24" s="6"/>
      <c r="AB24" s="39"/>
      <c r="AC24" s="39"/>
    </row>
    <row r="25" spans="1:37">
      <c r="C25" s="67"/>
      <c r="D25" s="67"/>
      <c r="L25" s="122"/>
      <c r="T25" s="6"/>
      <c r="AB25" s="39"/>
      <c r="AC25" s="39"/>
    </row>
    <row r="26" spans="1:37">
      <c r="C26" s="67"/>
      <c r="D26" s="67"/>
      <c r="L26" s="122"/>
      <c r="T26" s="6"/>
      <c r="AB26" s="39"/>
      <c r="AC26" s="39"/>
    </row>
    <row r="27" spans="1:37">
      <c r="C27" s="67"/>
      <c r="D27" s="67"/>
      <c r="L27" s="122"/>
      <c r="T27" s="6"/>
      <c r="AB27" s="39"/>
      <c r="AC27" s="39"/>
    </row>
    <row r="28" spans="1:37">
      <c r="C28" s="67"/>
      <c r="D28" s="67"/>
      <c r="L28" s="122"/>
      <c r="T28" s="6"/>
      <c r="AB28" s="39"/>
      <c r="AC28" s="39"/>
    </row>
    <row r="29" spans="1:37">
      <c r="C29" s="67"/>
      <c r="D29" s="67"/>
      <c r="L29" s="122"/>
      <c r="T29" s="6"/>
      <c r="AB29" s="39"/>
      <c r="AC29" s="39"/>
    </row>
    <row r="30" spans="1:37" ht="15" customHeight="1">
      <c r="A30" s="1"/>
      <c r="B30" s="123" t="s">
        <v>17</v>
      </c>
      <c r="C30" s="68"/>
      <c r="D30" s="68"/>
      <c r="E30" s="143" t="s">
        <v>16</v>
      </c>
      <c r="F30" s="143"/>
      <c r="G30" s="143"/>
      <c r="H30" s="143"/>
      <c r="I30" s="143"/>
      <c r="J30" s="144" t="s">
        <v>7</v>
      </c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31" t="s">
        <v>8</v>
      </c>
      <c r="AD30" s="132"/>
    </row>
    <row r="31" spans="1:37" s="2" customFormat="1" ht="90" customHeight="1">
      <c r="A31" s="133" t="s">
        <v>48</v>
      </c>
      <c r="B31" s="16" t="s">
        <v>0</v>
      </c>
      <c r="C31" s="69" t="s">
        <v>185</v>
      </c>
      <c r="D31" s="69" t="s">
        <v>186</v>
      </c>
      <c r="E31" s="12" t="s">
        <v>2</v>
      </c>
      <c r="F31" s="12" t="s">
        <v>63</v>
      </c>
      <c r="G31" s="13" t="s">
        <v>3</v>
      </c>
      <c r="H31" s="13" t="s">
        <v>76</v>
      </c>
      <c r="I31" s="13" t="s">
        <v>72</v>
      </c>
      <c r="J31" s="13" t="s">
        <v>4</v>
      </c>
      <c r="K31" s="13" t="s">
        <v>5</v>
      </c>
      <c r="L31" s="13" t="s">
        <v>6</v>
      </c>
      <c r="M31" s="13" t="s">
        <v>11</v>
      </c>
      <c r="N31" s="18" t="s">
        <v>59</v>
      </c>
      <c r="O31" s="18" t="s">
        <v>60</v>
      </c>
      <c r="P31" s="18" t="s">
        <v>55</v>
      </c>
      <c r="Q31" s="18" t="s">
        <v>59</v>
      </c>
      <c r="R31" s="18" t="s">
        <v>60</v>
      </c>
      <c r="S31" s="18" t="s">
        <v>55</v>
      </c>
      <c r="T31" s="13" t="s">
        <v>47</v>
      </c>
      <c r="U31" s="14" t="s">
        <v>36</v>
      </c>
      <c r="V31" s="14" t="s">
        <v>49</v>
      </c>
      <c r="W31" s="14" t="s">
        <v>50</v>
      </c>
      <c r="X31" s="15" t="s">
        <v>51</v>
      </c>
      <c r="Y31" s="14" t="s">
        <v>52</v>
      </c>
      <c r="Z31" s="14" t="s">
        <v>53</v>
      </c>
      <c r="AA31" s="15" t="s">
        <v>54</v>
      </c>
      <c r="AB31" s="15" t="s">
        <v>42</v>
      </c>
      <c r="AC31" s="9" t="s">
        <v>9</v>
      </c>
      <c r="AD31" s="9" t="s">
        <v>10</v>
      </c>
      <c r="AF31" s="2" t="s">
        <v>56</v>
      </c>
      <c r="AG31" s="2" t="s">
        <v>57</v>
      </c>
      <c r="AK31" s="2" t="s">
        <v>61</v>
      </c>
    </row>
    <row r="32" spans="1:37" hidden="1">
      <c r="A32" s="134"/>
      <c r="B32" s="23" t="s">
        <v>20</v>
      </c>
      <c r="C32" s="70"/>
      <c r="D32" s="70"/>
      <c r="E32" s="113"/>
      <c r="F32" s="112"/>
      <c r="G32" s="109">
        <v>31.5</v>
      </c>
      <c r="H32" s="29">
        <v>1000</v>
      </c>
      <c r="I32" s="29">
        <v>6</v>
      </c>
      <c r="J32" s="110"/>
      <c r="K32" s="110"/>
      <c r="L32" s="22">
        <f t="shared" ref="L32:L46" si="0">K32*J32</f>
        <v>0</v>
      </c>
      <c r="M32" s="29" t="s">
        <v>37</v>
      </c>
      <c r="N32" s="29">
        <f t="shared" ref="N32:N37" si="1">CONVERT(42,"in","cm")</f>
        <v>106.67999999999999</v>
      </c>
      <c r="O32" s="29">
        <f t="shared" ref="O32:O37" si="2">CONVERT(48,"in","cm")</f>
        <v>121.92</v>
      </c>
      <c r="P32" s="29">
        <f t="shared" ref="P32:P37" si="3">O32*N32</f>
        <v>13006.425599999999</v>
      </c>
      <c r="Q32" s="29">
        <v>100</v>
      </c>
      <c r="R32" s="29">
        <v>120</v>
      </c>
      <c r="S32" s="29">
        <f t="shared" ref="S32:S37" si="4">R32*Q32</f>
        <v>12000</v>
      </c>
      <c r="T32" s="30"/>
      <c r="U32" s="111"/>
      <c r="V32" s="30">
        <v>19.100000000000001</v>
      </c>
      <c r="W32" s="30">
        <v>13.9</v>
      </c>
      <c r="X32" s="30">
        <v>10.6</v>
      </c>
      <c r="Y32" s="30">
        <f t="shared" ref="Y32:AA39" si="5">CONVERT(V32,"in","cm")</f>
        <v>48.514000000000003</v>
      </c>
      <c r="Z32" s="30">
        <f t="shared" si="5"/>
        <v>35.305999999999997</v>
      </c>
      <c r="AA32" s="30">
        <f t="shared" si="5"/>
        <v>26.923999999999999</v>
      </c>
      <c r="AB32" s="30" t="s">
        <v>178</v>
      </c>
      <c r="AC32" s="10"/>
      <c r="AD32" s="7"/>
      <c r="AE32" s="11"/>
      <c r="AF32" s="11">
        <f t="shared" ref="AF32:AF45" si="6">Y32*Z32*J32</f>
        <v>0</v>
      </c>
      <c r="AG32" s="11">
        <f t="shared" ref="AG32:AG45" si="7">AA32*K32</f>
        <v>0</v>
      </c>
      <c r="AH32" s="39">
        <f t="shared" ref="AH32:AH45" si="8">R32/Y32</f>
        <v>2.4735128004287419</v>
      </c>
      <c r="AI32" s="11">
        <f t="shared" ref="AI32:AI45" si="9">Q32/Z32</f>
        <v>2.8323797654789558</v>
      </c>
      <c r="AJ32" s="11">
        <f t="shared" ref="AJ32:AJ37" si="10">AH32*AI32</f>
        <v>7.005927605587555</v>
      </c>
      <c r="AK32" s="21" t="e">
        <f t="shared" ref="AK32:AK45" si="11">1-(AJ32-J32)/J32</f>
        <v>#DIV/0!</v>
      </c>
    </row>
    <row r="33" spans="1:37">
      <c r="A33" s="134"/>
      <c r="B33" s="23" t="s">
        <v>20</v>
      </c>
      <c r="C33" s="70" t="s">
        <v>189</v>
      </c>
      <c r="D33" s="70" t="s">
        <v>190</v>
      </c>
      <c r="E33" s="28">
        <v>813690010040</v>
      </c>
      <c r="F33" s="48">
        <v>8139290010101</v>
      </c>
      <c r="G33" s="55">
        <v>45.2</v>
      </c>
      <c r="H33" s="29">
        <v>750</v>
      </c>
      <c r="I33" s="29">
        <v>12</v>
      </c>
      <c r="J33" s="22">
        <v>6</v>
      </c>
      <c r="K33" s="22">
        <v>5</v>
      </c>
      <c r="L33" s="22">
        <f t="shared" si="0"/>
        <v>30</v>
      </c>
      <c r="M33" s="29" t="s">
        <v>37</v>
      </c>
      <c r="N33" s="29"/>
      <c r="O33" s="29"/>
      <c r="P33" s="29"/>
      <c r="Q33" s="29"/>
      <c r="R33" s="29"/>
      <c r="S33" s="29"/>
      <c r="T33" s="30"/>
      <c r="U33" s="59">
        <v>1396</v>
      </c>
      <c r="V33" s="30"/>
      <c r="W33" s="30"/>
      <c r="X33" s="30"/>
      <c r="Y33" s="30"/>
      <c r="Z33" s="30"/>
      <c r="AA33" s="30"/>
      <c r="AB33" s="30" t="s">
        <v>40</v>
      </c>
      <c r="AC33" s="10"/>
      <c r="AD33" s="7"/>
      <c r="AE33" s="11"/>
      <c r="AF33" s="11"/>
      <c r="AG33" s="11"/>
      <c r="AI33" s="11"/>
      <c r="AJ33" s="11"/>
      <c r="AK33" s="21"/>
    </row>
    <row r="34" spans="1:37">
      <c r="A34" s="134"/>
      <c r="B34" s="23" t="s">
        <v>25</v>
      </c>
      <c r="C34" s="70" t="s">
        <v>187</v>
      </c>
      <c r="D34" s="70" t="s">
        <v>188</v>
      </c>
      <c r="E34" s="28">
        <v>898870002022</v>
      </c>
      <c r="F34" s="28">
        <v>10898870002029</v>
      </c>
      <c r="G34" s="55">
        <v>17.239999999999998</v>
      </c>
      <c r="H34" s="29">
        <v>100</v>
      </c>
      <c r="I34" s="29">
        <v>24</v>
      </c>
      <c r="J34" s="22">
        <v>6</v>
      </c>
      <c r="K34" s="22">
        <v>5</v>
      </c>
      <c r="L34" s="22">
        <f t="shared" si="0"/>
        <v>30</v>
      </c>
      <c r="M34" s="29" t="s">
        <v>12</v>
      </c>
      <c r="N34" s="29">
        <f t="shared" si="1"/>
        <v>106.67999999999999</v>
      </c>
      <c r="O34" s="29">
        <f t="shared" si="2"/>
        <v>121.92</v>
      </c>
      <c r="P34" s="29">
        <f t="shared" si="3"/>
        <v>13006.425599999999</v>
      </c>
      <c r="Q34" s="29">
        <v>100</v>
      </c>
      <c r="R34" s="29">
        <v>120</v>
      </c>
      <c r="S34" s="29">
        <f t="shared" si="4"/>
        <v>12000</v>
      </c>
      <c r="T34" s="30"/>
      <c r="U34" s="59">
        <f t="shared" ref="U34" si="12">+G34*L34</f>
        <v>517.19999999999993</v>
      </c>
      <c r="V34" s="30">
        <v>18.100000000000001</v>
      </c>
      <c r="W34" s="30">
        <v>11.7</v>
      </c>
      <c r="X34" s="30">
        <v>7.3</v>
      </c>
      <c r="Y34" s="30">
        <f t="shared" si="5"/>
        <v>45.973999999999997</v>
      </c>
      <c r="Z34" s="30">
        <f t="shared" si="5"/>
        <v>29.718</v>
      </c>
      <c r="AA34" s="30">
        <f t="shared" si="5"/>
        <v>18.542000000000002</v>
      </c>
      <c r="AB34" s="30" t="s">
        <v>45</v>
      </c>
      <c r="AC34" s="49"/>
      <c r="AD34" s="7"/>
      <c r="AE34" s="11"/>
      <c r="AF34" s="11">
        <f t="shared" si="6"/>
        <v>8197.5319920000002</v>
      </c>
      <c r="AG34" s="11">
        <f t="shared" si="7"/>
        <v>92.710000000000008</v>
      </c>
      <c r="AH34" s="39">
        <f t="shared" si="8"/>
        <v>2.6101709661982864</v>
      </c>
      <c r="AI34" s="11">
        <f t="shared" si="9"/>
        <v>3.3649639948852546</v>
      </c>
      <c r="AJ34" s="11">
        <f t="shared" si="10"/>
        <v>8.7831313217520908</v>
      </c>
      <c r="AK34" s="21">
        <f t="shared" si="11"/>
        <v>0.5361447797079848</v>
      </c>
    </row>
    <row r="35" spans="1:37" hidden="1">
      <c r="A35" s="134"/>
      <c r="B35" s="23" t="s">
        <v>22</v>
      </c>
      <c r="C35" s="70"/>
      <c r="D35" s="70"/>
      <c r="E35" s="113"/>
      <c r="F35" s="112"/>
      <c r="G35" s="109">
        <v>31.5</v>
      </c>
      <c r="H35" s="29">
        <v>1000</v>
      </c>
      <c r="I35" s="29">
        <v>6</v>
      </c>
      <c r="J35" s="110"/>
      <c r="K35" s="110"/>
      <c r="L35" s="22">
        <f t="shared" si="0"/>
        <v>0</v>
      </c>
      <c r="M35" s="29" t="s">
        <v>37</v>
      </c>
      <c r="N35" s="29">
        <f t="shared" si="1"/>
        <v>106.67999999999999</v>
      </c>
      <c r="O35" s="29">
        <f t="shared" si="2"/>
        <v>121.92</v>
      </c>
      <c r="P35" s="29">
        <f t="shared" si="3"/>
        <v>13006.425599999999</v>
      </c>
      <c r="Q35" s="29">
        <v>100</v>
      </c>
      <c r="R35" s="29">
        <v>120</v>
      </c>
      <c r="S35" s="29">
        <f t="shared" si="4"/>
        <v>12000</v>
      </c>
      <c r="T35" s="30"/>
      <c r="U35" s="111"/>
      <c r="V35" s="30">
        <v>19.100000000000001</v>
      </c>
      <c r="W35" s="30">
        <v>13.9</v>
      </c>
      <c r="X35" s="30">
        <v>10.6</v>
      </c>
      <c r="Y35" s="30">
        <f t="shared" si="5"/>
        <v>48.514000000000003</v>
      </c>
      <c r="Z35" s="30">
        <f t="shared" si="5"/>
        <v>35.305999999999997</v>
      </c>
      <c r="AA35" s="30">
        <f t="shared" si="5"/>
        <v>26.923999999999999</v>
      </c>
      <c r="AB35" s="30" t="s">
        <v>178</v>
      </c>
      <c r="AC35" s="10"/>
      <c r="AD35" s="7"/>
      <c r="AE35" s="11"/>
      <c r="AF35" s="11">
        <f t="shared" si="6"/>
        <v>0</v>
      </c>
      <c r="AG35" s="11">
        <f t="shared" si="7"/>
        <v>0</v>
      </c>
      <c r="AH35" s="39">
        <f t="shared" si="8"/>
        <v>2.4735128004287419</v>
      </c>
      <c r="AI35" s="11">
        <f t="shared" si="9"/>
        <v>2.8323797654789558</v>
      </c>
      <c r="AJ35" s="11">
        <f t="shared" si="10"/>
        <v>7.005927605587555</v>
      </c>
      <c r="AK35" s="21" t="e">
        <f t="shared" si="11"/>
        <v>#DIV/0!</v>
      </c>
    </row>
    <row r="36" spans="1:37">
      <c r="A36" s="134"/>
      <c r="B36" s="23" t="s">
        <v>22</v>
      </c>
      <c r="C36" s="70" t="s">
        <v>191</v>
      </c>
      <c r="D36" s="70" t="s">
        <v>192</v>
      </c>
      <c r="E36" s="24">
        <v>898870002039</v>
      </c>
      <c r="F36" s="48">
        <v>10898870002036</v>
      </c>
      <c r="G36" s="55">
        <v>23.6</v>
      </c>
      <c r="H36" s="29">
        <v>750</v>
      </c>
      <c r="I36" s="29">
        <v>6</v>
      </c>
      <c r="J36" s="22">
        <v>9</v>
      </c>
      <c r="K36" s="22">
        <v>8</v>
      </c>
      <c r="L36" s="22">
        <f t="shared" si="0"/>
        <v>72</v>
      </c>
      <c r="M36" s="29" t="s">
        <v>37</v>
      </c>
      <c r="N36" s="29">
        <f t="shared" si="1"/>
        <v>106.67999999999999</v>
      </c>
      <c r="O36" s="29">
        <f t="shared" si="2"/>
        <v>121.92</v>
      </c>
      <c r="P36" s="29">
        <f t="shared" si="3"/>
        <v>13006.425599999999</v>
      </c>
      <c r="Q36" s="29">
        <v>100</v>
      </c>
      <c r="R36" s="29">
        <v>120</v>
      </c>
      <c r="S36" s="29">
        <f t="shared" si="4"/>
        <v>12000</v>
      </c>
      <c r="T36" s="30"/>
      <c r="U36" s="59">
        <v>1739.2</v>
      </c>
      <c r="V36" s="30">
        <v>13.9</v>
      </c>
      <c r="W36" s="30">
        <v>9.4</v>
      </c>
      <c r="X36" s="30">
        <v>7.8</v>
      </c>
      <c r="Y36" s="30">
        <f t="shared" si="5"/>
        <v>35.305999999999997</v>
      </c>
      <c r="Z36" s="30">
        <f t="shared" si="5"/>
        <v>23.876000000000001</v>
      </c>
      <c r="AA36" s="30">
        <f t="shared" si="5"/>
        <v>19.811999999999998</v>
      </c>
      <c r="AB36" s="30" t="s">
        <v>38</v>
      </c>
      <c r="AC36" s="49"/>
      <c r="AD36" s="7"/>
      <c r="AE36" s="11"/>
      <c r="AF36" s="11">
        <f t="shared" si="6"/>
        <v>7586.6945040000001</v>
      </c>
      <c r="AG36" s="11">
        <f t="shared" si="7"/>
        <v>158.49599999999998</v>
      </c>
      <c r="AH36" s="39">
        <f t="shared" si="8"/>
        <v>3.3988557185747466</v>
      </c>
      <c r="AI36" s="11">
        <f t="shared" si="9"/>
        <v>4.188306248952923</v>
      </c>
      <c r="AJ36" s="11">
        <f t="shared" si="10"/>
        <v>14.235448645395989</v>
      </c>
      <c r="AK36" s="21">
        <f t="shared" si="11"/>
        <v>0.41828348384489011</v>
      </c>
    </row>
    <row r="37" spans="1:37">
      <c r="A37" s="134"/>
      <c r="B37" s="23" t="s">
        <v>27</v>
      </c>
      <c r="C37" s="70" t="s">
        <v>193</v>
      </c>
      <c r="D37" s="70" t="s">
        <v>194</v>
      </c>
      <c r="E37" s="24">
        <v>898870002114</v>
      </c>
      <c r="F37" s="24">
        <v>10898870002111</v>
      </c>
      <c r="G37" s="55">
        <v>19.7</v>
      </c>
      <c r="H37" s="29">
        <v>100</v>
      </c>
      <c r="I37" s="29">
        <v>24</v>
      </c>
      <c r="J37" s="22">
        <v>6</v>
      </c>
      <c r="K37" s="22">
        <v>5</v>
      </c>
      <c r="L37" s="22">
        <f t="shared" si="0"/>
        <v>30</v>
      </c>
      <c r="M37" s="29" t="s">
        <v>12</v>
      </c>
      <c r="N37" s="31">
        <f t="shared" si="1"/>
        <v>106.67999999999999</v>
      </c>
      <c r="O37" s="31">
        <f t="shared" si="2"/>
        <v>121.92</v>
      </c>
      <c r="P37" s="31">
        <f t="shared" si="3"/>
        <v>13006.425599999999</v>
      </c>
      <c r="Q37" s="31">
        <v>100</v>
      </c>
      <c r="R37" s="31">
        <v>120</v>
      </c>
      <c r="S37" s="31">
        <f t="shared" si="4"/>
        <v>12000</v>
      </c>
      <c r="T37" s="30"/>
      <c r="U37" s="59">
        <f t="shared" ref="U37" si="13">+G37*L37</f>
        <v>591</v>
      </c>
      <c r="V37" s="30">
        <v>18.100000000000001</v>
      </c>
      <c r="W37" s="30">
        <v>11.7</v>
      </c>
      <c r="X37" s="30">
        <v>7.3</v>
      </c>
      <c r="Y37" s="30">
        <f t="shared" si="5"/>
        <v>45.973999999999997</v>
      </c>
      <c r="Z37" s="30">
        <f t="shared" si="5"/>
        <v>29.718</v>
      </c>
      <c r="AA37" s="30">
        <f t="shared" si="5"/>
        <v>18.542000000000002</v>
      </c>
      <c r="AB37" s="30" t="s">
        <v>45</v>
      </c>
      <c r="AC37" s="49"/>
      <c r="AD37" s="7"/>
      <c r="AE37" s="11"/>
      <c r="AF37" s="11">
        <f t="shared" si="6"/>
        <v>8197.5319920000002</v>
      </c>
      <c r="AG37" s="11">
        <f t="shared" si="7"/>
        <v>92.710000000000008</v>
      </c>
      <c r="AH37" s="39">
        <f t="shared" si="8"/>
        <v>2.6101709661982864</v>
      </c>
      <c r="AI37" s="11">
        <f t="shared" si="9"/>
        <v>3.3649639948852546</v>
      </c>
      <c r="AJ37" s="11">
        <f t="shared" si="10"/>
        <v>8.7831313217520908</v>
      </c>
      <c r="AK37" s="21">
        <f t="shared" si="11"/>
        <v>0.5361447797079848</v>
      </c>
    </row>
    <row r="38" spans="1:37">
      <c r="A38" s="134"/>
      <c r="B38" s="23" t="s">
        <v>19</v>
      </c>
      <c r="C38" s="70" t="s">
        <v>197</v>
      </c>
      <c r="D38" s="70" t="s">
        <v>198</v>
      </c>
      <c r="E38" s="28">
        <v>813690010019</v>
      </c>
      <c r="F38" s="48">
        <v>813690010071</v>
      </c>
      <c r="G38" s="55">
        <v>44.2</v>
      </c>
      <c r="H38" s="29">
        <v>750</v>
      </c>
      <c r="I38" s="29">
        <v>12</v>
      </c>
      <c r="J38" s="22">
        <v>11</v>
      </c>
      <c r="K38" s="22">
        <v>4</v>
      </c>
      <c r="L38" s="22">
        <f t="shared" si="0"/>
        <v>44</v>
      </c>
      <c r="M38" s="29" t="s">
        <v>37</v>
      </c>
      <c r="N38" s="29">
        <f>CONVERT(42,"in","cm")</f>
        <v>106.67999999999999</v>
      </c>
      <c r="O38" s="29">
        <f>CONVERT(48,"in","cm")</f>
        <v>121.92</v>
      </c>
      <c r="P38" s="29">
        <f>O38*N38</f>
        <v>13006.425599999999</v>
      </c>
      <c r="Q38" s="29">
        <v>100</v>
      </c>
      <c r="R38" s="29">
        <v>120</v>
      </c>
      <c r="S38" s="29">
        <f>R38*Q38</f>
        <v>12000</v>
      </c>
      <c r="T38" s="30"/>
      <c r="U38" s="59">
        <v>1984.8</v>
      </c>
      <c r="V38" s="30">
        <v>13.9</v>
      </c>
      <c r="W38" s="30">
        <v>10.4</v>
      </c>
      <c r="X38" s="30">
        <v>13.9</v>
      </c>
      <c r="Y38" s="30">
        <f>CONVERT(V38,"in","cm")</f>
        <v>35.305999999999997</v>
      </c>
      <c r="Z38" s="30">
        <f t="shared" si="5"/>
        <v>26.416</v>
      </c>
      <c r="AA38" s="30">
        <f t="shared" si="5"/>
        <v>35.305999999999997</v>
      </c>
      <c r="AB38" s="30" t="s">
        <v>41</v>
      </c>
      <c r="AC38" s="10"/>
      <c r="AD38" s="7"/>
      <c r="AE38" s="11"/>
      <c r="AF38" s="11">
        <f t="shared" si="6"/>
        <v>10259.076256</v>
      </c>
      <c r="AG38" s="11">
        <f t="shared" si="7"/>
        <v>141.22399999999999</v>
      </c>
      <c r="AH38" s="39">
        <f t="shared" si="8"/>
        <v>3.3988557185747466</v>
      </c>
      <c r="AI38" s="11">
        <f t="shared" si="9"/>
        <v>3.7855844942459114</v>
      </c>
      <c r="AJ38" s="11">
        <f>AH38*AI38</f>
        <v>12.866655506415606</v>
      </c>
      <c r="AK38" s="21">
        <f t="shared" si="11"/>
        <v>0.8303040448713086</v>
      </c>
    </row>
    <row r="39" spans="1:37">
      <c r="A39" s="134"/>
      <c r="B39" s="23" t="s">
        <v>24</v>
      </c>
      <c r="C39" s="70" t="s">
        <v>195</v>
      </c>
      <c r="D39" s="70" t="s">
        <v>196</v>
      </c>
      <c r="E39" s="28">
        <v>813690010002</v>
      </c>
      <c r="F39" s="28">
        <v>813690010064</v>
      </c>
      <c r="G39" s="55">
        <v>45.1</v>
      </c>
      <c r="H39" s="29">
        <v>100</v>
      </c>
      <c r="I39" s="29">
        <v>48</v>
      </c>
      <c r="J39" s="22">
        <v>6</v>
      </c>
      <c r="K39" s="22">
        <v>5</v>
      </c>
      <c r="L39" s="22">
        <f t="shared" si="0"/>
        <v>30</v>
      </c>
      <c r="M39" s="29" t="s">
        <v>12</v>
      </c>
      <c r="N39" s="29">
        <f t="shared" ref="N39:N45" si="14">CONVERT(42,"in","cm")</f>
        <v>106.67999999999999</v>
      </c>
      <c r="O39" s="29">
        <f t="shared" ref="O39:O45" si="15">CONVERT(48,"in","cm")</f>
        <v>121.92</v>
      </c>
      <c r="P39" s="29">
        <f t="shared" ref="P39:P45" si="16">O39*N39</f>
        <v>13006.425599999999</v>
      </c>
      <c r="Q39" s="29">
        <v>100</v>
      </c>
      <c r="R39" s="29">
        <v>120</v>
      </c>
      <c r="S39" s="29">
        <f t="shared" ref="S39:S45" si="17">R39*Q39</f>
        <v>12000</v>
      </c>
      <c r="T39" s="30"/>
      <c r="U39" s="59">
        <f t="shared" ref="U39:U57" si="18">+G39*L39</f>
        <v>1353</v>
      </c>
      <c r="V39" s="30">
        <v>22.4</v>
      </c>
      <c r="W39" s="30">
        <v>7.9</v>
      </c>
      <c r="X39" s="30">
        <v>8.6999999999999993</v>
      </c>
      <c r="Y39" s="30">
        <f t="shared" ref="Y39" si="19">CONVERT(V39,"in","cm")</f>
        <v>56.896000000000001</v>
      </c>
      <c r="Z39" s="30">
        <f t="shared" si="5"/>
        <v>20.065999999999999</v>
      </c>
      <c r="AA39" s="30">
        <f t="shared" si="5"/>
        <v>22.098000000000003</v>
      </c>
      <c r="AB39" s="30" t="s">
        <v>44</v>
      </c>
      <c r="AC39" s="49"/>
      <c r="AD39" s="7"/>
      <c r="AE39" s="11"/>
      <c r="AF39" s="11">
        <f t="shared" si="6"/>
        <v>6850.0508160000009</v>
      </c>
      <c r="AG39" s="11">
        <f t="shared" si="7"/>
        <v>110.49000000000001</v>
      </c>
      <c r="AH39" s="39">
        <f t="shared" si="8"/>
        <v>2.1091113610798651</v>
      </c>
      <c r="AI39" s="11">
        <f t="shared" si="9"/>
        <v>4.9835542709060103</v>
      </c>
      <c r="AJ39" s="11">
        <f t="shared" ref="AJ39:AJ45" si="20">AH39*AI39</f>
        <v>10.51087093132595</v>
      </c>
      <c r="AK39" s="21">
        <f t="shared" si="11"/>
        <v>0.24818817811234162</v>
      </c>
    </row>
    <row r="40" spans="1:37">
      <c r="A40" s="134"/>
      <c r="B40" s="23" t="s">
        <v>23</v>
      </c>
      <c r="C40" s="70" t="s">
        <v>199</v>
      </c>
      <c r="D40" s="70" t="s">
        <v>200</v>
      </c>
      <c r="E40" s="28">
        <v>675286000732</v>
      </c>
      <c r="F40" s="28">
        <v>10675286000739</v>
      </c>
      <c r="G40" s="55">
        <v>46.2</v>
      </c>
      <c r="H40" s="29">
        <v>750</v>
      </c>
      <c r="I40" s="29">
        <v>12</v>
      </c>
      <c r="J40" s="22">
        <v>10</v>
      </c>
      <c r="K40" s="22">
        <v>5</v>
      </c>
      <c r="L40" s="22">
        <f t="shared" si="0"/>
        <v>50</v>
      </c>
      <c r="M40" s="29" t="s">
        <v>37</v>
      </c>
      <c r="N40" s="29">
        <f t="shared" si="14"/>
        <v>106.67999999999999</v>
      </c>
      <c r="O40" s="29">
        <f t="shared" si="15"/>
        <v>121.92</v>
      </c>
      <c r="P40" s="29">
        <f t="shared" si="16"/>
        <v>13006.425599999999</v>
      </c>
      <c r="Q40" s="29">
        <v>100</v>
      </c>
      <c r="R40" s="29">
        <v>120</v>
      </c>
      <c r="S40" s="29">
        <f t="shared" si="17"/>
        <v>12000</v>
      </c>
      <c r="T40" s="30"/>
      <c r="U40" s="59">
        <f t="shared" si="18"/>
        <v>2310</v>
      </c>
      <c r="V40" s="19">
        <f>CONVERT(Y40,"cm","in")</f>
        <v>13.385826771653544</v>
      </c>
      <c r="W40" s="19">
        <f t="shared" ref="W40:X40" si="21">CONVERT(Z40,"cm","in")</f>
        <v>8.5039370078740166</v>
      </c>
      <c r="X40" s="19">
        <f t="shared" si="21"/>
        <v>11.73228346456693</v>
      </c>
      <c r="Y40" s="19">
        <v>34</v>
      </c>
      <c r="Z40" s="19">
        <v>21.6</v>
      </c>
      <c r="AA40" s="19">
        <v>29.8</v>
      </c>
      <c r="AB40" s="30" t="s">
        <v>171</v>
      </c>
      <c r="AC40" s="49"/>
      <c r="AD40" s="7"/>
      <c r="AE40" s="11"/>
      <c r="AF40" s="11">
        <f t="shared" si="6"/>
        <v>7344.0000000000009</v>
      </c>
      <c r="AG40" s="11">
        <f t="shared" si="7"/>
        <v>149</v>
      </c>
      <c r="AH40" s="39">
        <f t="shared" si="8"/>
        <v>3.5294117647058822</v>
      </c>
      <c r="AI40" s="11">
        <f t="shared" si="9"/>
        <v>4.6296296296296298</v>
      </c>
      <c r="AJ40" s="11">
        <f t="shared" si="20"/>
        <v>16.33986928104575</v>
      </c>
      <c r="AK40" s="21">
        <f t="shared" si="11"/>
        <v>0.36601307189542498</v>
      </c>
    </row>
    <row r="41" spans="1:37" s="47" customFormat="1">
      <c r="A41" s="134"/>
      <c r="B41" s="25" t="s">
        <v>159</v>
      </c>
      <c r="C41" s="87" t="s">
        <v>201</v>
      </c>
      <c r="D41" s="87" t="s">
        <v>202</v>
      </c>
      <c r="E41" s="28">
        <v>3760175130731</v>
      </c>
      <c r="F41" s="28" t="s">
        <v>160</v>
      </c>
      <c r="G41" s="55">
        <v>30.4</v>
      </c>
      <c r="H41" s="29">
        <v>750</v>
      </c>
      <c r="I41" s="29">
        <v>6</v>
      </c>
      <c r="J41" s="22">
        <v>12</v>
      </c>
      <c r="K41" s="22">
        <v>4</v>
      </c>
      <c r="L41" s="22">
        <f t="shared" si="0"/>
        <v>48</v>
      </c>
      <c r="M41" s="29" t="s">
        <v>37</v>
      </c>
      <c r="N41" s="29"/>
      <c r="O41" s="29"/>
      <c r="P41" s="29"/>
      <c r="Q41" s="29"/>
      <c r="R41" s="29"/>
      <c r="S41" s="29"/>
      <c r="T41" s="30"/>
      <c r="U41" s="59">
        <f t="shared" si="18"/>
        <v>1459.1999999999998</v>
      </c>
      <c r="V41" s="19"/>
      <c r="W41" s="19"/>
      <c r="X41" s="19"/>
      <c r="Y41" s="30">
        <f t="shared" ref="Y41:AA45" si="22">CONVERT(V41,"in","cm")</f>
        <v>0</v>
      </c>
      <c r="Z41" s="30">
        <f t="shared" si="22"/>
        <v>0</v>
      </c>
      <c r="AA41" s="30">
        <f t="shared" si="22"/>
        <v>0</v>
      </c>
      <c r="AB41" s="30" t="s">
        <v>172</v>
      </c>
      <c r="AC41" s="94"/>
      <c r="AD41" s="45"/>
      <c r="AE41" s="20"/>
      <c r="AF41" s="20"/>
      <c r="AG41" s="20"/>
      <c r="AI41" s="20"/>
      <c r="AJ41" s="20"/>
      <c r="AK41" s="95"/>
    </row>
    <row r="42" spans="1:37" s="47" customFormat="1">
      <c r="A42" s="134"/>
      <c r="B42" s="25" t="s">
        <v>58</v>
      </c>
      <c r="C42" s="87" t="s">
        <v>201</v>
      </c>
      <c r="D42" s="87" t="s">
        <v>202</v>
      </c>
      <c r="E42" s="28">
        <v>3760175130731</v>
      </c>
      <c r="F42" s="28">
        <v>36017513755</v>
      </c>
      <c r="G42" s="55">
        <v>44</v>
      </c>
      <c r="H42" s="29">
        <v>750</v>
      </c>
      <c r="I42" s="29">
        <v>6</v>
      </c>
      <c r="J42" s="22">
        <v>10</v>
      </c>
      <c r="K42" s="22">
        <v>5</v>
      </c>
      <c r="L42" s="22">
        <f t="shared" si="0"/>
        <v>50</v>
      </c>
      <c r="M42" s="29" t="s">
        <v>37</v>
      </c>
      <c r="N42" s="29">
        <f t="shared" si="14"/>
        <v>106.67999999999999</v>
      </c>
      <c r="O42" s="29">
        <f t="shared" si="15"/>
        <v>121.92</v>
      </c>
      <c r="P42" s="29">
        <f t="shared" si="16"/>
        <v>13006.425599999999</v>
      </c>
      <c r="Q42" s="29">
        <v>100</v>
      </c>
      <c r="R42" s="29">
        <v>120</v>
      </c>
      <c r="S42" s="29">
        <f t="shared" si="17"/>
        <v>12000</v>
      </c>
      <c r="T42" s="30"/>
      <c r="U42" s="59">
        <f t="shared" si="18"/>
        <v>2200</v>
      </c>
      <c r="V42" s="30">
        <v>16.8</v>
      </c>
      <c r="W42" s="30">
        <v>12.4</v>
      </c>
      <c r="X42" s="30">
        <v>11.9</v>
      </c>
      <c r="Y42" s="30">
        <f t="shared" si="22"/>
        <v>42.671999999999997</v>
      </c>
      <c r="Z42" s="30">
        <f t="shared" si="22"/>
        <v>31.496000000000002</v>
      </c>
      <c r="AA42" s="30">
        <f t="shared" si="22"/>
        <v>30.225999999999999</v>
      </c>
      <c r="AB42" s="30" t="s">
        <v>43</v>
      </c>
      <c r="AC42" s="94"/>
      <c r="AD42" s="45"/>
      <c r="AE42" s="20"/>
      <c r="AF42" s="20">
        <f t="shared" si="6"/>
        <v>13439.973119999999</v>
      </c>
      <c r="AG42" s="20">
        <f t="shared" si="7"/>
        <v>151.13</v>
      </c>
      <c r="AH42" s="47">
        <f t="shared" si="8"/>
        <v>2.8121484814398201</v>
      </c>
      <c r="AI42" s="20">
        <f t="shared" si="9"/>
        <v>3.1750063500126999</v>
      </c>
      <c r="AJ42" s="20">
        <f t="shared" si="20"/>
        <v>8.9285892857500002</v>
      </c>
      <c r="AK42" s="95">
        <f t="shared" si="11"/>
        <v>1.1071410714250001</v>
      </c>
    </row>
    <row r="43" spans="1:37">
      <c r="A43" s="134"/>
      <c r="B43" s="17" t="s">
        <v>28</v>
      </c>
      <c r="C43" s="70" t="s">
        <v>203</v>
      </c>
      <c r="D43" s="70" t="s">
        <v>204</v>
      </c>
      <c r="E43" s="28">
        <v>3760175130748</v>
      </c>
      <c r="F43" s="28">
        <v>760175130762</v>
      </c>
      <c r="G43" s="55">
        <v>18.3</v>
      </c>
      <c r="H43" s="29">
        <v>100</v>
      </c>
      <c r="I43" s="29">
        <v>24</v>
      </c>
      <c r="J43" s="22">
        <v>8</v>
      </c>
      <c r="K43" s="22">
        <v>7</v>
      </c>
      <c r="L43" s="22">
        <f t="shared" si="0"/>
        <v>56</v>
      </c>
      <c r="M43" s="29" t="s">
        <v>12</v>
      </c>
      <c r="N43" s="31">
        <f t="shared" si="14"/>
        <v>106.67999999999999</v>
      </c>
      <c r="O43" s="31">
        <f t="shared" si="15"/>
        <v>121.92</v>
      </c>
      <c r="P43" s="31">
        <f t="shared" si="16"/>
        <v>13006.425599999999</v>
      </c>
      <c r="Q43" s="31">
        <v>100</v>
      </c>
      <c r="R43" s="31">
        <v>120</v>
      </c>
      <c r="S43" s="31">
        <f t="shared" si="17"/>
        <v>12000</v>
      </c>
      <c r="T43" s="30"/>
      <c r="U43" s="59">
        <f t="shared" si="18"/>
        <v>1024.8</v>
      </c>
      <c r="V43" s="30">
        <v>18.100000000000001</v>
      </c>
      <c r="W43" s="30">
        <v>11.7</v>
      </c>
      <c r="X43" s="30">
        <v>7.3</v>
      </c>
      <c r="Y43" s="30">
        <f t="shared" si="22"/>
        <v>45.973999999999997</v>
      </c>
      <c r="Z43" s="30">
        <f t="shared" si="22"/>
        <v>29.718</v>
      </c>
      <c r="AA43" s="30">
        <f t="shared" si="22"/>
        <v>18.542000000000002</v>
      </c>
      <c r="AB43" s="30" t="s">
        <v>45</v>
      </c>
      <c r="AC43" s="50"/>
      <c r="AD43" s="7"/>
      <c r="AE43" s="11"/>
      <c r="AF43" s="11">
        <f>Y43*Z43*J43</f>
        <v>10930.042656</v>
      </c>
      <c r="AG43" s="11">
        <f>AA43*K43</f>
        <v>129.79400000000001</v>
      </c>
      <c r="AH43" s="39">
        <f>R43/Y43</f>
        <v>2.6101709661982864</v>
      </c>
      <c r="AI43" s="11">
        <f>Q43/Z43</f>
        <v>3.3649639948852546</v>
      </c>
      <c r="AJ43" s="11">
        <f t="shared" si="20"/>
        <v>8.7831313217520908</v>
      </c>
      <c r="AK43" s="21">
        <f>1-(AJ43-J43)/J43</f>
        <v>0.90210858478098865</v>
      </c>
    </row>
    <row r="44" spans="1:37">
      <c r="A44" s="134"/>
      <c r="B44" s="23" t="s">
        <v>21</v>
      </c>
      <c r="C44" s="70" t="s">
        <v>207</v>
      </c>
      <c r="D44" s="70" t="s">
        <v>208</v>
      </c>
      <c r="E44" s="24">
        <v>898870002091</v>
      </c>
      <c r="F44" s="48">
        <v>10898870002098</v>
      </c>
      <c r="G44" s="55">
        <v>44.2</v>
      </c>
      <c r="H44" s="29">
        <v>750</v>
      </c>
      <c r="I44" s="29">
        <v>12</v>
      </c>
      <c r="J44" s="22">
        <v>11</v>
      </c>
      <c r="K44" s="22">
        <v>4</v>
      </c>
      <c r="L44" s="22">
        <f t="shared" si="0"/>
        <v>44</v>
      </c>
      <c r="M44" s="29" t="s">
        <v>37</v>
      </c>
      <c r="N44" s="29">
        <f t="shared" si="14"/>
        <v>106.67999999999999</v>
      </c>
      <c r="O44" s="29">
        <f t="shared" si="15"/>
        <v>121.92</v>
      </c>
      <c r="P44" s="29">
        <f t="shared" si="16"/>
        <v>13006.425599999999</v>
      </c>
      <c r="Q44" s="29">
        <v>100</v>
      </c>
      <c r="R44" s="29">
        <v>120</v>
      </c>
      <c r="S44" s="29">
        <f t="shared" si="17"/>
        <v>12000</v>
      </c>
      <c r="T44" s="30"/>
      <c r="U44" s="59">
        <v>1984.8</v>
      </c>
      <c r="V44" s="30">
        <v>13.9</v>
      </c>
      <c r="W44" s="30">
        <v>10.4</v>
      </c>
      <c r="X44" s="30">
        <v>11.7</v>
      </c>
      <c r="Y44" s="30">
        <f t="shared" si="22"/>
        <v>35.305999999999997</v>
      </c>
      <c r="Z44" s="30">
        <f t="shared" si="22"/>
        <v>26.416</v>
      </c>
      <c r="AA44" s="30">
        <f t="shared" si="22"/>
        <v>29.718</v>
      </c>
      <c r="AB44" s="30" t="s">
        <v>39</v>
      </c>
      <c r="AC44" s="49"/>
      <c r="AD44" s="7"/>
      <c r="AE44" s="11"/>
      <c r="AF44" s="11">
        <f t="shared" ref="AF44" si="23">Y44*Z44*J44</f>
        <v>10259.076256</v>
      </c>
      <c r="AG44" s="11">
        <f t="shared" ref="AG44" si="24">AA44*K44</f>
        <v>118.872</v>
      </c>
      <c r="AH44" s="39">
        <f t="shared" ref="AH44" si="25">R44/Y44</f>
        <v>3.3988557185747466</v>
      </c>
      <c r="AI44" s="11">
        <f t="shared" ref="AI44" si="26">Q44/Z44</f>
        <v>3.7855844942459114</v>
      </c>
      <c r="AJ44" s="11">
        <f t="shared" si="20"/>
        <v>12.866655506415606</v>
      </c>
      <c r="AK44" s="21">
        <f t="shared" ref="AK44" si="27">1-(AJ44-J44)/J44</f>
        <v>0.8303040448713086</v>
      </c>
    </row>
    <row r="45" spans="1:37">
      <c r="A45" s="134"/>
      <c r="B45" s="23" t="s">
        <v>26</v>
      </c>
      <c r="C45" s="70" t="s">
        <v>205</v>
      </c>
      <c r="D45" s="70" t="s">
        <v>206</v>
      </c>
      <c r="E45" s="24">
        <v>898870002107</v>
      </c>
      <c r="F45" s="24">
        <v>1089887002104</v>
      </c>
      <c r="G45" s="55">
        <v>38.700000000000003</v>
      </c>
      <c r="H45" s="29">
        <v>100</v>
      </c>
      <c r="I45" s="29">
        <v>48</v>
      </c>
      <c r="J45" s="22">
        <v>6</v>
      </c>
      <c r="K45" s="22">
        <v>5</v>
      </c>
      <c r="L45" s="22">
        <f t="shared" si="0"/>
        <v>30</v>
      </c>
      <c r="M45" s="29" t="s">
        <v>12</v>
      </c>
      <c r="N45" s="31">
        <f t="shared" si="14"/>
        <v>106.67999999999999</v>
      </c>
      <c r="O45" s="31">
        <f t="shared" si="15"/>
        <v>121.92</v>
      </c>
      <c r="P45" s="31">
        <f t="shared" si="16"/>
        <v>13006.425599999999</v>
      </c>
      <c r="Q45" s="31">
        <v>100</v>
      </c>
      <c r="R45" s="31">
        <v>120</v>
      </c>
      <c r="S45" s="31">
        <f t="shared" si="17"/>
        <v>12000</v>
      </c>
      <c r="T45" s="30"/>
      <c r="U45" s="59">
        <f t="shared" si="18"/>
        <v>1161</v>
      </c>
      <c r="V45" s="30">
        <v>25.2</v>
      </c>
      <c r="W45" s="30">
        <v>8.6999999999999993</v>
      </c>
      <c r="X45" s="30">
        <v>7.2</v>
      </c>
      <c r="Y45" s="30">
        <f t="shared" si="22"/>
        <v>64.007999999999996</v>
      </c>
      <c r="Z45" s="30">
        <f t="shared" si="22"/>
        <v>22.098000000000003</v>
      </c>
      <c r="AA45" s="30">
        <f t="shared" si="22"/>
        <v>18.288</v>
      </c>
      <c r="AB45" s="30" t="s">
        <v>46</v>
      </c>
      <c r="AC45" s="49"/>
      <c r="AD45" s="7"/>
      <c r="AE45" s="11"/>
      <c r="AF45" s="20">
        <f t="shared" si="6"/>
        <v>8486.692704000001</v>
      </c>
      <c r="AG45" s="11">
        <f t="shared" si="7"/>
        <v>91.44</v>
      </c>
      <c r="AH45" s="39">
        <f t="shared" si="8"/>
        <v>1.8747656542932134</v>
      </c>
      <c r="AI45" s="11">
        <f t="shared" si="9"/>
        <v>4.5252964069146522</v>
      </c>
      <c r="AJ45" s="11">
        <f t="shared" si="20"/>
        <v>8.483870279180076</v>
      </c>
      <c r="AK45" s="21">
        <f t="shared" si="11"/>
        <v>0.58602162013665393</v>
      </c>
    </row>
    <row r="46" spans="1:37" ht="15" customHeight="1">
      <c r="A46" s="134"/>
      <c r="B46" s="32" t="s">
        <v>73</v>
      </c>
      <c r="C46" s="71" t="s">
        <v>209</v>
      </c>
      <c r="D46" s="71" t="s">
        <v>210</v>
      </c>
      <c r="E46" s="35">
        <v>898870002268</v>
      </c>
      <c r="F46" s="35">
        <v>10898870002265</v>
      </c>
      <c r="G46" s="56">
        <v>33</v>
      </c>
      <c r="H46" s="33">
        <v>750</v>
      </c>
      <c r="I46" s="33">
        <v>12</v>
      </c>
      <c r="J46" s="33">
        <v>13</v>
      </c>
      <c r="K46" s="33">
        <v>5</v>
      </c>
      <c r="L46" s="22">
        <f t="shared" si="0"/>
        <v>65</v>
      </c>
      <c r="M46" s="36" t="s">
        <v>12</v>
      </c>
      <c r="N46" s="37"/>
      <c r="O46" s="37"/>
      <c r="P46" s="37"/>
      <c r="Q46" s="37"/>
      <c r="R46" s="37"/>
      <c r="S46" s="37"/>
      <c r="T46" s="37"/>
      <c r="U46" s="59">
        <f t="shared" si="18"/>
        <v>2145</v>
      </c>
      <c r="V46" s="38"/>
      <c r="W46" s="38"/>
      <c r="X46" s="38"/>
      <c r="Y46" s="38"/>
      <c r="Z46" s="38"/>
      <c r="AA46" s="38"/>
      <c r="AB46" s="7" t="s">
        <v>173</v>
      </c>
      <c r="AD46" s="51"/>
    </row>
    <row r="47" spans="1:37" s="51" customFormat="1" ht="15" customHeight="1">
      <c r="A47" s="134"/>
      <c r="B47" s="32" t="s">
        <v>180</v>
      </c>
      <c r="C47" s="71"/>
      <c r="D47" s="71"/>
      <c r="E47" s="35">
        <v>898870002336</v>
      </c>
      <c r="F47" s="35">
        <v>10898870002333</v>
      </c>
      <c r="G47" s="57">
        <v>18.2</v>
      </c>
      <c r="H47" s="33">
        <v>50</v>
      </c>
      <c r="I47" s="36">
        <v>120</v>
      </c>
      <c r="J47" s="63">
        <v>16</v>
      </c>
      <c r="K47" s="63">
        <v>4</v>
      </c>
      <c r="L47" s="36">
        <v>64</v>
      </c>
      <c r="M47" s="36" t="s">
        <v>12</v>
      </c>
      <c r="N47" s="37"/>
      <c r="O47" s="37"/>
      <c r="P47" s="37"/>
      <c r="Q47" s="37"/>
      <c r="R47" s="37"/>
      <c r="S47" s="37"/>
      <c r="T47" s="37"/>
      <c r="U47" s="59">
        <f t="shared" si="18"/>
        <v>1164.8</v>
      </c>
      <c r="V47" s="61"/>
      <c r="W47" s="61"/>
      <c r="X47" s="61"/>
      <c r="Y47" s="61"/>
      <c r="Z47" s="61"/>
      <c r="AA47" s="61"/>
      <c r="AB47" s="45" t="s">
        <v>174</v>
      </c>
      <c r="AC47" s="62"/>
    </row>
    <row r="48" spans="1:37" s="47" customFormat="1" ht="15" customHeight="1">
      <c r="A48" s="134"/>
      <c r="B48" s="32" t="s">
        <v>70</v>
      </c>
      <c r="C48" s="35"/>
      <c r="D48" s="35"/>
      <c r="E48" s="35">
        <v>898870002305</v>
      </c>
      <c r="F48" s="35">
        <v>10898870002302</v>
      </c>
      <c r="G48" s="57">
        <v>26</v>
      </c>
      <c r="H48" s="26" t="s">
        <v>74</v>
      </c>
      <c r="I48" s="36">
        <v>4</v>
      </c>
      <c r="J48" s="26">
        <v>15</v>
      </c>
      <c r="K48" s="26">
        <v>4</v>
      </c>
      <c r="L48" s="22">
        <f t="shared" ref="L48:L57" si="28">K48*J48</f>
        <v>60</v>
      </c>
      <c r="M48" s="36" t="s">
        <v>12</v>
      </c>
      <c r="N48" s="37"/>
      <c r="O48" s="37"/>
      <c r="P48" s="37"/>
      <c r="Q48" s="37"/>
      <c r="R48" s="37"/>
      <c r="S48" s="37"/>
      <c r="T48" s="37"/>
      <c r="U48" s="59">
        <f t="shared" si="18"/>
        <v>1560</v>
      </c>
      <c r="V48" s="38"/>
      <c r="W48" s="38"/>
      <c r="X48" s="38"/>
      <c r="Y48" s="38"/>
      <c r="Z48" s="38"/>
      <c r="AA48" s="38"/>
      <c r="AB48" s="7" t="s">
        <v>175</v>
      </c>
      <c r="AC48" s="46"/>
      <c r="AD48" s="52"/>
    </row>
    <row r="49" spans="1:30" s="47" customFormat="1" ht="15" customHeight="1">
      <c r="A49" s="134"/>
      <c r="B49" s="32" t="s">
        <v>71</v>
      </c>
      <c r="C49" s="35"/>
      <c r="D49" s="35"/>
      <c r="E49" s="35">
        <v>898870002282</v>
      </c>
      <c r="F49" s="35">
        <v>20898870002286</v>
      </c>
      <c r="G49" s="57">
        <v>37.4</v>
      </c>
      <c r="H49" s="98" t="s">
        <v>161</v>
      </c>
      <c r="I49" s="135" t="s">
        <v>162</v>
      </c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7"/>
      <c r="V49" s="44"/>
      <c r="W49" s="44"/>
      <c r="X49" s="44"/>
      <c r="Y49" s="44"/>
      <c r="Z49" s="44"/>
      <c r="AA49" s="44"/>
      <c r="AB49" s="45" t="s">
        <v>176</v>
      </c>
      <c r="AC49" s="46"/>
      <c r="AD49" s="52"/>
    </row>
    <row r="50" spans="1:30" s="47" customFormat="1" ht="15" customHeight="1">
      <c r="A50" s="134"/>
      <c r="B50" s="32" t="s">
        <v>165</v>
      </c>
      <c r="C50" s="35"/>
      <c r="D50" s="35"/>
      <c r="E50" s="35">
        <v>898870002299</v>
      </c>
      <c r="F50" s="35">
        <v>10898870002296</v>
      </c>
      <c r="G50" s="57">
        <v>36</v>
      </c>
      <c r="H50" s="36" t="s">
        <v>69</v>
      </c>
      <c r="I50" s="36">
        <v>12</v>
      </c>
      <c r="J50" s="36">
        <v>12</v>
      </c>
      <c r="K50" s="36">
        <v>5</v>
      </c>
      <c r="L50" s="22">
        <f t="shared" ref="L50:L51" si="29">K50*J50</f>
        <v>60</v>
      </c>
      <c r="M50" s="36" t="s">
        <v>12</v>
      </c>
      <c r="N50" s="43"/>
      <c r="O50" s="43"/>
      <c r="P50" s="43"/>
      <c r="Q50" s="43"/>
      <c r="R50" s="43"/>
      <c r="S50" s="43"/>
      <c r="T50" s="43"/>
      <c r="U50" s="59">
        <f t="shared" ref="U50:U51" si="30">+G50*L50</f>
        <v>2160</v>
      </c>
      <c r="V50" s="44"/>
      <c r="W50" s="44"/>
      <c r="X50" s="44"/>
      <c r="Y50" s="44"/>
      <c r="Z50" s="44"/>
      <c r="AA50" s="44"/>
      <c r="AB50" s="45" t="s">
        <v>68</v>
      </c>
      <c r="AC50" s="46"/>
      <c r="AD50" s="52"/>
    </row>
    <row r="51" spans="1:30" s="47" customFormat="1" ht="15" customHeight="1">
      <c r="A51" s="134"/>
      <c r="B51" s="25" t="s">
        <v>166</v>
      </c>
      <c r="C51" s="28"/>
      <c r="D51" s="28"/>
      <c r="E51" s="28">
        <v>898870002350</v>
      </c>
      <c r="F51" s="28">
        <v>10898870002357</v>
      </c>
      <c r="G51" s="55">
        <v>36</v>
      </c>
      <c r="H51" s="29" t="s">
        <v>69</v>
      </c>
      <c r="I51" s="29">
        <v>12</v>
      </c>
      <c r="J51" s="29">
        <v>12</v>
      </c>
      <c r="K51" s="29">
        <v>5</v>
      </c>
      <c r="L51" s="22">
        <f t="shared" si="29"/>
        <v>60</v>
      </c>
      <c r="M51" s="29" t="s">
        <v>12</v>
      </c>
      <c r="N51" s="30"/>
      <c r="O51" s="30"/>
      <c r="P51" s="30"/>
      <c r="Q51" s="30"/>
      <c r="R51" s="30"/>
      <c r="S51" s="30"/>
      <c r="T51" s="30"/>
      <c r="U51" s="59">
        <f t="shared" si="30"/>
        <v>2160</v>
      </c>
      <c r="V51" s="45"/>
      <c r="W51" s="45"/>
      <c r="X51" s="45"/>
      <c r="Y51" s="45"/>
      <c r="Z51" s="45"/>
      <c r="AA51" s="45"/>
      <c r="AB51" s="45" t="s">
        <v>68</v>
      </c>
      <c r="AC51" s="46"/>
      <c r="AD51" s="52"/>
    </row>
    <row r="52" spans="1:30" ht="15" customHeight="1">
      <c r="A52" s="134"/>
      <c r="B52" s="25" t="s">
        <v>163</v>
      </c>
      <c r="C52" s="70"/>
      <c r="D52" s="70"/>
      <c r="E52" s="28">
        <v>3267683953338</v>
      </c>
      <c r="F52" s="28">
        <v>3267686953328</v>
      </c>
      <c r="G52" s="55">
        <v>16.8</v>
      </c>
      <c r="H52" s="29">
        <v>750</v>
      </c>
      <c r="I52" s="29">
        <v>6</v>
      </c>
      <c r="J52" s="29">
        <v>25</v>
      </c>
      <c r="K52" s="29">
        <v>4</v>
      </c>
      <c r="L52" s="22">
        <f t="shared" si="28"/>
        <v>100</v>
      </c>
      <c r="M52" s="36" t="s">
        <v>12</v>
      </c>
      <c r="N52" s="54"/>
      <c r="O52" s="54"/>
      <c r="P52" s="54"/>
      <c r="Q52" s="54"/>
      <c r="R52" s="54"/>
      <c r="S52" s="54"/>
      <c r="T52" s="54"/>
      <c r="U52" s="59">
        <f t="shared" si="18"/>
        <v>1680</v>
      </c>
      <c r="V52" s="7"/>
      <c r="W52" s="7"/>
      <c r="X52" s="7"/>
      <c r="Y52" s="7"/>
      <c r="Z52" s="7"/>
      <c r="AA52" s="7"/>
      <c r="AB52" s="45" t="s">
        <v>177</v>
      </c>
      <c r="AD52" s="51"/>
    </row>
    <row r="53" spans="1:30">
      <c r="A53" s="134"/>
      <c r="B53" s="25" t="s">
        <v>164</v>
      </c>
      <c r="C53" s="70"/>
      <c r="D53" s="70"/>
      <c r="E53" s="28">
        <v>3267683953338</v>
      </c>
      <c r="F53" s="28">
        <v>13267683953335</v>
      </c>
      <c r="G53" s="55">
        <v>27</v>
      </c>
      <c r="H53" s="29">
        <v>750</v>
      </c>
      <c r="I53" s="29">
        <v>6</v>
      </c>
      <c r="J53" s="29">
        <v>6</v>
      </c>
      <c r="K53" s="29">
        <v>5</v>
      </c>
      <c r="L53" s="22">
        <f t="shared" si="28"/>
        <v>30</v>
      </c>
      <c r="M53" s="36" t="s">
        <v>12</v>
      </c>
      <c r="N53" s="30"/>
      <c r="O53" s="30"/>
      <c r="P53" s="30"/>
      <c r="Q53" s="30"/>
      <c r="R53" s="30"/>
      <c r="S53" s="30"/>
      <c r="T53" s="30"/>
      <c r="U53" s="59">
        <f t="shared" si="18"/>
        <v>810</v>
      </c>
      <c r="V53" s="45"/>
      <c r="W53" s="45"/>
      <c r="X53" s="45"/>
      <c r="Y53" s="45"/>
      <c r="Z53" s="45"/>
      <c r="AA53" s="45"/>
      <c r="AB53" s="45" t="s">
        <v>167</v>
      </c>
      <c r="AD53" s="51"/>
    </row>
    <row r="54" spans="1:30">
      <c r="A54" s="134"/>
      <c r="B54" s="25" t="s">
        <v>163</v>
      </c>
      <c r="C54" s="70"/>
      <c r="D54" s="70"/>
      <c r="E54" s="28">
        <v>5060074861711</v>
      </c>
      <c r="F54" s="28" t="s">
        <v>160</v>
      </c>
      <c r="G54" s="55">
        <v>16.8</v>
      </c>
      <c r="H54" s="29">
        <v>750</v>
      </c>
      <c r="I54" s="29">
        <v>6</v>
      </c>
      <c r="J54" s="29">
        <v>25</v>
      </c>
      <c r="K54" s="29">
        <v>4</v>
      </c>
      <c r="L54" s="22">
        <f t="shared" si="28"/>
        <v>100</v>
      </c>
      <c r="M54" s="36" t="s">
        <v>12</v>
      </c>
      <c r="N54" s="54"/>
      <c r="O54" s="54"/>
      <c r="P54" s="54"/>
      <c r="Q54" s="54"/>
      <c r="R54" s="54"/>
      <c r="S54" s="54"/>
      <c r="T54" s="54"/>
      <c r="U54" s="59">
        <f t="shared" si="18"/>
        <v>1680</v>
      </c>
      <c r="V54" s="7"/>
      <c r="W54" s="7"/>
      <c r="X54" s="7"/>
      <c r="Y54" s="7"/>
      <c r="Z54" s="7"/>
      <c r="AA54" s="7"/>
      <c r="AB54" s="45" t="s">
        <v>177</v>
      </c>
      <c r="AD54" s="51"/>
    </row>
    <row r="55" spans="1:30">
      <c r="A55" s="134"/>
      <c r="B55" s="25" t="s">
        <v>164</v>
      </c>
      <c r="C55" s="70"/>
      <c r="D55" s="70"/>
      <c r="E55" s="28">
        <v>5060074861711</v>
      </c>
      <c r="F55" s="28">
        <v>15060074861718</v>
      </c>
      <c r="G55" s="55">
        <v>27</v>
      </c>
      <c r="H55" s="29">
        <v>750</v>
      </c>
      <c r="I55" s="29">
        <v>6</v>
      </c>
      <c r="J55" s="29">
        <v>6</v>
      </c>
      <c r="K55" s="29">
        <v>5</v>
      </c>
      <c r="L55" s="22">
        <f t="shared" si="28"/>
        <v>30</v>
      </c>
      <c r="M55" s="36" t="s">
        <v>12</v>
      </c>
      <c r="N55" s="30"/>
      <c r="O55" s="30"/>
      <c r="P55" s="30"/>
      <c r="Q55" s="30"/>
      <c r="R55" s="30"/>
      <c r="S55" s="30"/>
      <c r="T55" s="30"/>
      <c r="U55" s="59">
        <f t="shared" si="18"/>
        <v>810</v>
      </c>
      <c r="V55" s="45"/>
      <c r="W55" s="45"/>
      <c r="X55" s="45"/>
      <c r="Y55" s="45"/>
      <c r="Z55" s="45"/>
      <c r="AA55" s="45"/>
      <c r="AB55" s="45" t="s">
        <v>167</v>
      </c>
      <c r="AD55" s="51"/>
    </row>
    <row r="56" spans="1:30">
      <c r="A56" s="134"/>
      <c r="B56" s="25" t="s">
        <v>163</v>
      </c>
      <c r="C56" s="70"/>
      <c r="D56" s="70"/>
      <c r="E56" s="28">
        <v>3267683953352</v>
      </c>
      <c r="F56" s="28" t="s">
        <v>160</v>
      </c>
      <c r="G56" s="55">
        <v>16.8</v>
      </c>
      <c r="H56" s="29">
        <v>750</v>
      </c>
      <c r="I56" s="29">
        <v>6</v>
      </c>
      <c r="J56" s="29">
        <v>25</v>
      </c>
      <c r="K56" s="29">
        <v>4</v>
      </c>
      <c r="L56" s="22">
        <f t="shared" si="28"/>
        <v>100</v>
      </c>
      <c r="M56" s="36" t="s">
        <v>12</v>
      </c>
      <c r="N56" s="54"/>
      <c r="O56" s="54"/>
      <c r="P56" s="54"/>
      <c r="Q56" s="54"/>
      <c r="R56" s="54"/>
      <c r="S56" s="54"/>
      <c r="T56" s="54"/>
      <c r="U56" s="59">
        <f t="shared" si="18"/>
        <v>1680</v>
      </c>
      <c r="V56" s="7"/>
      <c r="W56" s="7"/>
      <c r="X56" s="7"/>
      <c r="Y56" s="7"/>
      <c r="Z56" s="7"/>
      <c r="AA56" s="7"/>
      <c r="AB56" s="45" t="s">
        <v>177</v>
      </c>
      <c r="AD56" s="51"/>
    </row>
    <row r="57" spans="1:30">
      <c r="A57" s="134"/>
      <c r="B57" s="25" t="s">
        <v>164</v>
      </c>
      <c r="C57" s="70"/>
      <c r="D57" s="70"/>
      <c r="E57" s="28">
        <v>3267683953352</v>
      </c>
      <c r="F57" s="28">
        <v>13267683953359</v>
      </c>
      <c r="G57" s="55">
        <v>27</v>
      </c>
      <c r="H57" s="29">
        <v>750</v>
      </c>
      <c r="I57" s="29">
        <v>6</v>
      </c>
      <c r="J57" s="29">
        <v>6</v>
      </c>
      <c r="K57" s="29">
        <v>5</v>
      </c>
      <c r="L57" s="22">
        <f t="shared" si="28"/>
        <v>30</v>
      </c>
      <c r="M57" s="29" t="s">
        <v>12</v>
      </c>
      <c r="N57" s="30"/>
      <c r="O57" s="30"/>
      <c r="P57" s="30"/>
      <c r="Q57" s="30"/>
      <c r="R57" s="30"/>
      <c r="S57" s="30"/>
      <c r="T57" s="30"/>
      <c r="U57" s="59">
        <f t="shared" si="18"/>
        <v>810</v>
      </c>
      <c r="V57" s="45"/>
      <c r="W57" s="45"/>
      <c r="X57" s="45"/>
      <c r="Y57" s="45"/>
      <c r="Z57" s="45"/>
      <c r="AA57" s="45"/>
      <c r="AB57" s="45" t="s">
        <v>177</v>
      </c>
      <c r="AD57" s="51"/>
    </row>
  </sheetData>
  <mergeCells count="6">
    <mergeCell ref="A11:B11"/>
    <mergeCell ref="E30:I30"/>
    <mergeCell ref="J30:AB30"/>
    <mergeCell ref="AC30:AD30"/>
    <mergeCell ref="A31:A57"/>
    <mergeCell ref="I49:U49"/>
  </mergeCells>
  <pageMargins left="0.47" right="0.49" top="0.75" bottom="0.75" header="0.3" footer="0.3"/>
  <pageSetup scale="5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29"/>
  <sheetViews>
    <sheetView topLeftCell="A7" zoomScale="85" zoomScaleNormal="85" zoomScalePageLayoutView="90" workbookViewId="0">
      <selection activeCell="M17" sqref="M17"/>
    </sheetView>
  </sheetViews>
  <sheetFormatPr defaultColWidth="8.85546875" defaultRowHeight="15"/>
  <cols>
    <col min="1" max="1" width="16.140625" style="39" customWidth="1"/>
    <col min="2" max="2" width="36.7109375" style="39" customWidth="1"/>
    <col min="3" max="3" width="8.85546875" style="40"/>
    <col min="4" max="4" width="11" style="40" customWidth="1"/>
    <col min="5" max="5" width="15.42578125" style="40" customWidth="1"/>
    <col min="6" max="6" width="15.42578125" style="65" hidden="1" customWidth="1"/>
    <col min="7" max="7" width="16.85546875" style="40" customWidth="1"/>
    <col min="8" max="8" width="18.85546875" style="40" customWidth="1"/>
    <col min="9" max="9" width="7.28515625" style="40" customWidth="1"/>
    <col min="10" max="10" width="10.28515625" style="40" customWidth="1"/>
    <col min="11" max="11" width="8.85546875" style="40"/>
    <col min="12" max="12" width="7.85546875" style="40" customWidth="1"/>
    <col min="13" max="13" width="11.140625" style="40" customWidth="1"/>
    <col min="14" max="14" width="10.140625" style="40" customWidth="1"/>
    <col min="15" max="15" width="8.5703125" style="93" customWidth="1"/>
    <col min="16" max="19" width="8.85546875" style="93" hidden="1" customWidth="1"/>
    <col min="20" max="20" width="1.28515625" style="93" hidden="1" customWidth="1"/>
    <col min="21" max="21" width="7.140625" style="93" hidden="1" customWidth="1"/>
    <col min="22" max="22" width="8.85546875" style="93" hidden="1" customWidth="1"/>
    <col min="23" max="23" width="10.140625" style="6" customWidth="1"/>
    <col min="24" max="29" width="10.140625" style="6" hidden="1" customWidth="1"/>
    <col min="30" max="30" width="19" style="6" customWidth="1"/>
    <col min="31" max="31" width="16.85546875" style="6" hidden="1" customWidth="1"/>
    <col min="32" max="32" width="15.28515625" style="39" hidden="1" customWidth="1"/>
    <col min="33" max="33" width="11.42578125" style="39" hidden="1" customWidth="1"/>
    <col min="34" max="38" width="8.85546875" style="39" hidden="1" customWidth="1"/>
    <col min="39" max="39" width="14" style="39" hidden="1" customWidth="1"/>
    <col min="40" max="16384" width="8.85546875" style="39"/>
  </cols>
  <sheetData>
    <row r="1" spans="1:40" ht="35.25" customHeight="1">
      <c r="A1" s="47"/>
      <c r="B1" s="47"/>
      <c r="C1" s="89"/>
      <c r="D1" s="89"/>
      <c r="E1" s="89"/>
      <c r="F1" s="90"/>
      <c r="G1" s="89"/>
      <c r="H1" s="89"/>
      <c r="I1" s="89"/>
      <c r="J1" s="89"/>
      <c r="K1" s="89"/>
      <c r="L1" s="89"/>
      <c r="M1" s="89"/>
      <c r="N1" s="91"/>
      <c r="O1" s="91"/>
      <c r="P1" s="91"/>
      <c r="Q1" s="91"/>
      <c r="R1" s="91"/>
      <c r="S1" s="91"/>
      <c r="T1" s="91"/>
      <c r="U1" s="91"/>
      <c r="V1" s="46"/>
      <c r="W1" s="46"/>
      <c r="X1" s="46"/>
      <c r="Y1" s="46"/>
      <c r="Z1" s="46"/>
      <c r="AA1" s="46"/>
      <c r="AB1" s="46"/>
      <c r="AC1" s="46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>
      <c r="N2" s="93"/>
      <c r="V2" s="6"/>
      <c r="AD2" s="39"/>
      <c r="AE2" s="39"/>
    </row>
    <row r="3" spans="1:40">
      <c r="N3" s="93"/>
      <c r="V3" s="6"/>
      <c r="AD3" s="39"/>
      <c r="AE3" s="39"/>
    </row>
    <row r="4" spans="1:40">
      <c r="A4" s="96" t="s">
        <v>14</v>
      </c>
      <c r="D4" s="8"/>
      <c r="E4" s="8" t="s">
        <v>13</v>
      </c>
      <c r="M4" s="88" t="s">
        <v>170</v>
      </c>
      <c r="N4" s="93"/>
      <c r="V4" s="6"/>
      <c r="AD4" s="39"/>
      <c r="AE4" s="39"/>
    </row>
    <row r="5" spans="1:40">
      <c r="A5" s="8"/>
      <c r="D5" s="1"/>
      <c r="I5" s="1"/>
      <c r="K5" s="8"/>
      <c r="N5" s="97"/>
      <c r="O5" s="40"/>
      <c r="V5" s="6"/>
      <c r="AD5" s="39"/>
      <c r="AE5" s="39"/>
    </row>
    <row r="6" spans="1:40">
      <c r="A6" s="8"/>
      <c r="D6" s="1"/>
      <c r="I6" s="1"/>
      <c r="O6" s="40"/>
      <c r="V6" s="6"/>
      <c r="AD6" s="39"/>
      <c r="AE6" s="39"/>
    </row>
    <row r="7" spans="1:40">
      <c r="A7" s="8"/>
      <c r="D7" s="1"/>
      <c r="I7" s="1"/>
      <c r="O7" s="40"/>
      <c r="V7" s="6"/>
      <c r="AD7" s="39"/>
      <c r="AE7" s="39"/>
    </row>
    <row r="8" spans="1:40">
      <c r="A8" s="8"/>
      <c r="D8" s="1"/>
      <c r="I8" s="1"/>
      <c r="O8" s="40"/>
      <c r="V8" s="6"/>
      <c r="AD8" s="39"/>
      <c r="AE8" s="39"/>
    </row>
    <row r="9" spans="1:40">
      <c r="A9" s="8"/>
      <c r="D9" s="1"/>
      <c r="I9" s="1"/>
      <c r="O9" s="40"/>
      <c r="V9" s="6"/>
      <c r="AD9" s="39"/>
      <c r="AE9" s="39"/>
    </row>
    <row r="10" spans="1:40">
      <c r="A10" s="8"/>
      <c r="D10" s="1"/>
      <c r="I10" s="1"/>
      <c r="O10" s="40"/>
      <c r="V10" s="6"/>
      <c r="AD10" s="39"/>
      <c r="AE10" s="39"/>
    </row>
    <row r="11" spans="1:40">
      <c r="A11" s="138"/>
      <c r="B11" s="138"/>
      <c r="C11" s="139"/>
      <c r="E11" s="41"/>
      <c r="F11" s="66"/>
      <c r="G11" s="41"/>
      <c r="J11" s="41"/>
      <c r="K11" s="41"/>
      <c r="L11" s="41"/>
      <c r="N11" s="41"/>
      <c r="V11" s="6"/>
      <c r="AD11" s="39"/>
      <c r="AE11" s="39"/>
    </row>
    <row r="12" spans="1:40">
      <c r="E12" s="39"/>
      <c r="F12" s="67"/>
      <c r="J12" s="39"/>
      <c r="K12" s="39"/>
      <c r="V12" s="6"/>
      <c r="AD12" s="39"/>
      <c r="AE12" s="39"/>
    </row>
    <row r="13" spans="1:40">
      <c r="A13" s="96" t="s">
        <v>15</v>
      </c>
      <c r="D13" s="39"/>
      <c r="E13" s="39"/>
      <c r="F13" s="67"/>
      <c r="J13" s="39"/>
      <c r="K13" s="39"/>
      <c r="M13" s="64"/>
      <c r="V13" s="6"/>
      <c r="AD13" s="39"/>
      <c r="AE13" s="39"/>
    </row>
    <row r="14" spans="1:40">
      <c r="D14" s="39"/>
      <c r="E14" s="39"/>
      <c r="F14" s="67"/>
      <c r="J14" s="39"/>
      <c r="K14" s="39"/>
      <c r="V14" s="6"/>
      <c r="AD14" s="39"/>
      <c r="AE14" s="39"/>
    </row>
    <row r="15" spans="1:40">
      <c r="D15" s="39"/>
      <c r="E15" s="39"/>
      <c r="F15" s="67"/>
      <c r="J15" s="39"/>
      <c r="K15" s="39"/>
      <c r="V15" s="6"/>
      <c r="AD15" s="39"/>
      <c r="AE15" s="39"/>
    </row>
    <row r="16" spans="1:40">
      <c r="D16" s="39"/>
      <c r="E16" s="39"/>
      <c r="F16" s="67"/>
      <c r="J16" s="39"/>
      <c r="K16" s="39"/>
      <c r="V16" s="6"/>
      <c r="AD16" s="39"/>
      <c r="AE16" s="39"/>
    </row>
    <row r="17" spans="1:39">
      <c r="D17" s="39"/>
      <c r="E17" s="39"/>
      <c r="F17" s="67"/>
      <c r="J17" s="39"/>
      <c r="K17" s="39"/>
      <c r="N17" s="93"/>
      <c r="V17" s="6"/>
      <c r="AD17" s="39"/>
      <c r="AE17" s="39"/>
    </row>
    <row r="18" spans="1:39">
      <c r="D18" s="39"/>
      <c r="E18" s="39"/>
      <c r="F18" s="67"/>
      <c r="N18" s="93"/>
      <c r="V18" s="6"/>
      <c r="AD18" s="39"/>
      <c r="AE18" s="39"/>
    </row>
    <row r="19" spans="1:39">
      <c r="D19" s="39"/>
      <c r="E19" s="39"/>
      <c r="F19" s="67"/>
      <c r="N19" s="93"/>
      <c r="V19" s="6"/>
      <c r="AD19" s="39"/>
      <c r="AE19" s="39"/>
    </row>
    <row r="20" spans="1:39">
      <c r="D20" s="39"/>
      <c r="E20" s="39"/>
      <c r="F20" s="67"/>
      <c r="N20" s="93"/>
      <c r="V20" s="6"/>
      <c r="AD20" s="39"/>
      <c r="AE20" s="39"/>
    </row>
    <row r="21" spans="1:39" ht="15" customHeight="1">
      <c r="A21" s="1"/>
      <c r="B21" s="140" t="s">
        <v>17</v>
      </c>
      <c r="C21" s="141"/>
      <c r="D21" s="141"/>
      <c r="E21" s="142"/>
      <c r="F21" s="68"/>
      <c r="G21" s="143" t="s">
        <v>16</v>
      </c>
      <c r="H21" s="143"/>
      <c r="I21" s="143"/>
      <c r="J21" s="143"/>
      <c r="K21" s="143"/>
      <c r="L21" s="144" t="s">
        <v>7</v>
      </c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6"/>
      <c r="AE21" s="131" t="s">
        <v>8</v>
      </c>
      <c r="AF21" s="132"/>
    </row>
    <row r="22" spans="1:39" s="2" customFormat="1" ht="90" customHeight="1">
      <c r="A22" s="133" t="s">
        <v>48</v>
      </c>
      <c r="B22" s="16" t="s">
        <v>0</v>
      </c>
      <c r="C22" s="5" t="s">
        <v>1</v>
      </c>
      <c r="D22" s="5" t="s">
        <v>18</v>
      </c>
      <c r="E22" s="5" t="s">
        <v>31</v>
      </c>
      <c r="F22" s="69" t="s">
        <v>77</v>
      </c>
      <c r="G22" s="12" t="s">
        <v>2</v>
      </c>
      <c r="H22" s="12" t="s">
        <v>63</v>
      </c>
      <c r="I22" s="13" t="s">
        <v>3</v>
      </c>
      <c r="J22" s="13" t="s">
        <v>76</v>
      </c>
      <c r="K22" s="13" t="s">
        <v>72</v>
      </c>
      <c r="L22" s="13" t="s">
        <v>4</v>
      </c>
      <c r="M22" s="13" t="s">
        <v>5</v>
      </c>
      <c r="N22" s="13" t="s">
        <v>6</v>
      </c>
      <c r="O22" s="13" t="s">
        <v>11</v>
      </c>
      <c r="P22" s="18" t="s">
        <v>59</v>
      </c>
      <c r="Q22" s="18" t="s">
        <v>60</v>
      </c>
      <c r="R22" s="18" t="s">
        <v>55</v>
      </c>
      <c r="S22" s="18" t="s">
        <v>59</v>
      </c>
      <c r="T22" s="18" t="s">
        <v>60</v>
      </c>
      <c r="U22" s="18" t="s">
        <v>55</v>
      </c>
      <c r="V22" s="13" t="s">
        <v>47</v>
      </c>
      <c r="W22" s="14" t="s">
        <v>36</v>
      </c>
      <c r="X22" s="14" t="s">
        <v>49</v>
      </c>
      <c r="Y22" s="14" t="s">
        <v>50</v>
      </c>
      <c r="Z22" s="15" t="s">
        <v>51</v>
      </c>
      <c r="AA22" s="14" t="s">
        <v>52</v>
      </c>
      <c r="AB22" s="14" t="s">
        <v>53</v>
      </c>
      <c r="AC22" s="15" t="s">
        <v>54</v>
      </c>
      <c r="AD22" s="15" t="s">
        <v>42</v>
      </c>
      <c r="AE22" s="9" t="s">
        <v>9</v>
      </c>
      <c r="AF22" s="9" t="s">
        <v>10</v>
      </c>
      <c r="AH22" s="2" t="s">
        <v>56</v>
      </c>
      <c r="AI22" s="2" t="s">
        <v>57</v>
      </c>
      <c r="AM22" s="2" t="s">
        <v>61</v>
      </c>
    </row>
    <row r="23" spans="1:39" s="47" customFormat="1" ht="15" customHeight="1">
      <c r="A23" s="134"/>
      <c r="B23" s="32" t="s">
        <v>165</v>
      </c>
      <c r="C23" s="36"/>
      <c r="D23" s="42">
        <v>0</v>
      </c>
      <c r="E23" s="36" t="s">
        <v>32</v>
      </c>
      <c r="F23" s="28" t="s">
        <v>160</v>
      </c>
      <c r="G23" s="35">
        <v>898870002299</v>
      </c>
      <c r="H23" s="35">
        <v>10898870002296</v>
      </c>
      <c r="I23" s="57">
        <v>36</v>
      </c>
      <c r="J23" s="36" t="s">
        <v>69</v>
      </c>
      <c r="K23" s="36">
        <v>12</v>
      </c>
      <c r="L23" s="36">
        <v>12</v>
      </c>
      <c r="M23" s="36">
        <v>5</v>
      </c>
      <c r="N23" s="22">
        <f t="shared" ref="N23" si="0">M23*L23</f>
        <v>60</v>
      </c>
      <c r="O23" s="36" t="s">
        <v>12</v>
      </c>
      <c r="P23" s="43"/>
      <c r="Q23" s="43"/>
      <c r="R23" s="43"/>
      <c r="S23" s="43"/>
      <c r="T23" s="43"/>
      <c r="U23" s="43"/>
      <c r="V23" s="43"/>
      <c r="W23" s="59">
        <f t="shared" ref="W23" si="1">+I23*N23</f>
        <v>2160</v>
      </c>
      <c r="X23" s="44"/>
      <c r="Y23" s="44"/>
      <c r="Z23" s="44"/>
      <c r="AA23" s="44"/>
      <c r="AB23" s="44"/>
      <c r="AC23" s="44"/>
      <c r="AD23" s="45" t="s">
        <v>68</v>
      </c>
      <c r="AE23" s="46"/>
      <c r="AF23" s="52"/>
    </row>
    <row r="24" spans="1:39" s="47" customFormat="1" ht="15" customHeight="1">
      <c r="A24" s="134"/>
      <c r="B24" s="25" t="s">
        <v>166</v>
      </c>
      <c r="C24" s="29"/>
      <c r="D24" s="86">
        <v>0.01</v>
      </c>
      <c r="E24" s="29" t="s">
        <v>32</v>
      </c>
      <c r="F24" s="28" t="s">
        <v>160</v>
      </c>
      <c r="G24" s="28">
        <v>898870002350</v>
      </c>
      <c r="H24" s="28">
        <v>10898870002357</v>
      </c>
      <c r="I24" s="55">
        <v>36</v>
      </c>
      <c r="J24" s="29" t="s">
        <v>69</v>
      </c>
      <c r="K24" s="29">
        <v>12</v>
      </c>
      <c r="L24" s="29">
        <v>12</v>
      </c>
      <c r="M24" s="29">
        <v>5</v>
      </c>
      <c r="N24" s="22">
        <f t="shared" ref="N24" si="2">M24*L24</f>
        <v>60</v>
      </c>
      <c r="O24" s="29" t="s">
        <v>12</v>
      </c>
      <c r="P24" s="30"/>
      <c r="Q24" s="30"/>
      <c r="R24" s="30"/>
      <c r="S24" s="30"/>
      <c r="T24" s="30"/>
      <c r="U24" s="30"/>
      <c r="V24" s="30"/>
      <c r="W24" s="59">
        <f t="shared" ref="W24" si="3">+I24*N24</f>
        <v>2160</v>
      </c>
      <c r="X24" s="45"/>
      <c r="Y24" s="45"/>
      <c r="Z24" s="45"/>
      <c r="AA24" s="45"/>
      <c r="AB24" s="45"/>
      <c r="AC24" s="45"/>
      <c r="AD24" s="45" t="s">
        <v>68</v>
      </c>
      <c r="AE24" s="46"/>
      <c r="AF24" s="52"/>
    </row>
    <row r="25" spans="1:39" s="47" customFormat="1" ht="15" customHeight="1">
      <c r="A25" s="147"/>
      <c r="B25" s="99"/>
      <c r="C25" s="100"/>
      <c r="D25" s="101"/>
      <c r="E25" s="100"/>
      <c r="F25" s="102"/>
      <c r="G25" s="102"/>
      <c r="H25" s="102"/>
      <c r="I25" s="103"/>
      <c r="J25" s="100"/>
      <c r="K25" s="100"/>
      <c r="L25" s="100"/>
      <c r="M25" s="100"/>
      <c r="N25" s="104"/>
      <c r="O25" s="100"/>
      <c r="P25" s="105"/>
      <c r="Q25" s="105"/>
      <c r="R25" s="105"/>
      <c r="S25" s="105"/>
      <c r="T25" s="105"/>
      <c r="U25" s="105"/>
      <c r="V25" s="105"/>
      <c r="W25" s="106"/>
      <c r="X25" s="107"/>
      <c r="Y25" s="107"/>
      <c r="Z25" s="107"/>
      <c r="AA25" s="107"/>
      <c r="AB25" s="107"/>
      <c r="AC25" s="107"/>
      <c r="AD25" s="107"/>
      <c r="AE25" s="46"/>
      <c r="AF25" s="52"/>
    </row>
    <row r="26" spans="1:39" s="47" customFormat="1" ht="15" customHeight="1">
      <c r="A26" s="147"/>
      <c r="B26" s="99"/>
      <c r="C26" s="100"/>
      <c r="D26" s="101"/>
      <c r="E26" s="100"/>
      <c r="F26" s="102"/>
      <c r="G26" s="102"/>
      <c r="H26" s="102"/>
      <c r="I26" s="103"/>
      <c r="J26" s="100"/>
      <c r="K26" s="100"/>
      <c r="L26" s="100"/>
      <c r="M26" s="100"/>
      <c r="N26" s="104"/>
      <c r="O26" s="100"/>
      <c r="P26" s="105"/>
      <c r="Q26" s="105"/>
      <c r="R26" s="105"/>
      <c r="S26" s="105"/>
      <c r="T26" s="105"/>
      <c r="U26" s="105"/>
      <c r="V26" s="105"/>
      <c r="W26" s="106"/>
      <c r="X26" s="107"/>
      <c r="Y26" s="107"/>
      <c r="Z26" s="107"/>
      <c r="AA26" s="107"/>
      <c r="AB26" s="107"/>
      <c r="AC26" s="107"/>
      <c r="AD26" s="107"/>
      <c r="AE26" s="46"/>
      <c r="AF26" s="52"/>
    </row>
    <row r="27" spans="1:39" s="47" customFormat="1" ht="15" customHeight="1">
      <c r="A27" s="147"/>
      <c r="B27" s="99"/>
      <c r="C27" s="100"/>
      <c r="D27" s="101"/>
      <c r="E27" s="100"/>
      <c r="F27" s="102"/>
      <c r="G27" s="102"/>
      <c r="H27" s="102"/>
      <c r="I27" s="103"/>
      <c r="J27" s="100"/>
      <c r="K27" s="100"/>
      <c r="L27" s="100"/>
      <c r="M27" s="100"/>
      <c r="N27" s="104"/>
      <c r="O27" s="100"/>
      <c r="P27" s="105"/>
      <c r="Q27" s="105"/>
      <c r="R27" s="105"/>
      <c r="S27" s="105"/>
      <c r="T27" s="105"/>
      <c r="U27" s="105"/>
      <c r="V27" s="105"/>
      <c r="W27" s="106"/>
      <c r="X27" s="107"/>
      <c r="Y27" s="107"/>
      <c r="Z27" s="107"/>
      <c r="AA27" s="107"/>
      <c r="AB27" s="107"/>
      <c r="AC27" s="107"/>
      <c r="AD27" s="107"/>
      <c r="AE27" s="46"/>
      <c r="AF27" s="52"/>
    </row>
    <row r="28" spans="1:39" s="47" customFormat="1" ht="15" customHeight="1">
      <c r="A28" s="147"/>
      <c r="B28" s="99"/>
      <c r="C28" s="100"/>
      <c r="D28" s="101"/>
      <c r="E28" s="100"/>
      <c r="F28" s="102"/>
      <c r="G28" s="102"/>
      <c r="H28" s="102"/>
      <c r="I28" s="103"/>
      <c r="J28" s="100"/>
      <c r="K28" s="100"/>
      <c r="L28" s="100"/>
      <c r="M28" s="100"/>
      <c r="N28" s="104"/>
      <c r="O28" s="100"/>
      <c r="P28" s="105"/>
      <c r="Q28" s="105"/>
      <c r="R28" s="105"/>
      <c r="S28" s="105"/>
      <c r="T28" s="105"/>
      <c r="U28" s="105"/>
      <c r="V28" s="105"/>
      <c r="W28" s="106"/>
      <c r="X28" s="107"/>
      <c r="Y28" s="107"/>
      <c r="Z28" s="107"/>
      <c r="AA28" s="107"/>
      <c r="AB28" s="107"/>
      <c r="AC28" s="107"/>
      <c r="AD28" s="107"/>
      <c r="AE28" s="46"/>
      <c r="AF28" s="52"/>
    </row>
    <row r="29" spans="1:39" s="47" customFormat="1" ht="15" customHeight="1">
      <c r="A29" s="147"/>
      <c r="B29" s="99"/>
      <c r="C29" s="100"/>
      <c r="D29" s="101"/>
      <c r="E29" s="100"/>
      <c r="F29" s="102"/>
      <c r="G29" s="102"/>
      <c r="H29" s="102"/>
      <c r="I29" s="103"/>
      <c r="J29" s="100"/>
      <c r="K29" s="100"/>
      <c r="L29" s="100"/>
      <c r="M29" s="100"/>
      <c r="N29" s="104"/>
      <c r="O29" s="100"/>
      <c r="P29" s="105"/>
      <c r="Q29" s="105"/>
      <c r="R29" s="105"/>
      <c r="S29" s="105"/>
      <c r="T29" s="105"/>
      <c r="U29" s="105"/>
      <c r="V29" s="105"/>
      <c r="W29" s="106"/>
      <c r="X29" s="107"/>
      <c r="Y29" s="107"/>
      <c r="Z29" s="107"/>
      <c r="AA29" s="107"/>
      <c r="AB29" s="107"/>
      <c r="AC29" s="107"/>
      <c r="AD29" s="107"/>
      <c r="AE29" s="46"/>
      <c r="AF29" s="52"/>
    </row>
  </sheetData>
  <mergeCells count="6">
    <mergeCell ref="AE21:AF21"/>
    <mergeCell ref="A22:A29"/>
    <mergeCell ref="A11:C11"/>
    <mergeCell ref="B21:E21"/>
    <mergeCell ref="G21:K21"/>
    <mergeCell ref="L21:AD21"/>
  </mergeCells>
  <pageMargins left="0.47" right="0.49" top="0.75" bottom="0.75" header="0.3" footer="0.3"/>
  <pageSetup scale="5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"/>
  <sheetViews>
    <sheetView workbookViewId="0">
      <selection activeCell="A17" sqref="A17"/>
    </sheetView>
  </sheetViews>
  <sheetFormatPr defaultColWidth="8.85546875" defaultRowHeight="15"/>
  <cols>
    <col min="1" max="1" width="32.140625" customWidth="1"/>
    <col min="2" max="2" width="14.85546875" bestFit="1" customWidth="1"/>
    <col min="3" max="5" width="6.140625" bestFit="1" customWidth="1"/>
    <col min="6" max="6" width="7.85546875" bestFit="1" customWidth="1"/>
    <col min="7" max="7" width="15.140625" bestFit="1" customWidth="1"/>
    <col min="8" max="8" width="14.85546875" bestFit="1" customWidth="1"/>
    <col min="9" max="9" width="13.5703125" bestFit="1" customWidth="1"/>
    <col min="10" max="10" width="18.140625" bestFit="1" customWidth="1"/>
    <col min="11" max="11" width="16.85546875" bestFit="1" customWidth="1"/>
    <col min="12" max="12" width="14.140625" bestFit="1" customWidth="1"/>
    <col min="13" max="13" width="15.140625" bestFit="1" customWidth="1"/>
    <col min="14" max="14" width="24.85546875" style="72" bestFit="1" customWidth="1"/>
    <col min="15" max="15" width="5.7109375" bestFit="1" customWidth="1"/>
    <col min="16" max="16" width="8.5703125" bestFit="1" customWidth="1"/>
    <col min="17" max="17" width="6.140625" bestFit="1" customWidth="1"/>
    <col min="18" max="18" width="6.42578125" bestFit="1" customWidth="1"/>
    <col min="19" max="19" width="10.85546875" bestFit="1" customWidth="1"/>
    <col min="20" max="20" width="17.28515625" style="72" bestFit="1" customWidth="1"/>
  </cols>
  <sheetData>
    <row r="1" spans="1:20" ht="60">
      <c r="A1" s="73" t="s">
        <v>90</v>
      </c>
      <c r="B1" s="73" t="s">
        <v>91</v>
      </c>
      <c r="C1" s="73" t="s">
        <v>92</v>
      </c>
      <c r="D1" s="73" t="s">
        <v>93</v>
      </c>
      <c r="E1" s="73" t="s">
        <v>94</v>
      </c>
      <c r="F1" s="73" t="s">
        <v>1</v>
      </c>
      <c r="G1" s="73" t="s">
        <v>95</v>
      </c>
      <c r="H1" s="74" t="s">
        <v>96</v>
      </c>
      <c r="I1" s="74" t="s">
        <v>97</v>
      </c>
      <c r="J1" s="74" t="s">
        <v>98</v>
      </c>
      <c r="K1" s="74" t="s">
        <v>99</v>
      </c>
      <c r="L1" s="74" t="s">
        <v>2</v>
      </c>
      <c r="M1" s="74" t="s">
        <v>63</v>
      </c>
      <c r="N1" s="76" t="s">
        <v>100</v>
      </c>
      <c r="O1" s="74" t="s">
        <v>101</v>
      </c>
      <c r="P1" s="74" t="s">
        <v>102</v>
      </c>
      <c r="Q1" s="74" t="s">
        <v>103</v>
      </c>
      <c r="R1" s="74" t="s">
        <v>104</v>
      </c>
      <c r="S1" s="74" t="s">
        <v>105</v>
      </c>
      <c r="T1" s="76" t="s">
        <v>106</v>
      </c>
    </row>
    <row r="2" spans="1:20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7"/>
      <c r="O2" s="75"/>
      <c r="P2" s="75"/>
      <c r="Q2" s="75"/>
      <c r="R2" s="75"/>
      <c r="S2" s="75"/>
      <c r="T2" s="77"/>
    </row>
    <row r="3" spans="1:20" ht="60">
      <c r="A3" s="78" t="s">
        <v>0</v>
      </c>
      <c r="C3" s="79" t="s">
        <v>76</v>
      </c>
      <c r="D3" s="80" t="s">
        <v>18</v>
      </c>
      <c r="E3" s="79" t="s">
        <v>72</v>
      </c>
      <c r="F3" s="80" t="s">
        <v>1</v>
      </c>
      <c r="G3" s="81" t="s">
        <v>77</v>
      </c>
      <c r="I3" s="79" t="s">
        <v>157</v>
      </c>
      <c r="J3" s="72" t="s">
        <v>109</v>
      </c>
      <c r="L3" s="82" t="s">
        <v>2</v>
      </c>
      <c r="M3" s="82" t="s">
        <v>63</v>
      </c>
      <c r="O3" s="79" t="s">
        <v>3</v>
      </c>
      <c r="P3" s="79" t="s">
        <v>4</v>
      </c>
      <c r="Q3" s="79" t="s">
        <v>6</v>
      </c>
      <c r="R3" s="39"/>
      <c r="S3" s="83" t="s">
        <v>36</v>
      </c>
    </row>
    <row r="4" spans="1:20">
      <c r="A4" s="23" t="s">
        <v>19</v>
      </c>
      <c r="B4" s="84" t="s">
        <v>135</v>
      </c>
      <c r="C4" s="29">
        <v>750</v>
      </c>
      <c r="D4" s="27">
        <v>0.4</v>
      </c>
      <c r="E4" s="29">
        <v>12</v>
      </c>
      <c r="F4" s="26"/>
      <c r="G4" s="70" t="s">
        <v>80</v>
      </c>
      <c r="H4" s="84" t="s">
        <v>143</v>
      </c>
      <c r="I4" s="55">
        <v>3.6928030303030304</v>
      </c>
      <c r="J4" s="85" t="s">
        <v>109</v>
      </c>
      <c r="K4" s="85" t="s">
        <v>108</v>
      </c>
      <c r="L4" s="28">
        <v>813690010019</v>
      </c>
      <c r="M4" s="48">
        <v>813690010071</v>
      </c>
      <c r="N4" s="85" t="s">
        <v>110</v>
      </c>
      <c r="O4" s="55">
        <v>44.2</v>
      </c>
      <c r="P4" s="22">
        <v>11</v>
      </c>
      <c r="Q4" s="22">
        <v>44</v>
      </c>
      <c r="R4" s="84">
        <f t="shared" ref="R4:R20" si="0">Q4*E4</f>
        <v>528</v>
      </c>
      <c r="S4" s="59">
        <v>1984.8</v>
      </c>
      <c r="T4" s="85" t="s">
        <v>123</v>
      </c>
    </row>
    <row r="5" spans="1:20">
      <c r="A5" s="23" t="s">
        <v>20</v>
      </c>
      <c r="B5" s="84" t="s">
        <v>136</v>
      </c>
      <c r="C5" s="29">
        <v>750</v>
      </c>
      <c r="D5" s="27">
        <v>0.4</v>
      </c>
      <c r="E5" s="29">
        <v>12</v>
      </c>
      <c r="F5" s="26"/>
      <c r="G5" s="70" t="s">
        <v>81</v>
      </c>
      <c r="H5" s="84" t="s">
        <v>144</v>
      </c>
      <c r="I5" s="55">
        <v>3.7805555555555554</v>
      </c>
      <c r="J5" s="85" t="s">
        <v>109</v>
      </c>
      <c r="K5" s="85" t="s">
        <v>108</v>
      </c>
      <c r="L5" s="28">
        <v>813690010040</v>
      </c>
      <c r="M5" s="48">
        <v>8139290010101</v>
      </c>
      <c r="N5" s="85" t="s">
        <v>111</v>
      </c>
      <c r="O5" s="55">
        <v>45.2</v>
      </c>
      <c r="P5" s="22">
        <v>6</v>
      </c>
      <c r="Q5" s="22">
        <v>30</v>
      </c>
      <c r="R5" s="84">
        <f t="shared" si="0"/>
        <v>360</v>
      </c>
      <c r="S5" s="59">
        <v>1396</v>
      </c>
      <c r="T5" s="85" t="s">
        <v>124</v>
      </c>
    </row>
    <row r="6" spans="1:20">
      <c r="A6" s="23" t="s">
        <v>21</v>
      </c>
      <c r="B6" s="84" t="s">
        <v>137</v>
      </c>
      <c r="C6" s="29">
        <v>750</v>
      </c>
      <c r="D6" s="27">
        <v>0.4</v>
      </c>
      <c r="E6" s="29">
        <v>12</v>
      </c>
      <c r="F6" s="26"/>
      <c r="G6" s="70" t="s">
        <v>83</v>
      </c>
      <c r="H6" s="84" t="s">
        <v>145</v>
      </c>
      <c r="I6" s="55">
        <v>3.6928030303030304</v>
      </c>
      <c r="J6" s="85" t="s">
        <v>109</v>
      </c>
      <c r="K6" s="85" t="s">
        <v>108</v>
      </c>
      <c r="L6" s="24">
        <v>898870002091</v>
      </c>
      <c r="M6" s="48">
        <v>10898870002098</v>
      </c>
      <c r="N6" s="85" t="s">
        <v>112</v>
      </c>
      <c r="O6" s="55">
        <v>44.2</v>
      </c>
      <c r="P6" s="22">
        <v>11</v>
      </c>
      <c r="Q6" s="22">
        <v>44</v>
      </c>
      <c r="R6" s="84">
        <f t="shared" si="0"/>
        <v>528</v>
      </c>
      <c r="S6" s="59">
        <v>1984.8</v>
      </c>
      <c r="T6" s="85" t="s">
        <v>125</v>
      </c>
    </row>
    <row r="7" spans="1:20">
      <c r="A7" s="23" t="s">
        <v>22</v>
      </c>
      <c r="B7" s="84" t="s">
        <v>138</v>
      </c>
      <c r="C7" s="29">
        <v>750</v>
      </c>
      <c r="D7" s="27">
        <v>0.4</v>
      </c>
      <c r="E7" s="29">
        <v>6</v>
      </c>
      <c r="F7" s="26" t="s">
        <v>29</v>
      </c>
      <c r="G7" s="70" t="s">
        <v>82</v>
      </c>
      <c r="H7" s="84" t="s">
        <v>146</v>
      </c>
      <c r="I7" s="55">
        <v>3.9449074074074075</v>
      </c>
      <c r="J7" s="85" t="s">
        <v>109</v>
      </c>
      <c r="K7" s="85" t="s">
        <v>108</v>
      </c>
      <c r="L7" s="24">
        <v>898870002039</v>
      </c>
      <c r="M7" s="48">
        <v>10898870002036</v>
      </c>
      <c r="N7" s="85" t="s">
        <v>113</v>
      </c>
      <c r="O7" s="55">
        <v>23.6</v>
      </c>
      <c r="P7" s="22">
        <v>9</v>
      </c>
      <c r="Q7" s="22">
        <v>72</v>
      </c>
      <c r="R7" s="84">
        <f t="shared" si="0"/>
        <v>432</v>
      </c>
      <c r="S7" s="59">
        <v>1739.2</v>
      </c>
      <c r="T7" s="85" t="s">
        <v>126</v>
      </c>
    </row>
    <row r="8" spans="1:20">
      <c r="A8" s="23" t="s">
        <v>89</v>
      </c>
      <c r="B8" s="84" t="s">
        <v>141</v>
      </c>
      <c r="C8" s="29">
        <v>750</v>
      </c>
      <c r="D8" s="27">
        <v>0.4</v>
      </c>
      <c r="E8" s="29">
        <v>12</v>
      </c>
      <c r="F8" s="26" t="s">
        <v>62</v>
      </c>
      <c r="G8" s="70" t="s">
        <v>79</v>
      </c>
      <c r="H8" s="84" t="s">
        <v>147</v>
      </c>
      <c r="I8" s="55">
        <v>3.8013888888888889</v>
      </c>
      <c r="J8" s="85" t="s">
        <v>109</v>
      </c>
      <c r="K8" s="85" t="s">
        <v>108</v>
      </c>
      <c r="L8" s="28">
        <v>675286000732</v>
      </c>
      <c r="M8" s="28">
        <v>10675286000739</v>
      </c>
      <c r="N8" s="85" t="s">
        <v>122</v>
      </c>
      <c r="O8" s="55">
        <v>46.2</v>
      </c>
      <c r="P8" s="22">
        <v>10</v>
      </c>
      <c r="Q8" s="22">
        <v>60</v>
      </c>
      <c r="R8" s="84">
        <f t="shared" si="0"/>
        <v>720</v>
      </c>
      <c r="S8" s="59">
        <v>2772</v>
      </c>
      <c r="T8" s="85" t="s">
        <v>127</v>
      </c>
    </row>
    <row r="9" spans="1:20">
      <c r="A9" s="23" t="s">
        <v>88</v>
      </c>
      <c r="B9" s="84" t="s">
        <v>141</v>
      </c>
      <c r="C9" s="29">
        <v>750</v>
      </c>
      <c r="D9" s="27">
        <v>0.4</v>
      </c>
      <c r="E9" s="29">
        <v>6</v>
      </c>
      <c r="F9" s="26" t="s">
        <v>30</v>
      </c>
      <c r="G9" s="70" t="s">
        <v>78</v>
      </c>
      <c r="H9" s="84" t="s">
        <v>148</v>
      </c>
      <c r="I9" s="55">
        <v>3.8261111111111106</v>
      </c>
      <c r="J9" s="85" t="s">
        <v>109</v>
      </c>
      <c r="K9" s="85" t="s">
        <v>108</v>
      </c>
      <c r="L9" s="28">
        <v>3760175130731</v>
      </c>
      <c r="M9" s="28">
        <v>36017513755</v>
      </c>
      <c r="N9" s="85" t="s">
        <v>114</v>
      </c>
      <c r="O9" s="55">
        <v>23.54</v>
      </c>
      <c r="P9" s="22">
        <v>10</v>
      </c>
      <c r="Q9" s="22">
        <v>60</v>
      </c>
      <c r="R9" s="84">
        <f t="shared" si="0"/>
        <v>360</v>
      </c>
      <c r="S9" s="59">
        <v>1412.3999999999999</v>
      </c>
      <c r="T9" s="85" t="s">
        <v>128</v>
      </c>
    </row>
    <row r="10" spans="1:20">
      <c r="A10" s="23" t="s">
        <v>24</v>
      </c>
      <c r="B10" s="84" t="s">
        <v>135</v>
      </c>
      <c r="C10" s="29">
        <v>100</v>
      </c>
      <c r="D10" s="27">
        <v>0.4</v>
      </c>
      <c r="E10" s="29">
        <v>48</v>
      </c>
      <c r="F10" s="26"/>
      <c r="G10" s="70" t="s">
        <v>80</v>
      </c>
      <c r="H10" s="84" t="s">
        <v>149</v>
      </c>
      <c r="I10" s="55">
        <v>0.91527777777777775</v>
      </c>
      <c r="J10" s="85" t="s">
        <v>109</v>
      </c>
      <c r="K10" s="85" t="s">
        <v>108</v>
      </c>
      <c r="L10" s="28">
        <v>813690010002</v>
      </c>
      <c r="M10" s="28">
        <v>813690010064</v>
      </c>
      <c r="N10" s="85" t="s">
        <v>115</v>
      </c>
      <c r="O10" s="55">
        <v>45.1</v>
      </c>
      <c r="P10" s="22">
        <v>6</v>
      </c>
      <c r="Q10" s="22">
        <v>30</v>
      </c>
      <c r="R10" s="84">
        <f t="shared" si="0"/>
        <v>1440</v>
      </c>
      <c r="S10" s="59">
        <v>1353</v>
      </c>
      <c r="T10" s="85" t="s">
        <v>129</v>
      </c>
    </row>
    <row r="11" spans="1:20">
      <c r="A11" s="23" t="s">
        <v>25</v>
      </c>
      <c r="B11" s="84" t="s">
        <v>136</v>
      </c>
      <c r="C11" s="29">
        <v>100</v>
      </c>
      <c r="D11" s="27">
        <v>0.4</v>
      </c>
      <c r="E11" s="29">
        <v>24</v>
      </c>
      <c r="F11" s="26"/>
      <c r="G11" s="70" t="s">
        <v>81</v>
      </c>
      <c r="H11" s="84" t="s">
        <v>150</v>
      </c>
      <c r="I11" s="55">
        <v>0.66972222222222211</v>
      </c>
      <c r="J11" s="85" t="s">
        <v>109</v>
      </c>
      <c r="K11" s="85" t="s">
        <v>108</v>
      </c>
      <c r="L11" s="28">
        <v>898870002022</v>
      </c>
      <c r="M11" s="28">
        <v>10898870002029</v>
      </c>
      <c r="N11" s="85" t="s">
        <v>116</v>
      </c>
      <c r="O11" s="55">
        <v>17.239999999999998</v>
      </c>
      <c r="P11" s="22">
        <v>6</v>
      </c>
      <c r="Q11" s="22">
        <v>30</v>
      </c>
      <c r="R11" s="84">
        <f t="shared" si="0"/>
        <v>720</v>
      </c>
      <c r="S11" s="59">
        <v>517.19999999999993</v>
      </c>
      <c r="T11" s="85" t="s">
        <v>130</v>
      </c>
    </row>
    <row r="12" spans="1:20">
      <c r="A12" s="23" t="s">
        <v>26</v>
      </c>
      <c r="B12" s="84" t="s">
        <v>137</v>
      </c>
      <c r="C12" s="29">
        <v>100</v>
      </c>
      <c r="D12" s="27">
        <v>0.4</v>
      </c>
      <c r="E12" s="29">
        <v>48</v>
      </c>
      <c r="F12" s="26"/>
      <c r="G12" s="70" t="s">
        <v>83</v>
      </c>
      <c r="H12" s="84" t="s">
        <v>151</v>
      </c>
      <c r="I12" s="55">
        <v>0.78194444444444444</v>
      </c>
      <c r="J12" s="85" t="s">
        <v>109</v>
      </c>
      <c r="K12" s="85" t="s">
        <v>108</v>
      </c>
      <c r="L12" s="24">
        <v>898870002107</v>
      </c>
      <c r="M12" s="24">
        <v>1089887002104</v>
      </c>
      <c r="N12" s="85" t="s">
        <v>117</v>
      </c>
      <c r="O12" s="55">
        <v>38.700000000000003</v>
      </c>
      <c r="P12" s="22">
        <v>6</v>
      </c>
      <c r="Q12" s="22">
        <v>30</v>
      </c>
      <c r="R12" s="84">
        <f t="shared" si="0"/>
        <v>1440</v>
      </c>
      <c r="S12" s="59">
        <v>1161</v>
      </c>
      <c r="T12" s="85" t="s">
        <v>130</v>
      </c>
    </row>
    <row r="13" spans="1:20">
      <c r="A13" s="23" t="s">
        <v>27</v>
      </c>
      <c r="B13" s="84" t="s">
        <v>138</v>
      </c>
      <c r="C13" s="29">
        <v>100</v>
      </c>
      <c r="D13" s="27">
        <v>0.4</v>
      </c>
      <c r="E13" s="29">
        <v>24</v>
      </c>
      <c r="F13" s="26" t="s">
        <v>29</v>
      </c>
      <c r="G13" s="70" t="s">
        <v>82</v>
      </c>
      <c r="H13" s="84" t="s">
        <v>152</v>
      </c>
      <c r="I13" s="55">
        <v>0.77222222222222225</v>
      </c>
      <c r="J13" s="85" t="s">
        <v>109</v>
      </c>
      <c r="K13" s="85" t="s">
        <v>108</v>
      </c>
      <c r="L13" s="24">
        <v>898870002114</v>
      </c>
      <c r="M13" s="24">
        <v>10898870002111</v>
      </c>
      <c r="N13" s="85" t="s">
        <v>116</v>
      </c>
      <c r="O13" s="55">
        <v>19.7</v>
      </c>
      <c r="P13" s="22">
        <v>6</v>
      </c>
      <c r="Q13" s="22">
        <v>30</v>
      </c>
      <c r="R13" s="84">
        <f t="shared" si="0"/>
        <v>720</v>
      </c>
      <c r="S13" s="59">
        <v>591</v>
      </c>
      <c r="T13" s="85" t="s">
        <v>130</v>
      </c>
    </row>
    <row r="14" spans="1:20">
      <c r="A14" s="23" t="s">
        <v>28</v>
      </c>
      <c r="B14" s="84" t="s">
        <v>141</v>
      </c>
      <c r="C14" s="29">
        <v>100</v>
      </c>
      <c r="D14" s="27">
        <v>0.4</v>
      </c>
      <c r="E14" s="29">
        <v>24</v>
      </c>
      <c r="F14" s="26" t="s">
        <v>30</v>
      </c>
      <c r="G14" s="70" t="s">
        <v>78</v>
      </c>
      <c r="H14" s="84" t="s">
        <v>153</v>
      </c>
      <c r="I14" s="55">
        <v>0.73645833333333333</v>
      </c>
      <c r="J14" s="85" t="s">
        <v>109</v>
      </c>
      <c r="K14" s="85" t="s">
        <v>108</v>
      </c>
      <c r="L14" s="28">
        <v>3760175130748</v>
      </c>
      <c r="M14" s="28">
        <v>760175130762</v>
      </c>
      <c r="N14" s="85" t="s">
        <v>116</v>
      </c>
      <c r="O14" s="55">
        <v>18.3</v>
      </c>
      <c r="P14" s="22">
        <v>8</v>
      </c>
      <c r="Q14" s="22">
        <v>56</v>
      </c>
      <c r="R14" s="84">
        <f t="shared" si="0"/>
        <v>1344</v>
      </c>
      <c r="S14" s="59">
        <v>1024.8</v>
      </c>
      <c r="T14" s="85" t="s">
        <v>131</v>
      </c>
    </row>
    <row r="15" spans="1:20">
      <c r="A15" s="25" t="s">
        <v>73</v>
      </c>
      <c r="B15" s="84" t="s">
        <v>139</v>
      </c>
      <c r="C15" s="26">
        <v>750</v>
      </c>
      <c r="D15" s="27">
        <v>0.35</v>
      </c>
      <c r="E15" s="26">
        <v>12</v>
      </c>
      <c r="F15" s="26"/>
      <c r="G15" s="70" t="s">
        <v>84</v>
      </c>
      <c r="H15" s="84" t="s">
        <v>154</v>
      </c>
      <c r="I15" s="55">
        <v>2.7051282051282053</v>
      </c>
      <c r="J15" s="85" t="s">
        <v>109</v>
      </c>
      <c r="K15" s="85" t="s">
        <v>108</v>
      </c>
      <c r="L15" s="28">
        <v>898870002268</v>
      </c>
      <c r="M15" s="28">
        <v>10898870002265</v>
      </c>
      <c r="N15" s="7" t="s">
        <v>121</v>
      </c>
      <c r="O15" s="58">
        <v>33</v>
      </c>
      <c r="P15" s="26">
        <v>13</v>
      </c>
      <c r="Q15" s="22">
        <v>65</v>
      </c>
      <c r="R15" s="84">
        <f t="shared" si="0"/>
        <v>780</v>
      </c>
      <c r="S15" s="60">
        <v>2145</v>
      </c>
      <c r="T15" s="85" t="s">
        <v>132</v>
      </c>
    </row>
    <row r="16" spans="1:20">
      <c r="A16" s="25" t="s">
        <v>73</v>
      </c>
      <c r="B16" s="84" t="s">
        <v>139</v>
      </c>
      <c r="C16" s="26">
        <v>50</v>
      </c>
      <c r="D16" s="27">
        <v>0.35</v>
      </c>
      <c r="E16" s="29">
        <v>120</v>
      </c>
      <c r="F16" s="26"/>
      <c r="G16" s="70" t="s">
        <v>84</v>
      </c>
      <c r="H16" s="84" t="s">
        <v>155</v>
      </c>
      <c r="I16" s="55">
        <v>0.15169270833333334</v>
      </c>
      <c r="J16" s="85" t="s">
        <v>158</v>
      </c>
      <c r="K16" s="85" t="s">
        <v>108</v>
      </c>
      <c r="L16" s="28">
        <v>898870002336</v>
      </c>
      <c r="M16" s="28">
        <v>10898870002333</v>
      </c>
      <c r="N16" s="45" t="s">
        <v>118</v>
      </c>
      <c r="O16" s="55">
        <v>18.2</v>
      </c>
      <c r="P16" s="22">
        <v>16</v>
      </c>
      <c r="Q16" s="29">
        <v>64</v>
      </c>
      <c r="R16" s="84">
        <f t="shared" si="0"/>
        <v>7680</v>
      </c>
      <c r="S16" s="60">
        <v>1200</v>
      </c>
      <c r="T16" s="85" t="s">
        <v>130</v>
      </c>
    </row>
    <row r="17" spans="1:20">
      <c r="A17" s="25" t="s">
        <v>70</v>
      </c>
      <c r="B17" s="84" t="s">
        <v>140</v>
      </c>
      <c r="C17" s="26" t="s">
        <v>74</v>
      </c>
      <c r="D17" s="86" t="s">
        <v>74</v>
      </c>
      <c r="E17" s="29">
        <v>4</v>
      </c>
      <c r="F17" s="29"/>
      <c r="G17" s="87" t="s">
        <v>107</v>
      </c>
      <c r="H17" s="84"/>
      <c r="I17" s="55">
        <v>6.354166666666667</v>
      </c>
      <c r="J17" s="85" t="s">
        <v>109</v>
      </c>
      <c r="K17" s="85" t="s">
        <v>108</v>
      </c>
      <c r="L17" s="28">
        <v>898870002305</v>
      </c>
      <c r="M17" s="28">
        <v>10898870002302</v>
      </c>
      <c r="N17" s="7" t="s">
        <v>119</v>
      </c>
      <c r="O17" s="55">
        <v>26</v>
      </c>
      <c r="P17" s="26">
        <v>15</v>
      </c>
      <c r="Q17" s="26">
        <v>60</v>
      </c>
      <c r="R17" s="84">
        <f t="shared" si="0"/>
        <v>240</v>
      </c>
      <c r="S17" s="60">
        <v>1560</v>
      </c>
      <c r="T17" s="85" t="s">
        <v>133</v>
      </c>
    </row>
    <row r="18" spans="1:20">
      <c r="A18" s="25" t="s">
        <v>64</v>
      </c>
      <c r="B18" s="84" t="s">
        <v>142</v>
      </c>
      <c r="C18" s="26">
        <v>750</v>
      </c>
      <c r="D18" s="53">
        <v>0.4</v>
      </c>
      <c r="E18" s="26">
        <v>6</v>
      </c>
      <c r="F18" s="26" t="s">
        <v>65</v>
      </c>
      <c r="G18" s="70" t="s">
        <v>85</v>
      </c>
      <c r="H18" s="84" t="s">
        <v>156</v>
      </c>
      <c r="I18" s="55">
        <v>1.6145833333333333</v>
      </c>
      <c r="J18" s="85" t="s">
        <v>109</v>
      </c>
      <c r="K18" s="85" t="s">
        <v>108</v>
      </c>
      <c r="L18" s="28">
        <v>3267683953338</v>
      </c>
      <c r="M18" s="28">
        <v>13267683953335</v>
      </c>
      <c r="N18" s="7" t="s">
        <v>120</v>
      </c>
      <c r="O18" s="58">
        <v>10</v>
      </c>
      <c r="P18" s="26">
        <v>8</v>
      </c>
      <c r="Q18" s="26">
        <v>112</v>
      </c>
      <c r="R18" s="84">
        <f t="shared" si="0"/>
        <v>672</v>
      </c>
      <c r="S18" s="60">
        <v>1120</v>
      </c>
      <c r="T18" s="85" t="s">
        <v>134</v>
      </c>
    </row>
    <row r="19" spans="1:20">
      <c r="A19" s="25" t="s">
        <v>64</v>
      </c>
      <c r="B19" s="84" t="s">
        <v>142</v>
      </c>
      <c r="C19" s="26">
        <v>750</v>
      </c>
      <c r="D19" s="53">
        <v>0.4</v>
      </c>
      <c r="E19" s="26">
        <v>6</v>
      </c>
      <c r="F19" s="26" t="s">
        <v>66</v>
      </c>
      <c r="G19" s="70" t="s">
        <v>86</v>
      </c>
      <c r="H19" s="84" t="s">
        <v>156</v>
      </c>
      <c r="I19" s="55">
        <v>1.6145833333333333</v>
      </c>
      <c r="J19" s="85" t="s">
        <v>109</v>
      </c>
      <c r="K19" s="85" t="s">
        <v>108</v>
      </c>
      <c r="L19" s="28">
        <v>5060074861711</v>
      </c>
      <c r="M19" s="28">
        <v>15060074861718</v>
      </c>
      <c r="N19" s="7" t="s">
        <v>120</v>
      </c>
      <c r="O19" s="58">
        <v>10</v>
      </c>
      <c r="P19" s="26">
        <v>8</v>
      </c>
      <c r="Q19" s="26">
        <v>112</v>
      </c>
      <c r="R19" s="84">
        <f t="shared" si="0"/>
        <v>672</v>
      </c>
      <c r="S19" s="60">
        <v>1120</v>
      </c>
      <c r="T19" s="85" t="s">
        <v>134</v>
      </c>
    </row>
    <row r="20" spans="1:20">
      <c r="A20" s="25" t="s">
        <v>64</v>
      </c>
      <c r="B20" s="84" t="s">
        <v>142</v>
      </c>
      <c r="C20" s="26">
        <v>750</v>
      </c>
      <c r="D20" s="53">
        <v>0.4</v>
      </c>
      <c r="E20" s="26">
        <v>6</v>
      </c>
      <c r="F20" s="26" t="s">
        <v>67</v>
      </c>
      <c r="G20" s="70" t="s">
        <v>87</v>
      </c>
      <c r="H20" s="84" t="s">
        <v>156</v>
      </c>
      <c r="I20" s="55">
        <v>1.6145833333333333</v>
      </c>
      <c r="J20" s="85" t="s">
        <v>109</v>
      </c>
      <c r="K20" s="85" t="s">
        <v>108</v>
      </c>
      <c r="L20" s="28">
        <v>3267683953352</v>
      </c>
      <c r="M20" s="28">
        <v>13267683953359</v>
      </c>
      <c r="N20" s="7" t="s">
        <v>120</v>
      </c>
      <c r="O20" s="58">
        <v>10</v>
      </c>
      <c r="P20" s="26">
        <v>8</v>
      </c>
      <c r="Q20" s="26">
        <v>112</v>
      </c>
      <c r="R20" s="84">
        <f t="shared" si="0"/>
        <v>672</v>
      </c>
      <c r="S20" s="60">
        <v>1120</v>
      </c>
      <c r="T20" s="85" t="s">
        <v>134</v>
      </c>
    </row>
  </sheetData>
  <phoneticPr fontId="7" type="noConversion"/>
  <dataValidations count="1">
    <dataValidation type="list" allowBlank="1" showInputMessage="1" showErrorMessage="1" sqref="B1" xr:uid="{00000000-0002-0000-0400-000000000000}">
      <formula1>"Wine,Sparkling Wine,Spirits,Cider,Malt,Non-alcoholic consumable,Point of Sale materials,Dry goods"</formula1>
    </dataValidation>
  </dataValidations>
  <pageMargins left="0.7" right="0.7" top="0.75" bottom="0.75" header="0.3" footer="0.3"/>
  <pageSetup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17"/>
  <sheetViews>
    <sheetView zoomScale="85" zoomScaleNormal="85" zoomScalePageLayoutView="90" workbookViewId="0">
      <selection activeCell="B16" sqref="B16"/>
    </sheetView>
  </sheetViews>
  <sheetFormatPr defaultColWidth="8.85546875" defaultRowHeight="15"/>
  <cols>
    <col min="1" max="1" width="17.85546875" style="40" bestFit="1" customWidth="1"/>
    <col min="2" max="2" width="17.85546875" style="40" customWidth="1"/>
    <col min="3" max="3" width="32.140625" style="39" bestFit="1" customWidth="1"/>
    <col min="4" max="4" width="10.28515625" style="40" customWidth="1"/>
    <col min="5" max="5" width="8.85546875" style="40"/>
    <col min="6" max="6" width="11" style="40" customWidth="1"/>
    <col min="7" max="7" width="15.42578125" style="40" customWidth="1"/>
    <col min="8" max="8" width="15.42578125" style="65" customWidth="1"/>
    <col min="9" max="9" width="16.85546875" style="40" customWidth="1"/>
    <col min="10" max="10" width="18.85546875" style="40" customWidth="1"/>
    <col min="11" max="16384" width="8.85546875" style="39"/>
  </cols>
  <sheetData>
    <row r="1" spans="1:45" s="2" customFormat="1" ht="90" customHeight="1">
      <c r="A1" s="5" t="s">
        <v>179</v>
      </c>
      <c r="B1" s="124"/>
      <c r="C1" s="16" t="s">
        <v>0</v>
      </c>
      <c r="D1" s="13" t="s">
        <v>76</v>
      </c>
      <c r="E1" s="5" t="s">
        <v>1</v>
      </c>
      <c r="F1" s="5" t="s">
        <v>18</v>
      </c>
      <c r="G1" s="5" t="s">
        <v>31</v>
      </c>
      <c r="H1" s="69" t="s">
        <v>77</v>
      </c>
      <c r="I1" s="12" t="s">
        <v>2</v>
      </c>
      <c r="J1" s="12" t="s">
        <v>63</v>
      </c>
      <c r="K1" s="2" t="s">
        <v>183</v>
      </c>
    </row>
    <row r="2" spans="1:45">
      <c r="A2" s="31">
        <v>30454</v>
      </c>
      <c r="B2" s="31">
        <v>1</v>
      </c>
      <c r="C2" s="116" t="s">
        <v>20</v>
      </c>
      <c r="D2" s="31">
        <v>100</v>
      </c>
      <c r="E2" s="31"/>
      <c r="F2" s="117">
        <v>0.4</v>
      </c>
      <c r="G2" s="31" t="s">
        <v>32</v>
      </c>
      <c r="H2" s="118" t="s">
        <v>81</v>
      </c>
      <c r="I2" s="113">
        <v>898870002022</v>
      </c>
      <c r="J2" s="113">
        <v>10898870002029</v>
      </c>
      <c r="K2" s="119">
        <v>2</v>
      </c>
    </row>
    <row r="3" spans="1:45">
      <c r="A3" s="31">
        <v>36686</v>
      </c>
      <c r="B3" s="31">
        <v>1</v>
      </c>
      <c r="C3" s="116" t="s">
        <v>19</v>
      </c>
      <c r="D3" s="31">
        <v>750</v>
      </c>
      <c r="E3" s="31"/>
      <c r="F3" s="117">
        <v>0.4</v>
      </c>
      <c r="G3" s="31" t="s">
        <v>32</v>
      </c>
      <c r="H3" s="118" t="s">
        <v>80</v>
      </c>
      <c r="I3" s="113">
        <v>813690010019</v>
      </c>
      <c r="J3" s="112">
        <v>813690010071</v>
      </c>
      <c r="K3" s="119">
        <v>5</v>
      </c>
    </row>
    <row r="4" spans="1:45" s="47" customFormat="1">
      <c r="A4" s="31">
        <v>28063</v>
      </c>
      <c r="B4" s="31">
        <v>1</v>
      </c>
      <c r="C4" s="116" t="s">
        <v>73</v>
      </c>
      <c r="D4" s="31">
        <v>50</v>
      </c>
      <c r="E4" s="31"/>
      <c r="F4" s="117">
        <v>0.35</v>
      </c>
      <c r="G4" s="31" t="s">
        <v>32</v>
      </c>
      <c r="H4" s="118" t="s">
        <v>84</v>
      </c>
      <c r="I4" s="113">
        <v>898870002336</v>
      </c>
      <c r="J4" s="113">
        <v>10898870002333</v>
      </c>
      <c r="K4" s="119">
        <v>13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</row>
    <row r="5" spans="1:45">
      <c r="A5" s="31">
        <v>5631</v>
      </c>
      <c r="B5" s="125">
        <v>1</v>
      </c>
      <c r="C5" s="120" t="s">
        <v>64</v>
      </c>
      <c r="D5" s="31">
        <v>750</v>
      </c>
      <c r="E5" s="31" t="s">
        <v>65</v>
      </c>
      <c r="F5" s="121">
        <v>0.4</v>
      </c>
      <c r="G5" s="31" t="s">
        <v>34</v>
      </c>
      <c r="H5" s="118" t="s">
        <v>85</v>
      </c>
      <c r="I5" s="113">
        <v>3267683953338</v>
      </c>
      <c r="J5" s="113">
        <v>3267686953328</v>
      </c>
      <c r="K5" s="119">
        <v>14</v>
      </c>
    </row>
    <row r="6" spans="1:45">
      <c r="A6" s="26">
        <v>28036</v>
      </c>
      <c r="B6" s="26">
        <v>1</v>
      </c>
      <c r="C6" s="25" t="s">
        <v>73</v>
      </c>
      <c r="D6" s="26">
        <v>750</v>
      </c>
      <c r="E6" s="26"/>
      <c r="F6" s="27">
        <v>0.35</v>
      </c>
      <c r="G6" s="26" t="s">
        <v>32</v>
      </c>
      <c r="H6" s="70" t="s">
        <v>84</v>
      </c>
      <c r="I6" s="28">
        <v>898870002268</v>
      </c>
      <c r="J6" s="28">
        <v>10898870002265</v>
      </c>
      <c r="K6" s="39">
        <v>12</v>
      </c>
    </row>
    <row r="7" spans="1:45">
      <c r="A7" s="26">
        <v>30456</v>
      </c>
      <c r="B7" s="26">
        <v>1</v>
      </c>
      <c r="C7" s="23" t="s">
        <v>20</v>
      </c>
      <c r="D7" s="29">
        <v>750</v>
      </c>
      <c r="E7" s="26"/>
      <c r="F7" s="27">
        <v>0.4</v>
      </c>
      <c r="G7" s="26" t="s">
        <v>32</v>
      </c>
      <c r="H7" s="70" t="s">
        <v>81</v>
      </c>
      <c r="I7" s="28">
        <v>813690010040</v>
      </c>
      <c r="J7" s="48">
        <v>8139290010101</v>
      </c>
      <c r="K7" s="39">
        <v>1</v>
      </c>
    </row>
    <row r="8" spans="1:45" ht="15" customHeight="1">
      <c r="A8" s="26" t="s">
        <v>184</v>
      </c>
      <c r="B8" s="33"/>
      <c r="C8" s="115" t="s">
        <v>22</v>
      </c>
      <c r="D8" s="36">
        <v>100</v>
      </c>
      <c r="E8" s="33" t="s">
        <v>29</v>
      </c>
      <c r="F8" s="34">
        <v>0.4</v>
      </c>
      <c r="G8" s="33" t="s">
        <v>34</v>
      </c>
      <c r="H8" s="71" t="s">
        <v>82</v>
      </c>
      <c r="I8" s="126">
        <v>898870002114</v>
      </c>
      <c r="J8" s="126">
        <v>10898870002111</v>
      </c>
      <c r="K8" s="39">
        <v>4</v>
      </c>
    </row>
    <row r="9" spans="1:45" s="51" customFormat="1" ht="15" customHeight="1">
      <c r="A9" s="26" t="s">
        <v>184</v>
      </c>
      <c r="B9" s="33"/>
      <c r="C9" s="115" t="s">
        <v>19</v>
      </c>
      <c r="D9" s="36">
        <v>100</v>
      </c>
      <c r="E9" s="33"/>
      <c r="F9" s="34">
        <v>0.4</v>
      </c>
      <c r="G9" s="33" t="s">
        <v>32</v>
      </c>
      <c r="H9" s="71" t="s">
        <v>80</v>
      </c>
      <c r="I9" s="35">
        <v>813690010002</v>
      </c>
      <c r="J9" s="35">
        <v>813690010064</v>
      </c>
      <c r="K9" s="39">
        <v>6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ht="15" customHeight="1">
      <c r="A10" s="26" t="s">
        <v>184</v>
      </c>
      <c r="B10" s="26"/>
      <c r="C10" s="25" t="s">
        <v>181</v>
      </c>
      <c r="D10" s="29">
        <v>750</v>
      </c>
      <c r="E10" s="29" t="s">
        <v>30</v>
      </c>
      <c r="F10" s="86">
        <v>0.4</v>
      </c>
      <c r="G10" s="29" t="s">
        <v>35</v>
      </c>
      <c r="H10" s="87" t="s">
        <v>78</v>
      </c>
      <c r="I10" s="28">
        <v>3760175130731</v>
      </c>
      <c r="J10" s="28" t="s">
        <v>160</v>
      </c>
      <c r="K10" s="39">
        <v>8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45">
      <c r="A11" s="26" t="s">
        <v>184</v>
      </c>
      <c r="B11" s="26"/>
      <c r="C11" s="23" t="s">
        <v>182</v>
      </c>
      <c r="D11" s="29">
        <v>100</v>
      </c>
      <c r="E11" s="26" t="s">
        <v>30</v>
      </c>
      <c r="F11" s="27">
        <v>0.4</v>
      </c>
      <c r="G11" s="26" t="s">
        <v>35</v>
      </c>
      <c r="H11" s="70" t="s">
        <v>78</v>
      </c>
      <c r="I11" s="28">
        <v>3760175130748</v>
      </c>
      <c r="J11" s="28">
        <v>760175130762</v>
      </c>
      <c r="K11" s="39">
        <v>9</v>
      </c>
    </row>
    <row r="12" spans="1:45">
      <c r="A12" s="26" t="s">
        <v>184</v>
      </c>
      <c r="B12" s="26"/>
      <c r="C12" s="23" t="s">
        <v>21</v>
      </c>
      <c r="D12" s="29">
        <v>100</v>
      </c>
      <c r="E12" s="26"/>
      <c r="F12" s="27">
        <v>0.4</v>
      </c>
      <c r="G12" s="26" t="s">
        <v>33</v>
      </c>
      <c r="H12" s="70" t="s">
        <v>83</v>
      </c>
      <c r="I12" s="24">
        <v>898870002107</v>
      </c>
      <c r="J12" s="24">
        <v>1089887002104</v>
      </c>
      <c r="K12" s="39">
        <v>11</v>
      </c>
    </row>
    <row r="13" spans="1:45">
      <c r="A13" s="26" t="s">
        <v>184</v>
      </c>
      <c r="B13" s="26"/>
      <c r="C13" s="25" t="s">
        <v>64</v>
      </c>
      <c r="D13" s="29">
        <v>750</v>
      </c>
      <c r="E13" s="26" t="s">
        <v>66</v>
      </c>
      <c r="F13" s="53">
        <v>0.4</v>
      </c>
      <c r="G13" s="26" t="s">
        <v>34</v>
      </c>
      <c r="H13" s="70" t="s">
        <v>86</v>
      </c>
      <c r="I13" s="28">
        <v>5060074861711</v>
      </c>
      <c r="J13" s="28" t="s">
        <v>160</v>
      </c>
      <c r="K13" s="39">
        <v>15</v>
      </c>
    </row>
    <row r="14" spans="1:45">
      <c r="A14" s="26" t="s">
        <v>184</v>
      </c>
      <c r="B14" s="26"/>
      <c r="C14" s="25" t="s">
        <v>64</v>
      </c>
      <c r="D14" s="29">
        <v>750</v>
      </c>
      <c r="E14" s="26" t="s">
        <v>67</v>
      </c>
      <c r="F14" s="53">
        <v>0.4</v>
      </c>
      <c r="G14" s="26" t="s">
        <v>34</v>
      </c>
      <c r="H14" s="70" t="s">
        <v>87</v>
      </c>
      <c r="I14" s="28">
        <v>3267683953352</v>
      </c>
      <c r="J14" s="28" t="s">
        <v>160</v>
      </c>
      <c r="K14" s="39">
        <v>16</v>
      </c>
    </row>
    <row r="15" spans="1:45">
      <c r="A15" s="26">
        <v>5628</v>
      </c>
      <c r="B15" s="26"/>
      <c r="C15" s="23" t="s">
        <v>22</v>
      </c>
      <c r="D15" s="29">
        <v>750</v>
      </c>
      <c r="E15" s="26" t="s">
        <v>29</v>
      </c>
      <c r="F15" s="27">
        <v>0.4</v>
      </c>
      <c r="G15" s="26" t="s">
        <v>34</v>
      </c>
      <c r="H15" s="70" t="s">
        <v>82</v>
      </c>
      <c r="I15" s="24">
        <v>898870002039</v>
      </c>
      <c r="J15" s="48">
        <v>10898870002036</v>
      </c>
      <c r="K15" s="39">
        <v>3</v>
      </c>
    </row>
    <row r="16" spans="1:45">
      <c r="A16" s="26">
        <v>43710</v>
      </c>
      <c r="B16" s="26"/>
      <c r="C16" s="23" t="s">
        <v>21</v>
      </c>
      <c r="D16" s="29">
        <v>750</v>
      </c>
      <c r="E16" s="26"/>
      <c r="F16" s="27">
        <v>0.4</v>
      </c>
      <c r="G16" s="26" t="s">
        <v>33</v>
      </c>
      <c r="H16" s="70" t="s">
        <v>83</v>
      </c>
      <c r="I16" s="24">
        <v>898870002091</v>
      </c>
      <c r="J16" s="48">
        <v>10898870002098</v>
      </c>
      <c r="K16" s="39">
        <v>10</v>
      </c>
    </row>
    <row r="17" spans="1:11">
      <c r="A17" s="26">
        <v>48590</v>
      </c>
      <c r="B17" s="26"/>
      <c r="C17" s="23" t="s">
        <v>23</v>
      </c>
      <c r="D17" s="29">
        <v>750</v>
      </c>
      <c r="E17" s="26" t="s">
        <v>62</v>
      </c>
      <c r="F17" s="27">
        <v>0.4</v>
      </c>
      <c r="G17" s="26" t="s">
        <v>35</v>
      </c>
      <c r="H17" s="70" t="s">
        <v>79</v>
      </c>
      <c r="I17" s="28">
        <v>675286000732</v>
      </c>
      <c r="J17" s="28">
        <v>10675286000739</v>
      </c>
      <c r="K17" s="39">
        <v>7</v>
      </c>
    </row>
  </sheetData>
  <autoFilter ref="A1:AS56" xr:uid="{00000000-0009-0000-0000-000005000000}">
    <sortState ref="A2:AS17">
      <sortCondition ref="B1:B56"/>
    </sortState>
  </autoFilter>
  <pageMargins left="0.47" right="0.49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Specs Park Street AND BSL</vt:lpstr>
      <vt:lpstr>Specs Park Street</vt:lpstr>
      <vt:lpstr>MLCC</vt:lpstr>
      <vt:lpstr>Specs BSL</vt:lpstr>
      <vt:lpstr>WIP PS Set Up</vt:lpstr>
      <vt:lpstr>NABCA Code WIP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Guerra</dc:creator>
  <cp:lastModifiedBy>Kimberly Belmonte</cp:lastModifiedBy>
  <cp:lastPrinted>2017-09-28T23:17:55Z</cp:lastPrinted>
  <dcterms:created xsi:type="dcterms:W3CDTF">2012-01-20T20:28:34Z</dcterms:created>
  <dcterms:modified xsi:type="dcterms:W3CDTF">2017-09-29T20:56:16Z</dcterms:modified>
</cp:coreProperties>
</file>