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E:\Masud\Career\MIE Course Curriculum\"/>
    </mc:Choice>
  </mc:AlternateContent>
  <xr:revisionPtr revIDLastSave="0" documentId="13_ncr:1_{7AFB45D0-51DE-417F-8932-6FF3F2DFDEB3}" xr6:coauthVersionLast="47" xr6:coauthVersionMax="47" xr10:uidLastSave="{00000000-0000-0000-0000-000000000000}"/>
  <bookViews>
    <workbookView xWindow="-120" yWindow="-120" windowWidth="19440" windowHeight="11160" firstSheet="1" activeTab="1" xr2:uid="{00000000-000D-0000-FFFF-FFFF00000000}"/>
  </bookViews>
  <sheets>
    <sheet name="MIE all courses" sheetId="9" r:id="rId1"/>
    <sheet name="Course Distribution" sheetId="10" r:id="rId2"/>
    <sheet name="1. basic science" sheetId="2" r:id="rId3"/>
    <sheet name="2. basic engr" sheetId="3" r:id="rId4"/>
    <sheet name="3. me" sheetId="4" r:id="rId5"/>
    <sheet name="4. eee" sheetId="5" r:id="rId6"/>
    <sheet name="5. cse" sheetId="6" r:id="rId7"/>
    <sheet name="6. ipe" sheetId="7" r:id="rId8"/>
    <sheet name="7. mechatronics" sheetId="8" r:id="rId9"/>
  </sheets>
  <definedNames>
    <definedName name="_xlnm.Print_Area" localSheetId="2">'1. basic science'!$A$1:$F$18</definedName>
    <definedName name="_xlnm.Print_Area" localSheetId="3">'2. basic engr'!$A$1:$E$12</definedName>
    <definedName name="_xlnm.Print_Area" localSheetId="4">'3. me'!$A$1:$E$13</definedName>
    <definedName name="_xlnm.Print_Area" localSheetId="5">'4. eee'!$A$1:$G$17</definedName>
    <definedName name="_xlnm.Print_Area" localSheetId="6">'5. cse'!$A$1:$E$15</definedName>
    <definedName name="_xlnm.Print_Area" localSheetId="7">'6. ipe'!$A$1:$F$20</definedName>
    <definedName name="_xlnm.Print_Area" localSheetId="8">'7. mechatronics'!$A$1:$G$20</definedName>
    <definedName name="_xlnm.Print_Area" localSheetId="1">'Course Distribution'!$A$1:$G$17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5" i="10" l="1"/>
  <c r="B15" i="10"/>
  <c r="I76" i="9"/>
  <c r="E76" i="9"/>
  <c r="D76" i="9"/>
  <c r="B76" i="9"/>
  <c r="H16" i="8"/>
  <c r="E16" i="8"/>
  <c r="D16" i="8"/>
  <c r="D17" i="7"/>
  <c r="C17" i="7"/>
  <c r="C11" i="6"/>
  <c r="B11" i="6"/>
  <c r="D12" i="5"/>
  <c r="C12" i="5"/>
  <c r="C10" i="4"/>
  <c r="B10" i="4"/>
  <c r="C9" i="3"/>
  <c r="B9" i="3"/>
  <c r="D14" i="2"/>
  <c r="C14" i="2"/>
</calcChain>
</file>

<file path=xl/sharedStrings.xml><?xml version="1.0" encoding="utf-8"?>
<sst xmlns="http://schemas.openxmlformats.org/spreadsheetml/2006/main" count="507" uniqueCount="200">
  <si>
    <t>Date: May, 2023  ; prepared by: masudahmed.cuet@gmail.com</t>
  </si>
  <si>
    <t>Topic: Basic Science (7 Courses, 21 Credits)</t>
  </si>
  <si>
    <t>Adv Sr</t>
  </si>
  <si>
    <t>Course ID</t>
  </si>
  <si>
    <t>Course Name</t>
  </si>
  <si>
    <t>Credits</t>
  </si>
  <si>
    <t>level</t>
  </si>
  <si>
    <t>term</t>
  </si>
  <si>
    <t>comment</t>
  </si>
  <si>
    <t>Hum191</t>
  </si>
  <si>
    <t xml:space="preserve">Technical English </t>
  </si>
  <si>
    <t>Phy191</t>
  </si>
  <si>
    <t>Physics</t>
  </si>
  <si>
    <t>Chem191</t>
  </si>
  <si>
    <t>Chemistry</t>
  </si>
  <si>
    <t>Math191</t>
  </si>
  <si>
    <t>Calculus and Solid Geometry</t>
  </si>
  <si>
    <t>Math193</t>
  </si>
  <si>
    <t>Vector, Matrix and Ordinary Differential Equation</t>
  </si>
  <si>
    <t xml:space="preserve">Math291 </t>
  </si>
  <si>
    <t>Integral Transform and Partial Differtial Equation</t>
  </si>
  <si>
    <t>Math391</t>
  </si>
  <si>
    <t>Complex Variables and Numerical Methods</t>
  </si>
  <si>
    <t>Total</t>
  </si>
  <si>
    <t>NB:Adv Sr=Advancement Serial</t>
  </si>
  <si>
    <t>Topic: Basic Engineering (2 Courses, 7 Credits)</t>
  </si>
  <si>
    <t>MIE321</t>
  </si>
  <si>
    <t>Engineering Materials</t>
  </si>
  <si>
    <t>MIE131</t>
  </si>
  <si>
    <t>Statics and Mechanics of Materials</t>
  </si>
  <si>
    <t>Topic: Mechanical (3 Courses, 10 Credits)</t>
  </si>
  <si>
    <t>MIE231</t>
  </si>
  <si>
    <t>Engineering Dynamics</t>
  </si>
  <si>
    <t>ME291</t>
  </si>
  <si>
    <t>Thermo-fluid Engineering</t>
  </si>
  <si>
    <t>MIE331</t>
  </si>
  <si>
    <t>Mechanics of Machinery</t>
  </si>
  <si>
    <t>Topic: EEE (5 Courses, 15 Credits)</t>
  </si>
  <si>
    <t>EEE191</t>
  </si>
  <si>
    <t>Electrical Circuits</t>
  </si>
  <si>
    <t>MIE111</t>
  </si>
  <si>
    <t xml:space="preserve">Electronics </t>
  </si>
  <si>
    <t>EEE291</t>
  </si>
  <si>
    <t>Electrical Machines</t>
  </si>
  <si>
    <t>EEE295</t>
  </si>
  <si>
    <t>Signals and System Analysis</t>
  </si>
  <si>
    <t>EEE391</t>
  </si>
  <si>
    <t>Power Electronics and Drives</t>
  </si>
  <si>
    <t>Topic: CSE (4 Courses, 12 Credits)</t>
  </si>
  <si>
    <t>CSE191</t>
  </si>
  <si>
    <t xml:space="preserve">Computer Programming </t>
  </si>
  <si>
    <t>CSE291</t>
  </si>
  <si>
    <t>Digital Logic Design and Microprocessor</t>
  </si>
  <si>
    <t>MIE311</t>
  </si>
  <si>
    <t>Micro- controller and Interfacing for Mechatronic Systems</t>
  </si>
  <si>
    <t>MIE465</t>
  </si>
  <si>
    <t>Machine Learning Algorithm</t>
  </si>
  <si>
    <t>Topic: IPE (10 courses, 34 Credits)</t>
  </si>
  <si>
    <t>MIE475</t>
  </si>
  <si>
    <t>Engineering Ethics, Safety and Environment</t>
  </si>
  <si>
    <t>MIE121</t>
  </si>
  <si>
    <t>Production Process</t>
  </si>
  <si>
    <t>MIE375</t>
  </si>
  <si>
    <t>Material Handling and Maintenance Management</t>
  </si>
  <si>
    <t>Hum291</t>
  </si>
  <si>
    <t>Sociology and Engineering Economics</t>
  </si>
  <si>
    <t>Hum293</t>
  </si>
  <si>
    <t>Accounting and Industrial Law</t>
  </si>
  <si>
    <t>MIE471</t>
  </si>
  <si>
    <t>Financial Management for Engineers</t>
  </si>
  <si>
    <t>MIE371</t>
  </si>
  <si>
    <t>Operation Management</t>
  </si>
  <si>
    <t>MIE373</t>
  </si>
  <si>
    <t>Operation Research</t>
  </si>
  <si>
    <t>MIE473</t>
  </si>
  <si>
    <t>System Reliability and Quality Control</t>
  </si>
  <si>
    <t>MIE477</t>
  </si>
  <si>
    <t>Industrial and Business Management</t>
  </si>
  <si>
    <t>engineering management</t>
  </si>
  <si>
    <t>Topic: Mechatrtonics ( 9 Courses, 29 Credits )</t>
  </si>
  <si>
    <t>subcategory</t>
  </si>
  <si>
    <t>Credis</t>
  </si>
  <si>
    <t>MIE211</t>
  </si>
  <si>
    <t>mechatronics</t>
  </si>
  <si>
    <t>Sensors and Instrumentation</t>
  </si>
  <si>
    <t>MIE271</t>
  </si>
  <si>
    <t>mechatronics ipe me</t>
  </si>
  <si>
    <t>Measurement and Statistical Analysis</t>
  </si>
  <si>
    <t>pure mixed course</t>
  </si>
  <si>
    <t>MIE351</t>
  </si>
  <si>
    <t>System Dynamics and Control</t>
  </si>
  <si>
    <t>MIE411</t>
  </si>
  <si>
    <t>Digital Control System</t>
  </si>
  <si>
    <t>MIE451</t>
  </si>
  <si>
    <t>Robotics</t>
  </si>
  <si>
    <t>MIE313</t>
  </si>
  <si>
    <t>Industrial Automation</t>
  </si>
  <si>
    <t>MIE421</t>
  </si>
  <si>
    <t>mechatronics ipe</t>
  </si>
  <si>
    <t>CAD/CAM</t>
  </si>
  <si>
    <t>MIE423</t>
  </si>
  <si>
    <t>Computer Integrated Manufacturing</t>
  </si>
  <si>
    <t>MIE413</t>
  </si>
  <si>
    <t xml:space="preserve">Mechatronics and Industrial System Design </t>
  </si>
  <si>
    <t>Department: Mechatronics and Industrial Engineering</t>
  </si>
  <si>
    <t>date:May,2023 ; prepared by:masudahmed.cuet@gmail.com</t>
  </si>
  <si>
    <t>Total Courses: 68 Courses, 160.25 Credits</t>
  </si>
  <si>
    <t>Total Theory: 40 Courses, 128 credits</t>
  </si>
  <si>
    <t>course_name</t>
  </si>
  <si>
    <t>major_field</t>
  </si>
  <si>
    <t>lab</t>
  </si>
  <si>
    <t>chem</t>
  </si>
  <si>
    <t>basic science</t>
  </si>
  <si>
    <t>Chem192</t>
  </si>
  <si>
    <t>Chemistry Sessional</t>
  </si>
  <si>
    <t>eee</t>
  </si>
  <si>
    <t>allied engineering</t>
  </si>
  <si>
    <t>mie</t>
  </si>
  <si>
    <t>basic eng</t>
  </si>
  <si>
    <t>core / compulsory</t>
  </si>
  <si>
    <t>hum</t>
  </si>
  <si>
    <t>humanities</t>
  </si>
  <si>
    <t>EEE192</t>
  </si>
  <si>
    <t>Electrical Circuits Sessional</t>
  </si>
  <si>
    <t>math</t>
  </si>
  <si>
    <t>mathmatics</t>
  </si>
  <si>
    <t>MIE132</t>
  </si>
  <si>
    <t>Statics and Mechanics of Materials Sessional</t>
  </si>
  <si>
    <t>MIE192</t>
  </si>
  <si>
    <t>ce</t>
  </si>
  <si>
    <t>Engineering Graphics</t>
  </si>
  <si>
    <t>CSE192</t>
  </si>
  <si>
    <t>cse</t>
  </si>
  <si>
    <t>Computer Programming Sessional</t>
  </si>
  <si>
    <t>ipe</t>
  </si>
  <si>
    <t>phy</t>
  </si>
  <si>
    <t>MIE112</t>
  </si>
  <si>
    <t>Electronics Sessional</t>
  </si>
  <si>
    <t>MIE122</t>
  </si>
  <si>
    <t>Fabrication Labrotary</t>
  </si>
  <si>
    <t>Phy192</t>
  </si>
  <si>
    <t>Physics Sessional</t>
  </si>
  <si>
    <t>EEE292</t>
  </si>
  <si>
    <t>Electrical Machines Sessional</t>
  </si>
  <si>
    <t>me</t>
  </si>
  <si>
    <t>MIE212</t>
  </si>
  <si>
    <t>Sensors and Instrumentation Sessional</t>
  </si>
  <si>
    <t>MIE214</t>
  </si>
  <si>
    <t>Mechatronics Workshop</t>
  </si>
  <si>
    <t>MIE232</t>
  </si>
  <si>
    <t>Engineering Dynamics Sessional</t>
  </si>
  <si>
    <t>CSE292</t>
  </si>
  <si>
    <t>Digital Logic Design and Microprocessor Sessional</t>
  </si>
  <si>
    <t>EEE296</t>
  </si>
  <si>
    <t>Signals and System Analysis Sessional</t>
  </si>
  <si>
    <t>ME292</t>
  </si>
  <si>
    <t>Thermo-fluid Engineering Sessional</t>
  </si>
  <si>
    <t>MIE292</t>
  </si>
  <si>
    <t>CAD Practice</t>
  </si>
  <si>
    <t>MIE302</t>
  </si>
  <si>
    <t>Industrial Training</t>
  </si>
  <si>
    <t>MIE312</t>
  </si>
  <si>
    <t>Micro- controller and Interfacing for Mechatronic Systems Sessional</t>
  </si>
  <si>
    <t>MIE352</t>
  </si>
  <si>
    <t>System Dynamics and Control Sessional</t>
  </si>
  <si>
    <t>EEE392</t>
  </si>
  <si>
    <t>Power Electronics and Drives Sessional</t>
  </si>
  <si>
    <t>MIE314</t>
  </si>
  <si>
    <t>Industrial Automation Sessional</t>
  </si>
  <si>
    <t>MIE332</t>
  </si>
  <si>
    <t>Mechanics of Machinery Sessional</t>
  </si>
  <si>
    <t>MIE402</t>
  </si>
  <si>
    <t>Project and Thesis -I</t>
  </si>
  <si>
    <t>MIE414</t>
  </si>
  <si>
    <t xml:space="preserve">Mechatronics and Industrial Saystem Design Sessional </t>
  </si>
  <si>
    <t>MIE474</t>
  </si>
  <si>
    <t>Measurement and Quality Control Sessional</t>
  </si>
  <si>
    <t>optional</t>
  </si>
  <si>
    <t>MIE404</t>
  </si>
  <si>
    <t>Project and Thesis- II</t>
  </si>
  <si>
    <t>Project and Thesis</t>
  </si>
  <si>
    <t>MIE424</t>
  </si>
  <si>
    <t>Computer Integrated Manufacturing Sessional</t>
  </si>
  <si>
    <t>MIE452</t>
  </si>
  <si>
    <t>Robotics Sessional</t>
  </si>
  <si>
    <t>Department Of Mechatronics and Industrial Engineering</t>
  </si>
  <si>
    <t>Topics</t>
  </si>
  <si>
    <t>No of Courses</t>
  </si>
  <si>
    <t>sessional</t>
  </si>
  <si>
    <t>Basic Science</t>
  </si>
  <si>
    <t>Basic Engineering</t>
  </si>
  <si>
    <t>Mechanical</t>
  </si>
  <si>
    <t>CSE</t>
  </si>
  <si>
    <t>EEE</t>
  </si>
  <si>
    <t>IPE</t>
  </si>
  <si>
    <t>Mechatronics</t>
  </si>
  <si>
    <t>subject</t>
  </si>
  <si>
    <t>special cat</t>
  </si>
  <si>
    <t>Department of Mechatronics and Industrial Engineering,CUET</t>
  </si>
  <si>
    <t>Course Distribution 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</si>
</sst>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</font>
    <font>
      <b/>
      <sz val="14"/>
      <color theme="1"/>
      <name val="Calibri"/>
      <family val="2"/>
      <scheme val="minor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b/>
      <sz val="12"/>
      <color rgb="FF000000"/>
      <name val="Times New Roman"/>
      <family val="1"/>
    </font>
    <font>
      <sz val="4"/>
      <color rgb="FF000000"/>
      <name val="Times New Roman"/>
      <family val="1"/>
    </font>
    <font>
      <b/>
      <sz val="14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/>
        <bgColor theme="7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theme="7" tint="0.7999816888943144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-0.249977111117893"/>
        <bgColor indexed="64"/>
      </patternFill>
    </fill>
  </fills>
  <borders count="18">
    <border>
      <left/>
      <right/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auto="1"/>
      </top>
      <bottom/>
      <diagonal/>
    </border>
  </borders>
  <cellStyleXfs count="2">
    <xf numFmtId="0" fontId="0" fillId="0" borderId="0"/>
    <xf numFmtId="0" fontId="2" fillId="0" borderId="0">
      <alignment vertical="center"/>
    </xf>
  </cellStyleXfs>
  <cellXfs count="125">
    <xf numFmtId="0" fontId="0" fillId="0" borderId="0" xfId="0"/>
    <xf numFmtId="0" fontId="3" fillId="0" borderId="0" xfId="1" applyFont="1">
      <alignment vertical="center"/>
    </xf>
    <xf numFmtId="0" fontId="2" fillId="0" borderId="0" xfId="1">
      <alignment vertical="center"/>
    </xf>
    <xf numFmtId="0" fontId="4" fillId="0" borderId="0" xfId="0" applyFont="1"/>
    <xf numFmtId="0" fontId="7" fillId="0" borderId="0" xfId="1" applyFont="1" applyAlignment="1">
      <alignment vertical="center" wrapText="1" shrinkToFit="1"/>
    </xf>
    <xf numFmtId="0" fontId="8" fillId="0" borderId="0" xfId="1" applyFont="1" applyAlignment="1">
      <alignment horizontal="center" vertical="center" wrapText="1" shrinkToFit="1"/>
    </xf>
    <xf numFmtId="0" fontId="2" fillId="0" borderId="0" xfId="1" applyAlignment="1">
      <alignment horizontal="center" vertical="center"/>
    </xf>
    <xf numFmtId="2" fontId="7" fillId="0" borderId="0" xfId="1" applyNumberFormat="1" applyFont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7" fillId="0" borderId="0" xfId="1" applyFont="1" applyAlignment="1">
      <alignment horizontal="center"/>
    </xf>
    <xf numFmtId="0" fontId="8" fillId="0" borderId="0" xfId="1" applyFont="1" applyAlignment="1">
      <alignment horizontal="center" vertical="center"/>
    </xf>
    <xf numFmtId="0" fontId="2" fillId="2" borderId="0" xfId="1" applyFill="1" applyAlignment="1">
      <alignment horizontal="center" vertical="center"/>
    </xf>
    <xf numFmtId="0" fontId="8" fillId="2" borderId="0" xfId="1" applyFont="1" applyFill="1" applyAlignment="1">
      <alignment horizontal="left" vertical="center"/>
    </xf>
    <xf numFmtId="0" fontId="7" fillId="2" borderId="0" xfId="1" applyFont="1" applyFill="1" applyAlignment="1">
      <alignment vertical="center" shrinkToFit="1"/>
    </xf>
    <xf numFmtId="2" fontId="7" fillId="2" borderId="0" xfId="1" applyNumberFormat="1" applyFont="1" applyFill="1" applyAlignment="1">
      <alignment horizontal="center" vertical="center"/>
    </xf>
    <xf numFmtId="0" fontId="7" fillId="2" borderId="0" xfId="1" applyFont="1" applyFill="1" applyAlignment="1">
      <alignment horizontal="center" vertical="center"/>
    </xf>
    <xf numFmtId="0" fontId="7" fillId="2" borderId="0" xfId="1" applyFont="1" applyFill="1" applyAlignment="1">
      <alignment horizontal="center"/>
    </xf>
    <xf numFmtId="0" fontId="8" fillId="2" borderId="0" xfId="1" applyFont="1" applyFill="1" applyAlignment="1">
      <alignment horizontal="center" vertical="center"/>
    </xf>
    <xf numFmtId="0" fontId="6" fillId="3" borderId="0" xfId="1" applyFont="1" applyFill="1" applyAlignment="1">
      <alignment vertical="center" wrapText="1" shrinkToFit="1"/>
    </xf>
    <xf numFmtId="0" fontId="6" fillId="3" borderId="0" xfId="1" applyFont="1" applyFill="1" applyAlignment="1">
      <alignment horizontal="center" vertical="center" wrapText="1" shrinkToFit="1"/>
    </xf>
    <xf numFmtId="2" fontId="6" fillId="3" borderId="0" xfId="1" applyNumberFormat="1" applyFont="1" applyFill="1" applyAlignment="1">
      <alignment horizontal="center" vertical="center" wrapText="1" shrinkToFit="1"/>
    </xf>
    <xf numFmtId="0" fontId="8" fillId="3" borderId="0" xfId="1" applyFont="1" applyFill="1" applyAlignment="1">
      <alignment vertical="center" wrapText="1" shrinkToFit="1"/>
    </xf>
    <xf numFmtId="0" fontId="8" fillId="3" borderId="0" xfId="1" applyFont="1" applyFill="1" applyAlignment="1">
      <alignment horizontal="center" vertical="center" wrapText="1" shrinkToFit="1"/>
    </xf>
    <xf numFmtId="0" fontId="8" fillId="5" borderId="0" xfId="0" applyFont="1" applyFill="1" applyAlignment="1">
      <alignment horizontal="center" vertical="center"/>
    </xf>
    <xf numFmtId="0" fontId="7" fillId="5" borderId="0" xfId="0" applyFont="1" applyFill="1" applyAlignment="1">
      <alignment vertical="center" shrinkToFit="1"/>
    </xf>
    <xf numFmtId="2" fontId="7" fillId="5" borderId="0" xfId="0" applyNumberFormat="1" applyFont="1" applyFill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7" fillId="5" borderId="0" xfId="0" applyFont="1" applyFill="1" applyAlignment="1">
      <alignment horizontal="center"/>
    </xf>
    <xf numFmtId="0" fontId="8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vertical="center" shrinkToFit="1"/>
    </xf>
    <xf numFmtId="2" fontId="7" fillId="2" borderId="0" xfId="0" applyNumberFormat="1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/>
    </xf>
    <xf numFmtId="0" fontId="0" fillId="6" borderId="0" xfId="0" applyFill="1"/>
    <xf numFmtId="0" fontId="8" fillId="5" borderId="0" xfId="1" applyFont="1" applyFill="1" applyAlignment="1">
      <alignment horizontal="center" vertical="center"/>
    </xf>
    <xf numFmtId="0" fontId="7" fillId="5" borderId="0" xfId="1" applyFont="1" applyFill="1" applyAlignment="1">
      <alignment vertical="center" shrinkToFit="1"/>
    </xf>
    <xf numFmtId="2" fontId="7" fillId="5" borderId="0" xfId="1" applyNumberFormat="1" applyFont="1" applyFill="1" applyAlignment="1">
      <alignment horizontal="center" vertical="center"/>
    </xf>
    <xf numFmtId="0" fontId="7" fillId="5" borderId="0" xfId="1" applyFont="1" applyFill="1" applyAlignment="1">
      <alignment horizontal="center" vertical="center"/>
    </xf>
    <xf numFmtId="0" fontId="7" fillId="5" borderId="0" xfId="1" applyFont="1" applyFill="1" applyAlignment="1">
      <alignment horizontal="center"/>
    </xf>
    <xf numFmtId="0" fontId="8" fillId="4" borderId="0" xfId="0" applyFont="1" applyFill="1" applyAlignment="1">
      <alignment horizontal="center" vertical="center"/>
    </xf>
    <xf numFmtId="0" fontId="7" fillId="4" borderId="0" xfId="1" applyFont="1" applyFill="1" applyAlignment="1">
      <alignment vertical="center" shrinkToFit="1"/>
    </xf>
    <xf numFmtId="2" fontId="7" fillId="4" borderId="0" xfId="1" applyNumberFormat="1" applyFont="1" applyFill="1" applyAlignment="1">
      <alignment horizontal="center" vertical="center"/>
    </xf>
    <xf numFmtId="0" fontId="8" fillId="4" borderId="0" xfId="1" applyFont="1" applyFill="1" applyAlignment="1">
      <alignment horizontal="center" vertical="center"/>
    </xf>
    <xf numFmtId="0" fontId="7" fillId="4" borderId="0" xfId="1" applyFont="1" applyFill="1" applyAlignment="1">
      <alignment horizontal="center"/>
    </xf>
    <xf numFmtId="0" fontId="8" fillId="8" borderId="0" xfId="0" applyFont="1" applyFill="1" applyAlignment="1">
      <alignment horizontal="center" vertical="center" shrinkToFit="1"/>
    </xf>
    <xf numFmtId="0" fontId="7" fillId="8" borderId="0" xfId="0" applyFont="1" applyFill="1" applyAlignment="1">
      <alignment vertical="center" shrinkToFit="1"/>
    </xf>
    <xf numFmtId="2" fontId="7" fillId="8" borderId="0" xfId="0" applyNumberFormat="1" applyFont="1" applyFill="1" applyAlignment="1">
      <alignment horizontal="center" vertical="center"/>
    </xf>
    <xf numFmtId="0" fontId="7" fillId="8" borderId="0" xfId="0" applyFont="1" applyFill="1" applyAlignment="1">
      <alignment horizontal="center" vertical="center"/>
    </xf>
    <xf numFmtId="0" fontId="7" fillId="8" borderId="0" xfId="0" applyFont="1" applyFill="1" applyAlignment="1">
      <alignment horizontal="center"/>
    </xf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vertical="center" shrinkToFit="1"/>
    </xf>
    <xf numFmtId="2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8" fillId="9" borderId="0" xfId="0" applyFont="1" applyFill="1" applyAlignment="1">
      <alignment horizontal="center" vertical="center"/>
    </xf>
    <xf numFmtId="0" fontId="8" fillId="9" borderId="0" xfId="0" applyFont="1" applyFill="1" applyAlignment="1">
      <alignment horizontal="left" vertical="center"/>
    </xf>
    <xf numFmtId="0" fontId="7" fillId="9" borderId="0" xfId="0" applyFont="1" applyFill="1" applyAlignment="1">
      <alignment vertical="center" shrinkToFit="1"/>
    </xf>
    <xf numFmtId="2" fontId="7" fillId="9" borderId="0" xfId="0" applyNumberFormat="1" applyFont="1" applyFill="1" applyAlignment="1">
      <alignment horizontal="center" vertical="center"/>
    </xf>
    <xf numFmtId="0" fontId="7" fillId="9" borderId="0" xfId="0" applyFont="1" applyFill="1" applyAlignment="1">
      <alignment horizontal="center" vertical="center"/>
    </xf>
    <xf numFmtId="0" fontId="7" fillId="9" borderId="0" xfId="0" applyFont="1" applyFill="1" applyAlignment="1">
      <alignment horizontal="center"/>
    </xf>
    <xf numFmtId="0" fontId="8" fillId="4" borderId="0" xfId="0" applyFont="1" applyFill="1" applyAlignment="1">
      <alignment horizontal="left" vertical="center"/>
    </xf>
    <xf numFmtId="0" fontId="7" fillId="4" borderId="0" xfId="0" applyFont="1" applyFill="1" applyAlignment="1">
      <alignment vertical="center" shrinkToFit="1"/>
    </xf>
    <xf numFmtId="2" fontId="7" fillId="4" borderId="0" xfId="0" applyNumberFormat="1" applyFont="1" applyFill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0" fontId="7" fillId="4" borderId="0" xfId="0" applyFont="1" applyFill="1" applyAlignment="1">
      <alignment horizontal="center"/>
    </xf>
    <xf numFmtId="0" fontId="8" fillId="2" borderId="0" xfId="0" applyFont="1" applyFill="1" applyAlignment="1">
      <alignment horizontal="left" vertical="center"/>
    </xf>
    <xf numFmtId="0" fontId="8" fillId="8" borderId="0" xfId="0" applyFont="1" applyFill="1" applyAlignment="1">
      <alignment horizontal="center" vertical="center"/>
    </xf>
    <xf numFmtId="0" fontId="8" fillId="8" borderId="0" xfId="0" applyFont="1" applyFill="1" applyAlignment="1">
      <alignment horizontal="left" vertical="center"/>
    </xf>
    <xf numFmtId="0" fontId="8" fillId="0" borderId="1" xfId="1" applyFont="1" applyBorder="1" applyAlignment="1">
      <alignment horizontal="center" vertical="center" wrapText="1" shrinkToFit="1"/>
    </xf>
    <xf numFmtId="0" fontId="8" fillId="0" borderId="2" xfId="1" applyFont="1" applyBorder="1" applyAlignment="1">
      <alignment horizontal="center" vertical="center" wrapText="1" shrinkToFit="1"/>
    </xf>
    <xf numFmtId="0" fontId="8" fillId="0" borderId="3" xfId="1" applyFont="1" applyBorder="1" applyAlignment="1">
      <alignment horizontal="center" vertical="center" wrapText="1" shrinkToFit="1"/>
    </xf>
    <xf numFmtId="2" fontId="8" fillId="0" borderId="3" xfId="1" applyNumberFormat="1" applyFont="1" applyBorder="1" applyAlignment="1">
      <alignment horizontal="center" vertical="center" wrapText="1" shrinkToFit="1"/>
    </xf>
    <xf numFmtId="2" fontId="8" fillId="0" borderId="4" xfId="1" applyNumberFormat="1" applyFont="1" applyBorder="1" applyAlignment="1">
      <alignment horizontal="center" vertical="center" wrapText="1" shrinkToFit="1"/>
    </xf>
    <xf numFmtId="0" fontId="8" fillId="0" borderId="4" xfId="1" applyFont="1" applyBorder="1" applyAlignment="1">
      <alignment horizontal="center" vertical="center" wrapText="1" shrinkToFit="1"/>
    </xf>
    <xf numFmtId="0" fontId="8" fillId="0" borderId="5" xfId="1" applyFont="1" applyBorder="1" applyAlignment="1">
      <alignment horizontal="center" vertical="center"/>
    </xf>
    <xf numFmtId="0" fontId="8" fillId="0" borderId="6" xfId="1" applyFont="1" applyBorder="1" applyAlignment="1">
      <alignment horizontal="left" vertical="center"/>
    </xf>
    <xf numFmtId="0" fontId="7" fillId="0" borderId="7" xfId="1" applyFont="1" applyBorder="1" applyAlignment="1">
      <alignment vertical="center" shrinkToFit="1"/>
    </xf>
    <xf numFmtId="2" fontId="7" fillId="0" borderId="7" xfId="1" applyNumberFormat="1" applyFont="1" applyBorder="1" applyAlignment="1">
      <alignment horizontal="center" vertical="center"/>
    </xf>
    <xf numFmtId="2" fontId="7" fillId="0" borderId="8" xfId="1" applyNumberFormat="1" applyFont="1" applyBorder="1" applyAlignment="1">
      <alignment horizontal="center" vertical="center"/>
    </xf>
    <xf numFmtId="0" fontId="7" fillId="0" borderId="8" xfId="1" applyFont="1" applyBorder="1" applyAlignment="1">
      <alignment horizontal="center" vertical="center"/>
    </xf>
    <xf numFmtId="0" fontId="8" fillId="0" borderId="10" xfId="1" applyFont="1" applyBorder="1" applyAlignment="1">
      <alignment horizontal="left" vertical="center"/>
    </xf>
    <xf numFmtId="0" fontId="7" fillId="0" borderId="11" xfId="1" applyFont="1" applyBorder="1" applyAlignment="1">
      <alignment vertical="center" shrinkToFit="1"/>
    </xf>
    <xf numFmtId="2" fontId="7" fillId="0" borderId="11" xfId="1" applyNumberFormat="1" applyFont="1" applyBorder="1" applyAlignment="1">
      <alignment horizontal="center" vertical="center"/>
    </xf>
    <xf numFmtId="0" fontId="7" fillId="0" borderId="12" xfId="1" applyFont="1" applyBorder="1" applyAlignment="1">
      <alignment horizontal="center"/>
    </xf>
    <xf numFmtId="0" fontId="9" fillId="0" borderId="12" xfId="1" applyFont="1" applyBorder="1" applyAlignment="1">
      <alignment horizontal="center" vertical="center"/>
    </xf>
    <xf numFmtId="0" fontId="7" fillId="0" borderId="13" xfId="1" applyFont="1" applyBorder="1" applyAlignment="1">
      <alignment horizontal="center"/>
    </xf>
    <xf numFmtId="0" fontId="7" fillId="0" borderId="12" xfId="1" applyFont="1" applyBorder="1" applyAlignment="1">
      <alignment horizontal="center" vertical="center"/>
    </xf>
    <xf numFmtId="0" fontId="7" fillId="0" borderId="14" xfId="1" applyFont="1" applyBorder="1" applyAlignment="1">
      <alignment horizontal="center" vertical="center"/>
    </xf>
    <xf numFmtId="0" fontId="10" fillId="0" borderId="11" xfId="1" applyFont="1" applyBorder="1" applyAlignment="1">
      <alignment vertical="center" shrinkToFit="1"/>
    </xf>
    <xf numFmtId="0" fontId="8" fillId="0" borderId="9" xfId="1" applyFont="1" applyBorder="1" applyAlignment="1">
      <alignment horizontal="center" vertical="center"/>
    </xf>
    <xf numFmtId="0" fontId="8" fillId="0" borderId="5" xfId="1" applyFont="1" applyBorder="1" applyAlignment="1">
      <alignment horizontal="center" vertical="center" shrinkToFit="1"/>
    </xf>
    <xf numFmtId="0" fontId="7" fillId="0" borderId="13" xfId="1" applyFont="1" applyBorder="1" applyAlignment="1">
      <alignment horizontal="center" vertical="center"/>
    </xf>
    <xf numFmtId="0" fontId="8" fillId="0" borderId="15" xfId="1" applyFont="1" applyBorder="1" applyAlignment="1">
      <alignment horizontal="left" vertical="center"/>
    </xf>
    <xf numFmtId="0" fontId="5" fillId="0" borderId="16" xfId="1" applyFont="1" applyBorder="1" applyAlignment="1">
      <alignment horizontal="center" vertical="center" shrinkToFit="1"/>
    </xf>
    <xf numFmtId="2" fontId="7" fillId="0" borderId="16" xfId="1" applyNumberFormat="1" applyFont="1" applyBorder="1" applyAlignment="1">
      <alignment horizontal="center" vertical="center"/>
    </xf>
    <xf numFmtId="49" fontId="0" fillId="0" borderId="0" xfId="0" applyNumberFormat="1"/>
    <xf numFmtId="0" fontId="3" fillId="10" borderId="0" xfId="1" applyFont="1" applyFill="1">
      <alignment vertical="center"/>
    </xf>
    <xf numFmtId="0" fontId="3" fillId="9" borderId="0" xfId="1" applyFont="1" applyFill="1">
      <alignment vertical="center"/>
    </xf>
    <xf numFmtId="0" fontId="2" fillId="9" borderId="0" xfId="1" applyFill="1" applyAlignment="1">
      <alignment horizontal="center" vertical="center"/>
    </xf>
    <xf numFmtId="0" fontId="3" fillId="9" borderId="0" xfId="1" applyFont="1" applyFill="1" applyAlignment="1">
      <alignment horizontal="center" vertical="center"/>
    </xf>
    <xf numFmtId="0" fontId="3" fillId="5" borderId="0" xfId="1" applyFont="1" applyFill="1">
      <alignment vertical="center"/>
    </xf>
    <xf numFmtId="0" fontId="2" fillId="5" borderId="0" xfId="1" applyFill="1" applyAlignment="1">
      <alignment horizontal="center" vertical="center"/>
    </xf>
    <xf numFmtId="0" fontId="3" fillId="2" borderId="0" xfId="1" applyFont="1" applyFill="1">
      <alignment vertical="center"/>
    </xf>
    <xf numFmtId="0" fontId="11" fillId="0" borderId="0" xfId="1" applyFont="1">
      <alignment vertical="center"/>
    </xf>
    <xf numFmtId="0" fontId="0" fillId="5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8" fillId="5" borderId="0" xfId="1" applyFont="1" applyFill="1" applyAlignment="1">
      <alignment horizontal="left" vertical="center"/>
    </xf>
    <xf numFmtId="0" fontId="1" fillId="0" borderId="17" xfId="0" applyFont="1" applyBorder="1" applyAlignment="1">
      <alignment horizontal="center"/>
    </xf>
    <xf numFmtId="2" fontId="1" fillId="0" borderId="17" xfId="0" applyNumberFormat="1" applyFont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0" fillId="7" borderId="17" xfId="0" applyFill="1" applyBorder="1"/>
    <xf numFmtId="0" fontId="0" fillId="7" borderId="17" xfId="0" applyFill="1" applyBorder="1" applyAlignment="1">
      <alignment horizontal="center"/>
    </xf>
    <xf numFmtId="2" fontId="0" fillId="7" borderId="17" xfId="0" applyNumberFormat="1" applyFill="1" applyBorder="1"/>
    <xf numFmtId="0" fontId="1" fillId="7" borderId="17" xfId="0" applyFont="1" applyFill="1" applyBorder="1" applyAlignment="1">
      <alignment horizontal="center"/>
    </xf>
    <xf numFmtId="2" fontId="1" fillId="7" borderId="17" xfId="0" applyNumberFormat="1" applyFont="1" applyFill="1" applyBorder="1" applyAlignment="1">
      <alignment horizontal="center"/>
    </xf>
    <xf numFmtId="0" fontId="6" fillId="0" borderId="17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 shrinkToFit="1"/>
    </xf>
    <xf numFmtId="2" fontId="6" fillId="0" borderId="17" xfId="0" applyNumberFormat="1" applyFont="1" applyBorder="1" applyAlignment="1">
      <alignment horizontal="center" vertical="center"/>
    </xf>
    <xf numFmtId="0" fontId="3" fillId="6" borderId="0" xfId="1" applyFont="1" applyFill="1" applyAlignment="1">
      <alignment vertical="center" wrapText="1"/>
    </xf>
    <xf numFmtId="0" fontId="5" fillId="6" borderId="0" xfId="1" applyFont="1" applyFill="1" applyAlignment="1">
      <alignment vertical="center" wrapText="1" shrinkToFit="1"/>
    </xf>
    <xf numFmtId="0" fontId="6" fillId="6" borderId="0" xfId="1" applyFont="1" applyFill="1" applyAlignment="1">
      <alignment horizontal="center" vertical="center" wrapText="1" shrinkToFit="1"/>
    </xf>
    <xf numFmtId="2" fontId="6" fillId="6" borderId="0" xfId="1" applyNumberFormat="1" applyFont="1" applyFill="1" applyAlignment="1">
      <alignment horizontal="center" vertical="center" wrapText="1" shrinkToFit="1"/>
    </xf>
    <xf numFmtId="0" fontId="7" fillId="6" borderId="0" xfId="1" applyFont="1" applyFill="1" applyAlignment="1">
      <alignment vertical="center" wrapText="1" shrinkToFit="1"/>
    </xf>
    <xf numFmtId="0" fontId="8" fillId="6" borderId="0" xfId="1" applyFont="1" applyFill="1" applyAlignment="1">
      <alignment horizontal="center" vertical="center" wrapText="1" shrinkToFit="1"/>
    </xf>
  </cellXfs>
  <cellStyles count="2">
    <cellStyle name="Normal" xfId="0" builtinId="0"/>
    <cellStyle name="Normal 2" xfId="1" xr:uid="{23D4C656-B291-4BAA-9B9F-823D1F318D83}"/>
  </cellStyles>
  <dxfs count="124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</font>
      <numFmt numFmtId="2" formatCode="0.00"/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>
        <top style="medium">
          <color auto="1"/>
        </top>
      </border>
    </dxf>
    <dxf>
      <font>
        <b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scheme val="none"/>
      </font>
      <numFmt numFmtId="0" formatCode="General"/>
      <fill>
        <patternFill patternType="none">
          <fgColor theme="7" tint="0.79998168889431442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ill>
        <patternFill patternType="none"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ill>
        <patternFill patternType="none"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center" vertical="bottom" textRotation="0" wrapText="0" indent="0" justifyLastLine="0" shrinkToFit="0" readingOrder="0"/>
    </dxf>
    <dxf>
      <fill>
        <patternFill patternType="none"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ill>
        <patternFill patternType="none"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bgColor auto="1"/>
        </patternFill>
      </fill>
    </dxf>
    <dxf>
      <border>
        <top style="medium">
          <color auto="1"/>
        </top>
      </border>
    </dxf>
    <dxf>
      <font>
        <b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bgColor auto="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numFmt numFmtId="2" formatCode="0.00"/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4" tint="0.39997558519241921"/>
        </patternFill>
      </fill>
    </dxf>
    <dxf>
      <alignment horizontal="center" vertical="center" textRotation="0" wrapText="0" indent="0" justifyLastLine="0" readingOrder="0"/>
    </dxf>
    <dxf>
      <border>
        <top style="medium">
          <color auto="1"/>
        </top>
      </border>
    </dxf>
    <dxf>
      <fill>
        <patternFill patternType="solid">
          <fgColor indexed="64"/>
          <bgColor theme="4" tint="0.3999755851924192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 tint="0.3999755851924192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 tint="0.3999755851924192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 tint="0.3999755851924192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solid">
          <fgColor indexed="64"/>
          <bgColor theme="4" tint="0.3999755851924192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 tint="0.3999755851924192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 tint="0.3999755851924192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 tint="0.3999755851924192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>
        <top style="medium">
          <color auto="1"/>
        </top>
      </border>
    </dxf>
    <dxf>
      <font>
        <b/>
      </font>
      <fill>
        <patternFill patternType="solid">
          <fgColor indexed="64"/>
          <bgColor theme="4" tint="0.3999755851924192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9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9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9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9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9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</dxf>
    <dxf>
      <border>
        <top style="medium">
          <color auto="1"/>
        </top>
      </border>
    </dxf>
    <dxf>
      <font>
        <b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9" tint="0.79998168889431442"/>
        </patternFill>
      </fill>
    </dxf>
    <dxf>
      <font>
        <b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</font>
      <numFmt numFmtId="2" formatCode="0.0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>
        <top style="medium">
          <color auto="1"/>
        </top>
      </border>
    </dxf>
    <dxf>
      <font>
        <b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family val="1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family val="1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family val="1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family val="1"/>
        <scheme val="none"/>
      </font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family val="1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1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scheme val="none"/>
      </font>
      <alignment horizontal="general" vertical="center" textRotation="0" wrapText="0" indent="0" justifyLastLine="0" shrinkToFit="1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family val="1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scheme val="none"/>
      </font>
      <numFmt numFmtId="0" formatCode="General"/>
      <alignment horizontal="lef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family val="1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>
        <top style="medium">
          <color auto="1"/>
        </top>
      </border>
    </dxf>
    <dxf>
      <font>
        <b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readingOrder="0"/>
    </dxf>
    <dxf>
      <fill>
        <patternFill patternType="solid">
          <fgColor indexed="64"/>
          <bgColor theme="7"/>
        </patternFill>
      </fill>
      <alignment textRotation="0" wrapText="1" indent="0" justifyLastLine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indexed="64"/>
          <bgColor theme="5" tint="-0.24997711111789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>
        <left/>
        <right/>
        <top/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scheme val="none"/>
      </font>
      <alignment horizontal="left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family val="1"/>
        <scheme val="none"/>
      </font>
      <alignment horizontal="center" vertical="center" textRotation="0" wrapText="0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scheme val="none"/>
      </font>
      <alignment horizontal="general" vertical="center" textRotation="0" wrapText="0" indent="0" justifyLastLine="0" shrinkToFit="1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scheme val="none"/>
      </font>
      <alignment horizontal="left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scheme val="none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scheme val="none"/>
      </font>
      <alignment horizontal="left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rgb="FF000000"/>
        </bottom>
      </border>
    </dxf>
    <dxf>
      <alignment textRotation="0" wrapText="1" indent="0" justifyLastLine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2A7736D-DADF-48F5-B3B2-1866C45E8E56}" name="courses349" displayName="courses349" ref="A7:K76" totalsRowCount="1" headerRowDxfId="123" tableBorderDxfId="122">
  <autoFilter ref="A7:K75" xr:uid="{99049021-B228-4361-9E8F-2D572B127AB6}"/>
  <sortState xmlns:xlrd2="http://schemas.microsoft.com/office/spreadsheetml/2017/richdata2" ref="A8:K75">
    <sortCondition ref="F7:F75"/>
  </sortState>
  <tableColumns count="11">
    <tableColumn id="7" xr3:uid="{462742F6-BBAA-47B9-A24B-E18D52E50037}" name="Course ID" dataDxfId="121" totalsRowDxfId="120" totalsRowCellStyle="Normal 2"/>
    <tableColumn id="3" xr3:uid="{2D0D7433-512E-4B27-AE38-4D54BBB89464}" name="subject" totalsRowFunction="count" dataDxfId="119" totalsRowDxfId="118" totalsRowCellStyle="Normal 2"/>
    <tableColumn id="10" xr3:uid="{1AF00D26-9F3B-4023-93FF-E5CB2BBBAD45}" name="subcategory" dataDxfId="117" totalsRowDxfId="116" totalsRowCellStyle="Normal 2"/>
    <tableColumn id="4" xr3:uid="{7AC097CD-42CF-4ED8-B653-A0F7FDC60230}" name="course_name" totalsRowFunction="count" dataDxfId="115" totalsRowDxfId="114" totalsRowCellStyle="Normal 2"/>
    <tableColumn id="5" xr3:uid="{C3884C69-195B-4D8F-8812-B39A717F0DFE}" name="Credits" totalsRowFunction="sum" dataDxfId="113" totalsRowDxfId="112" totalsRowCellStyle="Normal 2"/>
    <tableColumn id="1" xr3:uid="{F4AEBFAE-A1B1-497C-9ECF-4F74161D5C07}" name="level" totalsRowLabel="Total" dataDxfId="111" totalsRowDxfId="110" totalsRowCellStyle="Normal 2"/>
    <tableColumn id="2" xr3:uid="{F67DC239-6A87-48FE-81C3-A9F8CCC42360}" name="term" dataDxfId="109" totalsRowDxfId="108" totalsRowCellStyle="Normal 2"/>
    <tableColumn id="8" xr3:uid="{1F31891B-B3F6-496A-AF9B-3ED0DBA84F22}" name="major_field" dataDxfId="107" totalsRowDxfId="106" totalsRowCellStyle="Normal 2"/>
    <tableColumn id="6" xr3:uid="{EC69AF09-EBE6-492F-987E-85854DF0FF34}" name="lab" totalsRowFunction="count" dataDxfId="105" totalsRowDxfId="104" totalsRowCellStyle="Normal 2"/>
    <tableColumn id="9" xr3:uid="{0EB8D91B-4D09-4B9D-BB09-E880CD857F85}" name="special cat" dataDxfId="103" totalsRowCellStyle="Normal 2"/>
    <tableColumn id="11" xr3:uid="{FD70A3EC-4BA9-4DF6-AAF2-C4FD3D4B360A}" name="comment" dataDxfId="102" totalsRowDxfId="101" totalsRowCellStyle="Normal 2"/>
  </tableColumns>
  <tableStyleInfo name="TableStyleMedium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E81009B-50E8-4D52-9D26-1C91C640B745}" name="Table410" displayName="Table410" ref="A6:C15" totalsRowCount="1" headerRowDxfId="100">
  <autoFilter ref="A6:C14" xr:uid="{01ED6452-F64F-448E-942F-BA1E8424583E}"/>
  <tableColumns count="3">
    <tableColumn id="1" xr3:uid="{D02E78D1-B3E5-480B-9521-FBA0D18D5D59}" name="Topics" totalsRowLabel="Total" dataDxfId="99" totalsRowDxfId="98"/>
    <tableColumn id="2" xr3:uid="{7CE4A528-7767-480E-B3F2-282CA06E9104}" name="No of Courses" totalsRowFunction="sum" dataDxfId="97" totalsRowDxfId="96"/>
    <tableColumn id="3" xr3:uid="{26A37ADE-1E2F-4EC5-AD1B-F9E7CE7DC00B}" name="Credits" totalsRowFunction="sum" dataDxfId="95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456893F-2448-4E1D-A226-E263FD50E4D9}" name="courses34" displayName="courses34" ref="A6:G14" totalsRowCount="1" headerRowDxfId="94" totalsRowDxfId="93" totalsRowBorderDxfId="92">
  <autoFilter ref="A6:G13" xr:uid="{99049021-B228-4361-9E8F-2D572B127AB6}"/>
  <sortState xmlns:xlrd2="http://schemas.microsoft.com/office/spreadsheetml/2017/richdata2" ref="A7:F13">
    <sortCondition ref="D6:D13"/>
  </sortState>
  <tableColumns count="7">
    <tableColumn id="3" xr3:uid="{7499D245-A840-4881-B3B0-B0E47726588D}" name="Adv Sr" dataDxfId="91" totalsRowDxfId="90" dataCellStyle="Normal 2"/>
    <tableColumn id="7" xr3:uid="{FD111B40-C1B1-4835-8060-70C9CA9EE278}" name="Course ID" totalsRowLabel="Total" dataDxfId="89" totalsRowDxfId="88"/>
    <tableColumn id="4" xr3:uid="{8F75A4C0-3E64-4DB6-9D7E-1D71C190CAFB}" name="Course Name" totalsRowFunction="count" dataDxfId="87" totalsRowDxfId="86"/>
    <tableColumn id="5" xr3:uid="{867264B5-C643-4562-A8B2-E84FB364749C}" name="Credits" totalsRowFunction="sum" dataDxfId="85" totalsRowDxfId="84"/>
    <tableColumn id="1" xr3:uid="{CC0EFBDD-3931-4550-B0B5-4C69A3EB49D8}" name="level" dataDxfId="83" totalsRowDxfId="82"/>
    <tableColumn id="2" xr3:uid="{5A8A6795-52A3-467A-BEBC-48A7052756D3}" name="term" dataDxfId="81" totalsRowDxfId="80"/>
    <tableColumn id="11" xr3:uid="{6AF8240A-AC34-49FE-B74F-33C06DC5E95F}" name="comment" dataDxfId="79" totalsRowDxfId="78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4A05943-3FB9-4F5E-8068-99E96A532B0B}" name="Table7" displayName="Table7" ref="A6:F9" totalsRowCount="1" totalsRowDxfId="77" totalsRowBorderDxfId="76">
  <autoFilter ref="A6:F8" xr:uid="{25B218B8-D9E3-4FC5-BD41-F3AFBB37CE1F}"/>
  <tableColumns count="6">
    <tableColumn id="1" xr3:uid="{E1481D76-94F5-4ABF-AAA1-BDF7CFD38F67}" name="Course ID" totalsRowLabel="Total" totalsRowDxfId="75"/>
    <tableColumn id="5" xr3:uid="{ED027AE3-BF00-469B-A80F-15E5FAA3A90E}" name="Course Name" totalsRowFunction="count" totalsRowDxfId="74"/>
    <tableColumn id="6" xr3:uid="{13D408E9-97CB-4792-8D9C-AED23338D7F4}" name="Credits" totalsRowFunction="sum" totalsRowDxfId="73"/>
    <tableColumn id="7" xr3:uid="{4B3598AF-A118-40EC-8990-A86E02266D8F}" name="level" totalsRowDxfId="72"/>
    <tableColumn id="8" xr3:uid="{0A1B1DDB-386D-4367-A36E-AB0BFE755FBD}" name="term" totalsRowDxfId="71"/>
    <tableColumn id="12" xr3:uid="{12BD3272-76EC-4479-95F6-193C71FEDF57}" name="comment" totalsRowDxfId="70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479EB36-5967-41E7-BCBE-13693C77D5DF}" name="Table2" displayName="Table2" ref="A6:F10" totalsRowCount="1" dataDxfId="69" totalsRowDxfId="68" totalsRowBorderDxfId="67">
  <autoFilter ref="A6:F9" xr:uid="{46A2B1CA-C603-4FE3-A483-E9B2EA606643}"/>
  <tableColumns count="6">
    <tableColumn id="1" xr3:uid="{405B8117-872F-4EE3-B8D2-C4DC01017101}" name="Course ID" totalsRowLabel="Total" dataDxfId="66" totalsRowDxfId="65"/>
    <tableColumn id="5" xr3:uid="{3D6C2837-9775-407A-A231-275A6ABD9639}" name="Course Name" totalsRowFunction="count" dataDxfId="64" totalsRowDxfId="63"/>
    <tableColumn id="6" xr3:uid="{D6CDB7DA-8ECC-4AF0-9222-ADCEDB80860B}" name="Credits" totalsRowFunction="sum" dataDxfId="62" totalsRowDxfId="61"/>
    <tableColumn id="7" xr3:uid="{8B49607A-4F45-437E-A6CA-3537C909FC93}" name="level" dataDxfId="60" totalsRowDxfId="59"/>
    <tableColumn id="8" xr3:uid="{0EC5FC54-0977-4B20-AB07-35ED5048C0F4}" name="term" dataDxfId="58" totalsRowDxfId="57"/>
    <tableColumn id="12" xr3:uid="{9873D525-616A-45F8-8344-18CBCED48207}" name="comment" dataDxfId="56" totalsRowDxfId="55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E20E9A2-4520-43A2-8B6B-A17AC594DB66}" name="Table3" displayName="Table3" ref="A6:G12" totalsRowCount="1" dataDxfId="54" totalsRowDxfId="53" totalsRowBorderDxfId="52">
  <autoFilter ref="A6:G11" xr:uid="{F22C7014-3DAE-478D-A2B7-EC087B02D7CE}"/>
  <tableColumns count="7">
    <tableColumn id="2" xr3:uid="{F223356A-226E-44AC-B12C-ACDAA98DBF57}" name="Adv Sr" dataDxfId="51" totalsRowDxfId="50"/>
    <tableColumn id="1" xr3:uid="{F280D8AA-D53D-4CEF-A96B-83887616F0CF}" name="Course ID" totalsRowLabel="Total" dataDxfId="49" totalsRowDxfId="48"/>
    <tableColumn id="5" xr3:uid="{1E8DED84-95EA-4B6F-8CBF-CD6E6791058F}" name="Course Name" totalsRowFunction="count" dataDxfId="47" totalsRowDxfId="46"/>
    <tableColumn id="6" xr3:uid="{E065B849-A81C-4E70-89A1-22D0215533F9}" name="Credits" totalsRowFunction="sum" dataDxfId="45" totalsRowDxfId="44"/>
    <tableColumn id="7" xr3:uid="{6A607BFF-286E-4449-8A5D-A140D35A82CF}" name="level" dataDxfId="43" totalsRowDxfId="42"/>
    <tableColumn id="8" xr3:uid="{502864BC-FC8B-47C7-A27B-B3004AEE9B14}" name="term" dataDxfId="41" totalsRowDxfId="40"/>
    <tableColumn id="12" xr3:uid="{C296A5E4-9AF7-4E48-8502-CD41BFB6EC3D}" name="comment" dataDxfId="39" totalsRowDxfId="38"/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A6CFD16-FA84-4D60-B8DD-E6FC8269CA0E}" name="Table4" displayName="Table4" ref="A6:F11" totalsRowCount="1" totalsRowDxfId="37" totalsRowBorderDxfId="36">
  <autoFilter ref="A6:F10" xr:uid="{FA28E8DB-4C5A-4878-90CC-088549D7A1BF}"/>
  <tableColumns count="6">
    <tableColumn id="1" xr3:uid="{EBD580E6-B60B-4E31-BF26-CFA38D43DFB0}" name="Course ID" totalsRowLabel="Total" dataDxfId="35" totalsRowDxfId="34"/>
    <tableColumn id="5" xr3:uid="{6E279531-86F4-47BF-BDF3-7C30AE28C4AE}" name="Course Name" totalsRowFunction="count" totalsRowDxfId="33"/>
    <tableColumn id="6" xr3:uid="{FC133383-257E-49F7-9926-13254FD956CC}" name="Credits" totalsRowFunction="sum" totalsRowDxfId="32"/>
    <tableColumn id="7" xr3:uid="{8E0A36EE-2A9C-4D56-A89F-0347D18568A7}" name="level" totalsRowDxfId="31"/>
    <tableColumn id="8" xr3:uid="{F91EA8E2-B869-4D80-B8B7-67056F04B2EA}" name="term" totalsRowDxfId="30"/>
    <tableColumn id="12" xr3:uid="{A0137525-39DF-446D-8C36-62981E0C1313}" name="comment" totalsRowDxfId="29"/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D17DFC8-E466-4D44-90FA-1D8D0A2BC7F7}" name="Table5" displayName="Table5" ref="A6:G17" totalsRowCount="1" dataDxfId="28" totalsRowDxfId="27" totalsRowBorderDxfId="26">
  <autoFilter ref="A6:G16" xr:uid="{AB2ABA6D-0D71-4749-8A2C-6DAE29AE0BE2}"/>
  <sortState xmlns:xlrd2="http://schemas.microsoft.com/office/spreadsheetml/2017/richdata2" ref="A7:G16">
    <sortCondition ref="A6:A16"/>
  </sortState>
  <tableColumns count="7">
    <tableColumn id="2" xr3:uid="{EB5ED8CE-D93A-429F-AC4A-9B1E3A40A6BA}" name="Adv Sr" dataDxfId="25" totalsRowDxfId="24"/>
    <tableColumn id="1" xr3:uid="{EAF10504-20D3-407E-8277-82DFB4CBC04E}" name="Course ID" totalsRowLabel="Total" dataDxfId="23" totalsRowDxfId="22"/>
    <tableColumn id="5" xr3:uid="{6BB5DF83-DD76-471E-81D5-61CA66665683}" name="Course Name" totalsRowFunction="count" dataDxfId="21" totalsRowDxfId="20"/>
    <tableColumn id="6" xr3:uid="{5B8629E3-CF51-4566-A4B7-0E3250830A29}" name="Credits" totalsRowFunction="sum" dataDxfId="19" totalsRowDxfId="18"/>
    <tableColumn id="7" xr3:uid="{742F84BF-5FE4-423A-BCB6-286AF23DDD89}" name="level" dataDxfId="17" totalsRowDxfId="16"/>
    <tableColumn id="8" xr3:uid="{6B4BDEAC-0BF8-43B2-99A4-8B7F34D19934}" name="term" dataDxfId="15" totalsRowDxfId="14"/>
    <tableColumn id="12" xr3:uid="{3AF3F2C8-6CBF-4FAE-BE7E-963854B3F108}" name="comment" dataDxfId="13" totalsRowDxfId="12" dataCellStyle="Normal 2"/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DA42EDD-F22D-4B87-9A84-A87912714FE0}" name="Table6" displayName="Table6" ref="A6:H16" totalsRowCount="1" totalsRowDxfId="11" totalsRowBorderDxfId="10">
  <autoFilter ref="A6:H15" xr:uid="{AE3A4A5B-6B46-4CFE-94D2-3E1C7A5F9A37}"/>
  <sortState xmlns:xlrd2="http://schemas.microsoft.com/office/spreadsheetml/2017/richdata2" ref="A7:G15">
    <sortCondition ref="E6:E15"/>
  </sortState>
  <tableColumns count="8">
    <tableColumn id="2" xr3:uid="{BE7F8612-9140-43A9-BD71-DF36C7F82084}" name="Adv Sr" dataDxfId="9" totalsRowDxfId="8"/>
    <tableColumn id="1" xr3:uid="{0E8654B5-934A-4480-B41F-D5EEE2AE68B6}" name="Course ID" totalsRowLabel="Total" totalsRowDxfId="7"/>
    <tableColumn id="3" xr3:uid="{260DA1C3-3DE1-45CA-BF41-16ECF3948164}" name="subcategory" totalsRowDxfId="6"/>
    <tableColumn id="5" xr3:uid="{21C6F6BB-94E2-4A98-9BFA-D7AACBCD934D}" name="Course Name" totalsRowFunction="count" totalsRowDxfId="5"/>
    <tableColumn id="6" xr3:uid="{E344F49C-896A-4711-8035-AEDD97C94ECD}" name="Credis" totalsRowFunction="sum" totalsRowDxfId="4"/>
    <tableColumn id="7" xr3:uid="{67E77DD1-73CB-4BF5-A5BB-60AFE68EC4D6}" name="level" totalsRowDxfId="3"/>
    <tableColumn id="8" xr3:uid="{1B84B596-030F-494C-90ED-BE62B55127DC}" name="term" totalsRowDxfId="2"/>
    <tableColumn id="12" xr3:uid="{8B1F51F9-D782-4FA3-B23A-26E60313B57C}" name="comment" totalsRowFunction="count" dataDxfId="1" totalsRow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799B82-DF10-490F-9B38-80C8AAECA8BF}">
  <dimension ref="A1:K76"/>
  <sheetViews>
    <sheetView topLeftCell="A57" zoomScaleNormal="100" workbookViewId="0">
      <selection activeCell="B8" sqref="B8:B75"/>
    </sheetView>
  </sheetViews>
  <sheetFormatPr defaultRowHeight="15" x14ac:dyDescent="0.25"/>
  <cols>
    <col min="1" max="1" width="10.140625" style="2" customWidth="1"/>
    <col min="2" max="2" width="7.42578125" style="2" customWidth="1"/>
    <col min="3" max="3" width="16.42578125" style="2" customWidth="1"/>
    <col min="4" max="4" width="36.42578125" style="2" customWidth="1"/>
    <col min="5" max="5" width="8.7109375" style="2" customWidth="1"/>
    <col min="6" max="6" width="7.42578125" style="2" customWidth="1"/>
    <col min="7" max="7" width="5.28515625" style="2" customWidth="1"/>
    <col min="8" max="8" width="19.7109375" style="2" customWidth="1"/>
    <col min="9" max="9" width="11.42578125" style="2" customWidth="1"/>
    <col min="10" max="10" width="10.85546875" style="2" customWidth="1"/>
    <col min="11" max="11" width="22" style="2" customWidth="1"/>
    <col min="12" max="12" width="25.5703125" style="2" customWidth="1"/>
    <col min="13" max="16384" width="9.140625" style="2"/>
  </cols>
  <sheetData>
    <row r="1" spans="1:11" x14ac:dyDescent="0.25">
      <c r="A1" s="2" t="s">
        <v>104</v>
      </c>
    </row>
    <row r="2" spans="1:11" x14ac:dyDescent="0.25">
      <c r="A2" s="2" t="s">
        <v>105</v>
      </c>
    </row>
    <row r="3" spans="1:11" x14ac:dyDescent="0.25">
      <c r="A3" s="1" t="s">
        <v>106</v>
      </c>
    </row>
    <row r="4" spans="1:11" x14ac:dyDescent="0.25">
      <c r="A4" s="1" t="s">
        <v>107</v>
      </c>
    </row>
    <row r="5" spans="1:11" x14ac:dyDescent="0.25">
      <c r="A5" s="1"/>
    </row>
    <row r="6" spans="1:11" ht="15.75" thickBot="1" x14ac:dyDescent="0.3"/>
    <row r="7" spans="1:11" ht="16.5" thickTop="1" thickBot="1" x14ac:dyDescent="0.3">
      <c r="A7" s="4" t="s">
        <v>3</v>
      </c>
      <c r="B7" s="68" t="s">
        <v>196</v>
      </c>
      <c r="C7" s="69" t="s">
        <v>80</v>
      </c>
      <c r="D7" s="70" t="s">
        <v>108</v>
      </c>
      <c r="E7" s="71" t="s">
        <v>5</v>
      </c>
      <c r="F7" s="4" t="s">
        <v>6</v>
      </c>
      <c r="G7" s="4" t="s">
        <v>7</v>
      </c>
      <c r="H7" s="69" t="s">
        <v>109</v>
      </c>
      <c r="I7" s="72" t="s">
        <v>110</v>
      </c>
      <c r="J7" s="73" t="s">
        <v>197</v>
      </c>
      <c r="K7" s="5" t="s">
        <v>8</v>
      </c>
    </row>
    <row r="8" spans="1:11" ht="15.75" thickTop="1" x14ac:dyDescent="0.2">
      <c r="A8" s="74" t="s">
        <v>13</v>
      </c>
      <c r="B8" s="74" t="s">
        <v>111</v>
      </c>
      <c r="C8" s="75"/>
      <c r="D8" s="76" t="s">
        <v>14</v>
      </c>
      <c r="E8" s="77">
        <v>3</v>
      </c>
      <c r="F8" s="8">
        <v>1</v>
      </c>
      <c r="G8" s="8">
        <v>1</v>
      </c>
      <c r="H8" s="75" t="s">
        <v>112</v>
      </c>
      <c r="I8" s="78" t="b">
        <v>0</v>
      </c>
      <c r="J8" s="79"/>
      <c r="K8" s="9"/>
    </row>
    <row r="9" spans="1:11" x14ac:dyDescent="0.2">
      <c r="A9" s="74" t="s">
        <v>113</v>
      </c>
      <c r="B9" s="74" t="s">
        <v>111</v>
      </c>
      <c r="C9" s="75"/>
      <c r="D9" s="76" t="s">
        <v>114</v>
      </c>
      <c r="E9" s="77">
        <v>0.75</v>
      </c>
      <c r="F9" s="8">
        <v>1</v>
      </c>
      <c r="G9" s="8">
        <v>1</v>
      </c>
      <c r="H9" s="75" t="s">
        <v>112</v>
      </c>
      <c r="I9" s="78" t="b">
        <v>1</v>
      </c>
      <c r="J9" s="79"/>
      <c r="K9" s="9"/>
    </row>
    <row r="10" spans="1:11" ht="15" customHeight="1" x14ac:dyDescent="0.2">
      <c r="A10" s="74" t="s">
        <v>38</v>
      </c>
      <c r="B10" s="74" t="s">
        <v>115</v>
      </c>
      <c r="C10" s="75"/>
      <c r="D10" s="76" t="s">
        <v>39</v>
      </c>
      <c r="E10" s="77">
        <v>3</v>
      </c>
      <c r="F10" s="8">
        <v>1</v>
      </c>
      <c r="G10" s="8">
        <v>1</v>
      </c>
      <c r="H10" s="75" t="s">
        <v>116</v>
      </c>
      <c r="I10" s="78" t="b">
        <v>0</v>
      </c>
      <c r="J10" s="79"/>
      <c r="K10" s="9"/>
    </row>
    <row r="11" spans="1:11" ht="15" customHeight="1" x14ac:dyDescent="0.2">
      <c r="A11" s="74" t="s">
        <v>28</v>
      </c>
      <c r="B11" s="74" t="s">
        <v>117</v>
      </c>
      <c r="C11" s="75" t="s">
        <v>118</v>
      </c>
      <c r="D11" s="76" t="s">
        <v>29</v>
      </c>
      <c r="E11" s="77">
        <v>4</v>
      </c>
      <c r="F11" s="8">
        <v>1</v>
      </c>
      <c r="G11" s="8">
        <v>1</v>
      </c>
      <c r="H11" s="75" t="s">
        <v>119</v>
      </c>
      <c r="I11" s="78" t="b">
        <v>0</v>
      </c>
      <c r="J11" s="79"/>
      <c r="K11" s="9"/>
    </row>
    <row r="12" spans="1:11" ht="15" customHeight="1" x14ac:dyDescent="0.2">
      <c r="A12" s="74" t="s">
        <v>9</v>
      </c>
      <c r="B12" s="74" t="s">
        <v>120</v>
      </c>
      <c r="C12" s="75"/>
      <c r="D12" s="76" t="s">
        <v>10</v>
      </c>
      <c r="E12" s="77">
        <v>3</v>
      </c>
      <c r="F12" s="8">
        <v>1</v>
      </c>
      <c r="G12" s="8">
        <v>1</v>
      </c>
      <c r="H12" s="75" t="s">
        <v>121</v>
      </c>
      <c r="I12" s="78" t="b">
        <v>0</v>
      </c>
      <c r="J12" s="79"/>
      <c r="K12" s="9"/>
    </row>
    <row r="13" spans="1:11" ht="15" customHeight="1" x14ac:dyDescent="0.2">
      <c r="A13" s="74" t="s">
        <v>122</v>
      </c>
      <c r="B13" s="74" t="s">
        <v>115</v>
      </c>
      <c r="C13" s="75"/>
      <c r="D13" s="76" t="s">
        <v>123</v>
      </c>
      <c r="E13" s="77">
        <v>0.75</v>
      </c>
      <c r="F13" s="8">
        <v>1</v>
      </c>
      <c r="G13" s="8">
        <v>1</v>
      </c>
      <c r="H13" s="75" t="s">
        <v>116</v>
      </c>
      <c r="I13" s="78" t="b">
        <v>1</v>
      </c>
      <c r="J13" s="79"/>
      <c r="K13" s="9"/>
    </row>
    <row r="14" spans="1:11" x14ac:dyDescent="0.2">
      <c r="A14" s="74" t="s">
        <v>15</v>
      </c>
      <c r="B14" s="74" t="s">
        <v>124</v>
      </c>
      <c r="C14" s="75"/>
      <c r="D14" s="76" t="s">
        <v>16</v>
      </c>
      <c r="E14" s="77">
        <v>3</v>
      </c>
      <c r="F14" s="8">
        <v>1</v>
      </c>
      <c r="G14" s="8">
        <v>1</v>
      </c>
      <c r="H14" s="75" t="s">
        <v>125</v>
      </c>
      <c r="I14" s="78" t="b">
        <v>0</v>
      </c>
      <c r="J14" s="79"/>
      <c r="K14" s="9"/>
    </row>
    <row r="15" spans="1:11" x14ac:dyDescent="0.2">
      <c r="A15" s="74" t="s">
        <v>126</v>
      </c>
      <c r="B15" s="74" t="s">
        <v>117</v>
      </c>
      <c r="C15" s="75"/>
      <c r="D15" s="76" t="s">
        <v>127</v>
      </c>
      <c r="E15" s="77">
        <v>1.5</v>
      </c>
      <c r="F15" s="8">
        <v>1</v>
      </c>
      <c r="G15" s="8">
        <v>1</v>
      </c>
      <c r="H15" s="75" t="s">
        <v>119</v>
      </c>
      <c r="I15" s="78" t="b">
        <v>1</v>
      </c>
      <c r="J15" s="79"/>
      <c r="K15" s="9"/>
    </row>
    <row r="16" spans="1:11" x14ac:dyDescent="0.2">
      <c r="A16" s="89" t="s">
        <v>128</v>
      </c>
      <c r="B16" s="89" t="s">
        <v>117</v>
      </c>
      <c r="C16" s="80" t="s">
        <v>129</v>
      </c>
      <c r="D16" s="81" t="s">
        <v>130</v>
      </c>
      <c r="E16" s="82">
        <v>1.5</v>
      </c>
      <c r="F16" s="8">
        <v>1</v>
      </c>
      <c r="G16" s="8">
        <v>1</v>
      </c>
      <c r="H16" s="75" t="s">
        <v>119</v>
      </c>
      <c r="I16" s="78" t="b">
        <v>1</v>
      </c>
      <c r="J16" s="8"/>
      <c r="K16" s="9"/>
    </row>
    <row r="17" spans="1:11" x14ac:dyDescent="0.2">
      <c r="A17" s="74" t="s">
        <v>131</v>
      </c>
      <c r="B17" s="74" t="s">
        <v>132</v>
      </c>
      <c r="C17" s="75"/>
      <c r="D17" s="76" t="s">
        <v>133</v>
      </c>
      <c r="E17" s="77">
        <v>1.5</v>
      </c>
      <c r="F17" s="10">
        <v>1</v>
      </c>
      <c r="G17" s="10">
        <v>2</v>
      </c>
      <c r="H17" s="75" t="s">
        <v>116</v>
      </c>
      <c r="I17" s="78" t="b">
        <v>1</v>
      </c>
      <c r="J17" s="83"/>
      <c r="K17" s="9"/>
    </row>
    <row r="18" spans="1:11" ht="15" customHeight="1" x14ac:dyDescent="0.2">
      <c r="A18" s="74" t="s">
        <v>49</v>
      </c>
      <c r="B18" s="74" t="s">
        <v>132</v>
      </c>
      <c r="C18" s="75"/>
      <c r="D18" s="76" t="s">
        <v>50</v>
      </c>
      <c r="E18" s="77">
        <v>3</v>
      </c>
      <c r="F18" s="10">
        <v>1</v>
      </c>
      <c r="G18" s="10">
        <v>2</v>
      </c>
      <c r="H18" s="75" t="s">
        <v>116</v>
      </c>
      <c r="I18" s="78" t="b">
        <v>0</v>
      </c>
      <c r="J18" s="83"/>
      <c r="K18" s="9"/>
    </row>
    <row r="19" spans="1:11" ht="15" customHeight="1" x14ac:dyDescent="0.2">
      <c r="A19" s="74" t="s">
        <v>40</v>
      </c>
      <c r="B19" s="74" t="s">
        <v>117</v>
      </c>
      <c r="C19" s="75" t="s">
        <v>115</v>
      </c>
      <c r="D19" s="76" t="s">
        <v>41</v>
      </c>
      <c r="E19" s="77">
        <v>3</v>
      </c>
      <c r="F19" s="10">
        <v>1</v>
      </c>
      <c r="G19" s="10">
        <v>2</v>
      </c>
      <c r="H19" s="75" t="s">
        <v>119</v>
      </c>
      <c r="I19" s="78" t="b">
        <v>0</v>
      </c>
      <c r="J19" s="83"/>
      <c r="K19" s="9"/>
    </row>
    <row r="20" spans="1:11" ht="15" customHeight="1" x14ac:dyDescent="0.2">
      <c r="A20" s="74" t="s">
        <v>17</v>
      </c>
      <c r="B20" s="74" t="s">
        <v>124</v>
      </c>
      <c r="C20" s="75"/>
      <c r="D20" s="76" t="s">
        <v>18</v>
      </c>
      <c r="E20" s="77">
        <v>3</v>
      </c>
      <c r="F20" s="10">
        <v>1</v>
      </c>
      <c r="G20" s="10">
        <v>2</v>
      </c>
      <c r="H20" s="75" t="s">
        <v>125</v>
      </c>
      <c r="I20" s="78" t="b">
        <v>0</v>
      </c>
      <c r="J20" s="83"/>
      <c r="K20" s="9"/>
    </row>
    <row r="21" spans="1:11" ht="15" customHeight="1" x14ac:dyDescent="0.2">
      <c r="A21" s="74" t="s">
        <v>60</v>
      </c>
      <c r="B21" s="74" t="s">
        <v>117</v>
      </c>
      <c r="C21" s="75" t="s">
        <v>134</v>
      </c>
      <c r="D21" s="76" t="s">
        <v>61</v>
      </c>
      <c r="E21" s="77">
        <v>4</v>
      </c>
      <c r="F21" s="10">
        <v>1</v>
      </c>
      <c r="G21" s="10">
        <v>2</v>
      </c>
      <c r="H21" s="75" t="s">
        <v>119</v>
      </c>
      <c r="I21" s="78" t="b">
        <v>0</v>
      </c>
      <c r="J21" s="83"/>
      <c r="K21" s="9"/>
    </row>
    <row r="22" spans="1:11" ht="15" customHeight="1" x14ac:dyDescent="0.2">
      <c r="A22" s="74" t="s">
        <v>11</v>
      </c>
      <c r="B22" s="74" t="s">
        <v>135</v>
      </c>
      <c r="C22" s="75"/>
      <c r="D22" s="76" t="s">
        <v>12</v>
      </c>
      <c r="E22" s="77">
        <v>3</v>
      </c>
      <c r="F22" s="10">
        <v>1</v>
      </c>
      <c r="G22" s="10">
        <v>2</v>
      </c>
      <c r="H22" s="75" t="s">
        <v>112</v>
      </c>
      <c r="I22" s="78" t="b">
        <v>0</v>
      </c>
      <c r="J22" s="84"/>
      <c r="K22" s="9"/>
    </row>
    <row r="23" spans="1:11" ht="15" customHeight="1" x14ac:dyDescent="0.2">
      <c r="A23" s="74" t="s">
        <v>136</v>
      </c>
      <c r="B23" s="74" t="s">
        <v>117</v>
      </c>
      <c r="C23" s="75"/>
      <c r="D23" s="76" t="s">
        <v>137</v>
      </c>
      <c r="E23" s="77">
        <v>0.75</v>
      </c>
      <c r="F23" s="10">
        <v>1</v>
      </c>
      <c r="G23" s="10">
        <v>2</v>
      </c>
      <c r="H23" s="75" t="s">
        <v>119</v>
      </c>
      <c r="I23" s="78" t="b">
        <v>1</v>
      </c>
      <c r="J23" s="83"/>
      <c r="K23" s="9"/>
    </row>
    <row r="24" spans="1:11" ht="15" customHeight="1" x14ac:dyDescent="0.2">
      <c r="A24" s="74" t="s">
        <v>138</v>
      </c>
      <c r="B24" s="74" t="s">
        <v>117</v>
      </c>
      <c r="C24" s="75"/>
      <c r="D24" s="76" t="s">
        <v>139</v>
      </c>
      <c r="E24" s="77">
        <v>1.5</v>
      </c>
      <c r="F24" s="10">
        <v>1</v>
      </c>
      <c r="G24" s="10">
        <v>2</v>
      </c>
      <c r="H24" s="75" t="s">
        <v>119</v>
      </c>
      <c r="I24" s="78" t="b">
        <v>1</v>
      </c>
      <c r="J24" s="83"/>
      <c r="K24" s="9"/>
    </row>
    <row r="25" spans="1:11" ht="15" customHeight="1" x14ac:dyDescent="0.2">
      <c r="A25" s="89" t="s">
        <v>140</v>
      </c>
      <c r="B25" s="89" t="s">
        <v>135</v>
      </c>
      <c r="C25" s="80"/>
      <c r="D25" s="81" t="s">
        <v>141</v>
      </c>
      <c r="E25" s="82">
        <v>0.75</v>
      </c>
      <c r="F25" s="10">
        <v>1</v>
      </c>
      <c r="G25" s="10">
        <v>2</v>
      </c>
      <c r="H25" s="75" t="s">
        <v>112</v>
      </c>
      <c r="I25" s="78" t="b">
        <v>1</v>
      </c>
      <c r="J25" s="85"/>
      <c r="K25" s="9"/>
    </row>
    <row r="26" spans="1:11" ht="15" customHeight="1" x14ac:dyDescent="0.2">
      <c r="A26" s="74" t="s">
        <v>142</v>
      </c>
      <c r="B26" s="74" t="s">
        <v>115</v>
      </c>
      <c r="C26" s="75"/>
      <c r="D26" s="76" t="s">
        <v>143</v>
      </c>
      <c r="E26" s="77">
        <v>1.5</v>
      </c>
      <c r="F26" s="8">
        <v>2</v>
      </c>
      <c r="G26" s="8">
        <v>1</v>
      </c>
      <c r="H26" s="75" t="s">
        <v>116</v>
      </c>
      <c r="I26" s="78" t="b">
        <v>1</v>
      </c>
      <c r="J26" s="86"/>
      <c r="K26" s="9"/>
    </row>
    <row r="27" spans="1:11" x14ac:dyDescent="0.2">
      <c r="A27" s="74" t="s">
        <v>42</v>
      </c>
      <c r="B27" s="74" t="s">
        <v>115</v>
      </c>
      <c r="C27" s="75"/>
      <c r="D27" s="76" t="s">
        <v>43</v>
      </c>
      <c r="E27" s="77">
        <v>3</v>
      </c>
      <c r="F27" s="8">
        <v>2</v>
      </c>
      <c r="G27" s="8">
        <v>1</v>
      </c>
      <c r="H27" s="75" t="s">
        <v>116</v>
      </c>
      <c r="I27" s="78" t="b">
        <v>0</v>
      </c>
      <c r="J27" s="86"/>
      <c r="K27" s="9"/>
    </row>
    <row r="28" spans="1:11" x14ac:dyDescent="0.2">
      <c r="A28" s="74" t="s">
        <v>64</v>
      </c>
      <c r="B28" s="74" t="s">
        <v>120</v>
      </c>
      <c r="C28" s="75"/>
      <c r="D28" s="76" t="s">
        <v>65</v>
      </c>
      <c r="E28" s="77">
        <v>4</v>
      </c>
      <c r="F28" s="8">
        <v>2</v>
      </c>
      <c r="G28" s="8">
        <v>1</v>
      </c>
      <c r="H28" s="75" t="s">
        <v>121</v>
      </c>
      <c r="I28" s="78" t="b">
        <v>0</v>
      </c>
      <c r="J28" s="86"/>
      <c r="K28" s="9"/>
    </row>
    <row r="29" spans="1:11" ht="15" customHeight="1" x14ac:dyDescent="0.2">
      <c r="A29" s="74" t="s">
        <v>19</v>
      </c>
      <c r="B29" s="74" t="s">
        <v>124</v>
      </c>
      <c r="C29" s="75"/>
      <c r="D29" s="76" t="s">
        <v>20</v>
      </c>
      <c r="E29" s="77">
        <v>3</v>
      </c>
      <c r="F29" s="8">
        <v>2</v>
      </c>
      <c r="G29" s="8">
        <v>1</v>
      </c>
      <c r="H29" s="75" t="s">
        <v>125</v>
      </c>
      <c r="I29" s="78" t="b">
        <v>0</v>
      </c>
      <c r="J29" s="86"/>
      <c r="K29" s="9"/>
    </row>
    <row r="30" spans="1:11" ht="15" customHeight="1" x14ac:dyDescent="0.2">
      <c r="A30" s="74" t="s">
        <v>31</v>
      </c>
      <c r="B30" s="74" t="s">
        <v>117</v>
      </c>
      <c r="C30" s="75" t="s">
        <v>144</v>
      </c>
      <c r="D30" s="76" t="s">
        <v>32</v>
      </c>
      <c r="E30" s="77">
        <v>3</v>
      </c>
      <c r="F30" s="8">
        <v>2</v>
      </c>
      <c r="G30" s="8">
        <v>1</v>
      </c>
      <c r="H30" s="75" t="s">
        <v>119</v>
      </c>
      <c r="I30" s="78" t="b">
        <v>0</v>
      </c>
      <c r="J30" s="86"/>
      <c r="K30" s="9"/>
    </row>
    <row r="31" spans="1:11" ht="15" customHeight="1" x14ac:dyDescent="0.2">
      <c r="A31" s="74" t="s">
        <v>82</v>
      </c>
      <c r="B31" s="74" t="s">
        <v>117</v>
      </c>
      <c r="C31" s="75" t="s">
        <v>83</v>
      </c>
      <c r="D31" s="76" t="s">
        <v>84</v>
      </c>
      <c r="E31" s="77">
        <v>3</v>
      </c>
      <c r="F31" s="8">
        <v>2</v>
      </c>
      <c r="G31" s="8">
        <v>1</v>
      </c>
      <c r="H31" s="75" t="s">
        <v>119</v>
      </c>
      <c r="I31" s="78" t="b">
        <v>0</v>
      </c>
      <c r="J31" s="8"/>
      <c r="K31" s="9"/>
    </row>
    <row r="32" spans="1:11" x14ac:dyDescent="0.2">
      <c r="A32" s="74" t="s">
        <v>145</v>
      </c>
      <c r="B32" s="74" t="s">
        <v>117</v>
      </c>
      <c r="C32" s="75"/>
      <c r="D32" s="76" t="s">
        <v>146</v>
      </c>
      <c r="E32" s="77">
        <v>0.75</v>
      </c>
      <c r="F32" s="8">
        <v>2</v>
      </c>
      <c r="G32" s="8">
        <v>1</v>
      </c>
      <c r="H32" s="75" t="s">
        <v>119</v>
      </c>
      <c r="I32" s="78" t="b">
        <v>1</v>
      </c>
      <c r="J32" s="86"/>
      <c r="K32" s="9"/>
    </row>
    <row r="33" spans="1:11" x14ac:dyDescent="0.2">
      <c r="A33" s="74" t="s">
        <v>147</v>
      </c>
      <c r="B33" s="74" t="s">
        <v>117</v>
      </c>
      <c r="C33" s="75"/>
      <c r="D33" s="76" t="s">
        <v>148</v>
      </c>
      <c r="E33" s="77">
        <v>0.75</v>
      </c>
      <c r="F33" s="8">
        <v>2</v>
      </c>
      <c r="G33" s="8">
        <v>1</v>
      </c>
      <c r="H33" s="75" t="s">
        <v>119</v>
      </c>
      <c r="I33" s="78" t="b">
        <v>1</v>
      </c>
      <c r="J33" s="86"/>
      <c r="K33" s="9"/>
    </row>
    <row r="34" spans="1:11" ht="15" customHeight="1" x14ac:dyDescent="0.2">
      <c r="A34" s="74" t="s">
        <v>149</v>
      </c>
      <c r="B34" s="74" t="s">
        <v>117</v>
      </c>
      <c r="C34" s="75"/>
      <c r="D34" s="76" t="s">
        <v>150</v>
      </c>
      <c r="E34" s="77">
        <v>0.75</v>
      </c>
      <c r="F34" s="8">
        <v>2</v>
      </c>
      <c r="G34" s="8">
        <v>1</v>
      </c>
      <c r="H34" s="75" t="s">
        <v>119</v>
      </c>
      <c r="I34" s="78" t="b">
        <v>1</v>
      </c>
      <c r="J34" s="86"/>
      <c r="K34" s="9"/>
    </row>
    <row r="35" spans="1:11" ht="15" customHeight="1" x14ac:dyDescent="0.2">
      <c r="A35" s="74" t="s">
        <v>151</v>
      </c>
      <c r="B35" s="74" t="s">
        <v>132</v>
      </c>
      <c r="C35" s="75"/>
      <c r="D35" s="76" t="s">
        <v>152</v>
      </c>
      <c r="E35" s="77">
        <v>1.5</v>
      </c>
      <c r="F35" s="8">
        <v>2</v>
      </c>
      <c r="G35" s="8">
        <v>2</v>
      </c>
      <c r="H35" s="75" t="s">
        <v>116</v>
      </c>
      <c r="I35" s="78" t="b">
        <v>1</v>
      </c>
      <c r="J35" s="83"/>
      <c r="K35" s="9"/>
    </row>
    <row r="36" spans="1:11" ht="15" customHeight="1" x14ac:dyDescent="0.2">
      <c r="A36" s="74" t="s">
        <v>153</v>
      </c>
      <c r="B36" s="74" t="s">
        <v>115</v>
      </c>
      <c r="C36" s="75"/>
      <c r="D36" s="76" t="s">
        <v>154</v>
      </c>
      <c r="E36" s="77">
        <v>0.75</v>
      </c>
      <c r="F36" s="8">
        <v>2</v>
      </c>
      <c r="G36" s="8">
        <v>2</v>
      </c>
      <c r="H36" s="75" t="s">
        <v>116</v>
      </c>
      <c r="I36" s="78" t="b">
        <v>1</v>
      </c>
      <c r="J36" s="83"/>
      <c r="K36" s="9"/>
    </row>
    <row r="37" spans="1:11" ht="15" customHeight="1" x14ac:dyDescent="0.2">
      <c r="A37" s="74" t="s">
        <v>155</v>
      </c>
      <c r="B37" s="74" t="s">
        <v>144</v>
      </c>
      <c r="C37" s="75"/>
      <c r="D37" s="76" t="s">
        <v>156</v>
      </c>
      <c r="E37" s="77">
        <v>0.75</v>
      </c>
      <c r="F37" s="8">
        <v>2</v>
      </c>
      <c r="G37" s="8">
        <v>2</v>
      </c>
      <c r="H37" s="75"/>
      <c r="I37" s="78" t="b">
        <v>1</v>
      </c>
      <c r="J37" s="83"/>
      <c r="K37" s="9"/>
    </row>
    <row r="38" spans="1:11" ht="15" customHeight="1" x14ac:dyDescent="0.2">
      <c r="A38" s="74" t="s">
        <v>51</v>
      </c>
      <c r="B38" s="74" t="s">
        <v>132</v>
      </c>
      <c r="C38" s="75"/>
      <c r="D38" s="76" t="s">
        <v>52</v>
      </c>
      <c r="E38" s="77">
        <v>3</v>
      </c>
      <c r="F38" s="8">
        <v>2</v>
      </c>
      <c r="G38" s="8">
        <v>2</v>
      </c>
      <c r="H38" s="75" t="s">
        <v>116</v>
      </c>
      <c r="I38" s="78" t="b">
        <v>0</v>
      </c>
      <c r="J38" s="83"/>
      <c r="K38" s="9"/>
    </row>
    <row r="39" spans="1:11" ht="15" customHeight="1" x14ac:dyDescent="0.2">
      <c r="A39" s="74" t="s">
        <v>44</v>
      </c>
      <c r="B39" s="74" t="s">
        <v>115</v>
      </c>
      <c r="C39" s="80"/>
      <c r="D39" s="76" t="s">
        <v>45</v>
      </c>
      <c r="E39" s="77">
        <v>3</v>
      </c>
      <c r="F39" s="8">
        <v>2</v>
      </c>
      <c r="G39" s="8">
        <v>2</v>
      </c>
      <c r="H39" s="75" t="s">
        <v>116</v>
      </c>
      <c r="I39" s="78" t="b">
        <v>0</v>
      </c>
      <c r="J39" s="9"/>
      <c r="K39" s="9"/>
    </row>
    <row r="40" spans="1:11" ht="15" customHeight="1" x14ac:dyDescent="0.2">
      <c r="A40" s="74" t="s">
        <v>66</v>
      </c>
      <c r="B40" s="74" t="s">
        <v>120</v>
      </c>
      <c r="C40" s="75"/>
      <c r="D40" s="76" t="s">
        <v>67</v>
      </c>
      <c r="E40" s="77">
        <v>3</v>
      </c>
      <c r="F40" s="8">
        <v>2</v>
      </c>
      <c r="G40" s="8">
        <v>2</v>
      </c>
      <c r="H40" s="75" t="s">
        <v>121</v>
      </c>
      <c r="I40" s="78" t="b">
        <v>0</v>
      </c>
      <c r="J40" s="83"/>
      <c r="K40" s="9"/>
    </row>
    <row r="41" spans="1:11" ht="15.75" customHeight="1" thickBot="1" x14ac:dyDescent="0.25">
      <c r="A41" s="74" t="s">
        <v>33</v>
      </c>
      <c r="B41" s="74" t="s">
        <v>144</v>
      </c>
      <c r="C41" s="75"/>
      <c r="D41" s="76" t="s">
        <v>34</v>
      </c>
      <c r="E41" s="77">
        <v>4</v>
      </c>
      <c r="F41" s="8">
        <v>2</v>
      </c>
      <c r="G41" s="8">
        <v>2</v>
      </c>
      <c r="H41" s="75"/>
      <c r="I41" s="78" t="b">
        <v>0</v>
      </c>
      <c r="J41" s="83"/>
      <c r="K41" s="9"/>
    </row>
    <row r="42" spans="1:11" ht="17.25" customHeight="1" thickTop="1" thickBot="1" x14ac:dyDescent="0.25">
      <c r="A42" s="74" t="s">
        <v>85</v>
      </c>
      <c r="B42" s="74" t="s">
        <v>117</v>
      </c>
      <c r="C42" s="75" t="s">
        <v>86</v>
      </c>
      <c r="D42" s="76" t="s">
        <v>87</v>
      </c>
      <c r="E42" s="77">
        <v>3</v>
      </c>
      <c r="F42" s="87">
        <v>2</v>
      </c>
      <c r="G42" s="87">
        <v>2</v>
      </c>
      <c r="H42" s="75" t="s">
        <v>119</v>
      </c>
      <c r="I42" s="78" t="b">
        <v>0</v>
      </c>
      <c r="J42" s="9" t="s">
        <v>88</v>
      </c>
      <c r="K42" s="9" t="s">
        <v>88</v>
      </c>
    </row>
    <row r="43" spans="1:11" ht="16.5" thickTop="1" thickBot="1" x14ac:dyDescent="0.25">
      <c r="A43" s="74" t="s">
        <v>157</v>
      </c>
      <c r="B43" s="74" t="s">
        <v>117</v>
      </c>
      <c r="C43" s="75"/>
      <c r="D43" s="76" t="s">
        <v>158</v>
      </c>
      <c r="E43" s="77">
        <v>1.5</v>
      </c>
      <c r="F43" s="87">
        <v>2</v>
      </c>
      <c r="G43" s="87">
        <v>2</v>
      </c>
      <c r="H43" s="75" t="s">
        <v>119</v>
      </c>
      <c r="I43" s="78" t="b">
        <v>1</v>
      </c>
      <c r="J43" s="9"/>
      <c r="K43" s="9"/>
    </row>
    <row r="44" spans="1:11" ht="16.5" customHeight="1" thickTop="1" thickBot="1" x14ac:dyDescent="0.25">
      <c r="A44" s="74" t="s">
        <v>26</v>
      </c>
      <c r="B44" s="74" t="s">
        <v>117</v>
      </c>
      <c r="C44" s="75" t="s">
        <v>118</v>
      </c>
      <c r="D44" s="76" t="s">
        <v>27</v>
      </c>
      <c r="E44" s="77">
        <v>3</v>
      </c>
      <c r="F44" s="87">
        <v>3</v>
      </c>
      <c r="G44" s="87">
        <v>1</v>
      </c>
      <c r="H44" s="75" t="s">
        <v>119</v>
      </c>
      <c r="I44" s="78" t="b">
        <v>0</v>
      </c>
      <c r="J44" s="8"/>
      <c r="K44" s="9"/>
    </row>
    <row r="45" spans="1:11" ht="16.5" customHeight="1" thickTop="1" thickBot="1" x14ac:dyDescent="0.25">
      <c r="A45" s="74" t="s">
        <v>53</v>
      </c>
      <c r="B45" s="74" t="s">
        <v>117</v>
      </c>
      <c r="C45" s="75" t="s">
        <v>132</v>
      </c>
      <c r="D45" s="76" t="s">
        <v>54</v>
      </c>
      <c r="E45" s="77">
        <v>3</v>
      </c>
      <c r="F45" s="87">
        <v>3</v>
      </c>
      <c r="G45" s="87">
        <v>1</v>
      </c>
      <c r="H45" s="75" t="s">
        <v>119</v>
      </c>
      <c r="I45" s="78" t="b">
        <v>0</v>
      </c>
      <c r="J45" s="8"/>
      <c r="K45" s="9"/>
    </row>
    <row r="46" spans="1:11" ht="16.5" customHeight="1" thickTop="1" thickBot="1" x14ac:dyDescent="0.25">
      <c r="A46" s="74" t="s">
        <v>21</v>
      </c>
      <c r="B46" s="74" t="s">
        <v>124</v>
      </c>
      <c r="C46" s="75"/>
      <c r="D46" s="76" t="s">
        <v>22</v>
      </c>
      <c r="E46" s="77">
        <v>3</v>
      </c>
      <c r="F46" s="87">
        <v>3</v>
      </c>
      <c r="G46" s="87">
        <v>1</v>
      </c>
      <c r="H46" s="75" t="s">
        <v>125</v>
      </c>
      <c r="I46" s="78" t="b">
        <v>0</v>
      </c>
      <c r="J46" s="8"/>
      <c r="K46" s="9"/>
    </row>
    <row r="47" spans="1:11" ht="16.5" customHeight="1" thickTop="1" thickBot="1" x14ac:dyDescent="0.25">
      <c r="A47" s="74" t="s">
        <v>70</v>
      </c>
      <c r="B47" s="74" t="s">
        <v>117</v>
      </c>
      <c r="C47" s="75" t="s">
        <v>134</v>
      </c>
      <c r="D47" s="76" t="s">
        <v>71</v>
      </c>
      <c r="E47" s="77">
        <v>4</v>
      </c>
      <c r="F47" s="87">
        <v>3</v>
      </c>
      <c r="G47" s="87">
        <v>1</v>
      </c>
      <c r="H47" s="75" t="s">
        <v>119</v>
      </c>
      <c r="I47" s="78" t="b">
        <v>0</v>
      </c>
      <c r="J47" s="8"/>
      <c r="K47" s="9"/>
    </row>
    <row r="48" spans="1:11" ht="16.5" customHeight="1" thickTop="1" thickBot="1" x14ac:dyDescent="0.25">
      <c r="A48" s="74" t="s">
        <v>89</v>
      </c>
      <c r="B48" s="74" t="s">
        <v>117</v>
      </c>
      <c r="C48" s="75" t="s">
        <v>83</v>
      </c>
      <c r="D48" s="76" t="s">
        <v>90</v>
      </c>
      <c r="E48" s="77">
        <v>3</v>
      </c>
      <c r="F48" s="87">
        <v>3</v>
      </c>
      <c r="G48" s="87">
        <v>1</v>
      </c>
      <c r="H48" s="75" t="s">
        <v>119</v>
      </c>
      <c r="I48" s="78" t="b">
        <v>0</v>
      </c>
      <c r="J48" s="8"/>
      <c r="K48" s="9"/>
    </row>
    <row r="49" spans="1:11" ht="16.5" thickTop="1" thickBot="1" x14ac:dyDescent="0.25">
      <c r="A49" s="74" t="s">
        <v>159</v>
      </c>
      <c r="B49" s="74" t="s">
        <v>117</v>
      </c>
      <c r="C49" s="75"/>
      <c r="D49" s="76" t="s">
        <v>160</v>
      </c>
      <c r="E49" s="77">
        <v>0.75</v>
      </c>
      <c r="F49" s="87">
        <v>3</v>
      </c>
      <c r="G49" s="87">
        <v>1</v>
      </c>
      <c r="H49" s="75" t="s">
        <v>119</v>
      </c>
      <c r="I49" s="78" t="b">
        <v>1</v>
      </c>
      <c r="J49" s="9" t="s">
        <v>160</v>
      </c>
      <c r="K49" s="9"/>
    </row>
    <row r="50" spans="1:11" ht="15.75" customHeight="1" thickTop="1" x14ac:dyDescent="0.2">
      <c r="A50" s="89" t="s">
        <v>161</v>
      </c>
      <c r="B50" s="89" t="s">
        <v>117</v>
      </c>
      <c r="C50" s="80"/>
      <c r="D50" s="88" t="s">
        <v>162</v>
      </c>
      <c r="E50" s="82">
        <v>1.5</v>
      </c>
      <c r="F50" s="87">
        <v>3</v>
      </c>
      <c r="G50" s="87">
        <v>1</v>
      </c>
      <c r="H50" s="75" t="s">
        <v>119</v>
      </c>
      <c r="I50" s="78" t="b">
        <v>1</v>
      </c>
      <c r="J50" s="8"/>
      <c r="K50" s="9"/>
    </row>
    <row r="51" spans="1:11" ht="15" customHeight="1" x14ac:dyDescent="0.2">
      <c r="A51" s="74" t="s">
        <v>163</v>
      </c>
      <c r="B51" s="74" t="s">
        <v>117</v>
      </c>
      <c r="C51" s="75"/>
      <c r="D51" s="76" t="s">
        <v>164</v>
      </c>
      <c r="E51" s="77">
        <v>1.5</v>
      </c>
      <c r="F51" s="86">
        <v>3</v>
      </c>
      <c r="G51" s="86">
        <v>1</v>
      </c>
      <c r="H51" s="75" t="s">
        <v>119</v>
      </c>
      <c r="I51" s="78" t="b">
        <v>1</v>
      </c>
      <c r="J51" s="8"/>
      <c r="K51" s="9"/>
    </row>
    <row r="52" spans="1:11" x14ac:dyDescent="0.2">
      <c r="A52" s="74" t="s">
        <v>165</v>
      </c>
      <c r="B52" s="74" t="s">
        <v>115</v>
      </c>
      <c r="C52" s="75"/>
      <c r="D52" s="76" t="s">
        <v>166</v>
      </c>
      <c r="E52" s="77">
        <v>0.75</v>
      </c>
      <c r="F52" s="86">
        <v>3</v>
      </c>
      <c r="G52" s="86">
        <v>2</v>
      </c>
      <c r="H52" s="75" t="s">
        <v>116</v>
      </c>
      <c r="I52" s="78" t="b">
        <v>1</v>
      </c>
      <c r="J52" s="9"/>
      <c r="K52" s="9"/>
    </row>
    <row r="53" spans="1:11" ht="15" customHeight="1" x14ac:dyDescent="0.2">
      <c r="A53" s="74" t="s">
        <v>46</v>
      </c>
      <c r="B53" s="74" t="s">
        <v>115</v>
      </c>
      <c r="C53" s="75"/>
      <c r="D53" s="76" t="s">
        <v>47</v>
      </c>
      <c r="E53" s="77">
        <v>3</v>
      </c>
      <c r="F53" s="86">
        <v>3</v>
      </c>
      <c r="G53" s="86">
        <v>2</v>
      </c>
      <c r="H53" s="75" t="s">
        <v>116</v>
      </c>
      <c r="I53" s="78" t="b">
        <v>0</v>
      </c>
      <c r="J53" s="9"/>
      <c r="K53" s="9"/>
    </row>
    <row r="54" spans="1:11" ht="15" customHeight="1" x14ac:dyDescent="0.2">
      <c r="A54" s="74" t="s">
        <v>72</v>
      </c>
      <c r="B54" s="74" t="s">
        <v>117</v>
      </c>
      <c r="C54" s="75" t="s">
        <v>134</v>
      </c>
      <c r="D54" s="76" t="s">
        <v>73</v>
      </c>
      <c r="E54" s="77">
        <v>3</v>
      </c>
      <c r="F54" s="86">
        <v>3</v>
      </c>
      <c r="G54" s="86">
        <v>2</v>
      </c>
      <c r="H54" s="75" t="s">
        <v>119</v>
      </c>
      <c r="I54" s="78" t="b">
        <v>0</v>
      </c>
      <c r="J54" s="9"/>
      <c r="K54" s="9"/>
    </row>
    <row r="55" spans="1:11" ht="15" customHeight="1" x14ac:dyDescent="0.2">
      <c r="A55" s="74" t="s">
        <v>62</v>
      </c>
      <c r="B55" s="74" t="s">
        <v>117</v>
      </c>
      <c r="C55" s="75" t="s">
        <v>134</v>
      </c>
      <c r="D55" s="76" t="s">
        <v>63</v>
      </c>
      <c r="E55" s="77">
        <v>3</v>
      </c>
      <c r="F55" s="86">
        <v>3</v>
      </c>
      <c r="G55" s="86">
        <v>2</v>
      </c>
      <c r="H55" s="75" t="s">
        <v>119</v>
      </c>
      <c r="I55" s="78" t="b">
        <v>0</v>
      </c>
      <c r="J55" s="9"/>
      <c r="K55" s="9"/>
    </row>
    <row r="56" spans="1:11" x14ac:dyDescent="0.2">
      <c r="A56" s="74" t="s">
        <v>35</v>
      </c>
      <c r="B56" s="74" t="s">
        <v>117</v>
      </c>
      <c r="C56" s="75" t="s">
        <v>144</v>
      </c>
      <c r="D56" s="76" t="s">
        <v>36</v>
      </c>
      <c r="E56" s="77">
        <v>3</v>
      </c>
      <c r="F56" s="86">
        <v>3</v>
      </c>
      <c r="G56" s="86">
        <v>2</v>
      </c>
      <c r="H56" s="75" t="s">
        <v>119</v>
      </c>
      <c r="I56" s="78" t="b">
        <v>0</v>
      </c>
      <c r="J56" s="9"/>
      <c r="K56" s="9"/>
    </row>
    <row r="57" spans="1:11" x14ac:dyDescent="0.2">
      <c r="A57" s="74" t="s">
        <v>167</v>
      </c>
      <c r="B57" s="74" t="s">
        <v>117</v>
      </c>
      <c r="C57" s="75"/>
      <c r="D57" s="76" t="s">
        <v>168</v>
      </c>
      <c r="E57" s="77">
        <v>1.5</v>
      </c>
      <c r="F57" s="86">
        <v>3</v>
      </c>
      <c r="G57" s="86">
        <v>2</v>
      </c>
      <c r="H57" s="75" t="s">
        <v>119</v>
      </c>
      <c r="I57" s="78" t="b">
        <v>1</v>
      </c>
      <c r="J57" s="9"/>
      <c r="K57" s="9"/>
    </row>
    <row r="58" spans="1:11" ht="15" customHeight="1" x14ac:dyDescent="0.2">
      <c r="A58" s="74" t="s">
        <v>169</v>
      </c>
      <c r="B58" s="74" t="s">
        <v>117</v>
      </c>
      <c r="C58" s="75"/>
      <c r="D58" s="76" t="s">
        <v>170</v>
      </c>
      <c r="E58" s="77">
        <v>0.75</v>
      </c>
      <c r="F58" s="86">
        <v>3</v>
      </c>
      <c r="G58" s="86">
        <v>2</v>
      </c>
      <c r="H58" s="75" t="s">
        <v>119</v>
      </c>
      <c r="I58" s="78" t="b">
        <v>1</v>
      </c>
      <c r="J58" s="9"/>
      <c r="K58" s="9"/>
    </row>
    <row r="59" spans="1:11" ht="15" customHeight="1" x14ac:dyDescent="0.2">
      <c r="A59" s="89" t="s">
        <v>95</v>
      </c>
      <c r="B59" s="89" t="s">
        <v>117</v>
      </c>
      <c r="C59" s="80" t="s">
        <v>83</v>
      </c>
      <c r="D59" s="81" t="s">
        <v>96</v>
      </c>
      <c r="E59" s="82">
        <v>4</v>
      </c>
      <c r="F59" s="86">
        <v>3</v>
      </c>
      <c r="G59" s="86">
        <v>2</v>
      </c>
      <c r="H59" s="75" t="s">
        <v>119</v>
      </c>
      <c r="I59" s="78" t="b">
        <v>0</v>
      </c>
      <c r="J59" s="9"/>
      <c r="K59" s="9"/>
    </row>
    <row r="60" spans="1:11" ht="15" customHeight="1" x14ac:dyDescent="0.2">
      <c r="A60" s="74" t="s">
        <v>68</v>
      </c>
      <c r="B60" s="74" t="s">
        <v>117</v>
      </c>
      <c r="C60" s="75" t="s">
        <v>134</v>
      </c>
      <c r="D60" s="76" t="s">
        <v>69</v>
      </c>
      <c r="E60" s="77">
        <v>3</v>
      </c>
      <c r="F60" s="86">
        <v>4</v>
      </c>
      <c r="G60" s="86">
        <v>1</v>
      </c>
      <c r="H60" s="75" t="s">
        <v>119</v>
      </c>
      <c r="I60" s="78" t="b">
        <v>0</v>
      </c>
      <c r="J60" s="8"/>
      <c r="K60" s="9"/>
    </row>
    <row r="61" spans="1:11" ht="15" customHeight="1" x14ac:dyDescent="0.2">
      <c r="A61" s="74" t="s">
        <v>74</v>
      </c>
      <c r="B61" s="74" t="s">
        <v>117</v>
      </c>
      <c r="C61" s="75" t="s">
        <v>134</v>
      </c>
      <c r="D61" s="76" t="s">
        <v>75</v>
      </c>
      <c r="E61" s="77">
        <v>3</v>
      </c>
      <c r="F61" s="86">
        <v>4</v>
      </c>
      <c r="G61" s="86">
        <v>1</v>
      </c>
      <c r="H61" s="75" t="s">
        <v>119</v>
      </c>
      <c r="I61" s="78" t="b">
        <v>0</v>
      </c>
      <c r="J61" s="8"/>
      <c r="K61" s="9"/>
    </row>
    <row r="62" spans="1:11" ht="15" customHeight="1" x14ac:dyDescent="0.2">
      <c r="A62" s="74" t="s">
        <v>91</v>
      </c>
      <c r="B62" s="74" t="s">
        <v>117</v>
      </c>
      <c r="C62" s="75" t="s">
        <v>83</v>
      </c>
      <c r="D62" s="76" t="s">
        <v>92</v>
      </c>
      <c r="E62" s="77">
        <v>3</v>
      </c>
      <c r="F62" s="86">
        <v>4</v>
      </c>
      <c r="G62" s="86">
        <v>1</v>
      </c>
      <c r="H62" s="75" t="s">
        <v>119</v>
      </c>
      <c r="I62" s="78" t="b">
        <v>0</v>
      </c>
      <c r="J62" s="8"/>
      <c r="K62" s="9"/>
    </row>
    <row r="63" spans="1:11" ht="15" customHeight="1" x14ac:dyDescent="0.2">
      <c r="A63" s="74" t="s">
        <v>97</v>
      </c>
      <c r="B63" s="74" t="s">
        <v>117</v>
      </c>
      <c r="C63" s="75" t="s">
        <v>98</v>
      </c>
      <c r="D63" s="76" t="s">
        <v>99</v>
      </c>
      <c r="E63" s="77">
        <v>3</v>
      </c>
      <c r="F63" s="86">
        <v>4</v>
      </c>
      <c r="G63" s="86">
        <v>1</v>
      </c>
      <c r="H63" s="75" t="s">
        <v>119</v>
      </c>
      <c r="I63" s="78" t="b">
        <v>0</v>
      </c>
      <c r="J63" s="8"/>
      <c r="K63" s="9"/>
    </row>
    <row r="64" spans="1:11" ht="15" customHeight="1" x14ac:dyDescent="0.2">
      <c r="A64" s="74" t="s">
        <v>171</v>
      </c>
      <c r="B64" s="74" t="s">
        <v>117</v>
      </c>
      <c r="C64" s="75"/>
      <c r="D64" s="76" t="s">
        <v>172</v>
      </c>
      <c r="E64" s="77">
        <v>1.5</v>
      </c>
      <c r="F64" s="86">
        <v>4</v>
      </c>
      <c r="G64" s="86">
        <v>1</v>
      </c>
      <c r="H64" s="75" t="s">
        <v>119</v>
      </c>
      <c r="I64" s="78" t="b">
        <v>1</v>
      </c>
      <c r="J64" s="8"/>
      <c r="K64" s="9"/>
    </row>
    <row r="65" spans="1:11" ht="15" customHeight="1" x14ac:dyDescent="0.2">
      <c r="A65" s="74" t="s">
        <v>173</v>
      </c>
      <c r="B65" s="74" t="s">
        <v>117</v>
      </c>
      <c r="C65" s="75"/>
      <c r="D65" s="76" t="s">
        <v>174</v>
      </c>
      <c r="E65" s="77">
        <v>1.5</v>
      </c>
      <c r="F65" s="86">
        <v>4</v>
      </c>
      <c r="G65" s="86">
        <v>1</v>
      </c>
      <c r="H65" s="75" t="s">
        <v>119</v>
      </c>
      <c r="I65" s="78" t="b">
        <v>1</v>
      </c>
      <c r="J65" s="8"/>
      <c r="K65" s="9"/>
    </row>
    <row r="66" spans="1:11" ht="15" customHeight="1" x14ac:dyDescent="0.2">
      <c r="A66" s="74" t="s">
        <v>175</v>
      </c>
      <c r="B66" s="74" t="s">
        <v>117</v>
      </c>
      <c r="C66" s="75"/>
      <c r="D66" s="76" t="s">
        <v>176</v>
      </c>
      <c r="E66" s="77">
        <v>0.75</v>
      </c>
      <c r="F66" s="86">
        <v>4</v>
      </c>
      <c r="G66" s="86">
        <v>1</v>
      </c>
      <c r="H66" s="75" t="s">
        <v>119</v>
      </c>
      <c r="I66" s="78" t="b">
        <v>1</v>
      </c>
      <c r="J66" s="8"/>
      <c r="K66" s="9"/>
    </row>
    <row r="67" spans="1:11" ht="15" customHeight="1" x14ac:dyDescent="0.2">
      <c r="A67" s="74" t="s">
        <v>102</v>
      </c>
      <c r="B67" s="74" t="s">
        <v>117</v>
      </c>
      <c r="C67" s="75" t="s">
        <v>86</v>
      </c>
      <c r="D67" s="76" t="s">
        <v>103</v>
      </c>
      <c r="E67" s="77">
        <v>4</v>
      </c>
      <c r="F67" s="86">
        <v>4</v>
      </c>
      <c r="G67" s="86">
        <v>1</v>
      </c>
      <c r="H67" s="75" t="s">
        <v>119</v>
      </c>
      <c r="I67" s="78" t="b">
        <v>0</v>
      </c>
      <c r="J67" s="9" t="s">
        <v>88</v>
      </c>
      <c r="K67" s="9" t="s">
        <v>88</v>
      </c>
    </row>
    <row r="68" spans="1:11" x14ac:dyDescent="0.2">
      <c r="A68" s="90" t="s">
        <v>55</v>
      </c>
      <c r="B68" s="74" t="s">
        <v>117</v>
      </c>
      <c r="C68" s="80" t="s">
        <v>132</v>
      </c>
      <c r="D68" s="76" t="s">
        <v>56</v>
      </c>
      <c r="E68" s="77">
        <v>3</v>
      </c>
      <c r="F68" s="86">
        <v>4</v>
      </c>
      <c r="G68" s="86">
        <v>2</v>
      </c>
      <c r="H68" s="75" t="s">
        <v>177</v>
      </c>
      <c r="I68" s="78" t="b">
        <v>0</v>
      </c>
      <c r="J68" s="9"/>
      <c r="K68" s="9"/>
    </row>
    <row r="69" spans="1:11" x14ac:dyDescent="0.2">
      <c r="A69" s="74" t="s">
        <v>58</v>
      </c>
      <c r="B69" s="74" t="s">
        <v>117</v>
      </c>
      <c r="C69" s="75" t="s">
        <v>134</v>
      </c>
      <c r="D69" s="76" t="s">
        <v>59</v>
      </c>
      <c r="E69" s="77">
        <v>3</v>
      </c>
      <c r="F69" s="86">
        <v>4</v>
      </c>
      <c r="G69" s="86">
        <v>2</v>
      </c>
      <c r="H69" s="75" t="s">
        <v>119</v>
      </c>
      <c r="I69" s="78" t="b">
        <v>0</v>
      </c>
      <c r="J69" s="9"/>
      <c r="K69" s="9"/>
    </row>
    <row r="70" spans="1:11" x14ac:dyDescent="0.2">
      <c r="A70" s="74" t="s">
        <v>76</v>
      </c>
      <c r="B70" s="74" t="s">
        <v>117</v>
      </c>
      <c r="C70" s="75" t="s">
        <v>134</v>
      </c>
      <c r="D70" s="76" t="s">
        <v>77</v>
      </c>
      <c r="E70" s="77">
        <v>4</v>
      </c>
      <c r="F70" s="86">
        <v>4</v>
      </c>
      <c r="G70" s="86">
        <v>2</v>
      </c>
      <c r="H70" s="75" t="s">
        <v>119</v>
      </c>
      <c r="I70" s="78" t="b">
        <v>0</v>
      </c>
      <c r="J70" s="9"/>
      <c r="K70" s="9" t="s">
        <v>78</v>
      </c>
    </row>
    <row r="71" spans="1:11" x14ac:dyDescent="0.2">
      <c r="A71" s="74" t="s">
        <v>93</v>
      </c>
      <c r="B71" s="74" t="s">
        <v>117</v>
      </c>
      <c r="C71" s="75" t="s">
        <v>83</v>
      </c>
      <c r="D71" s="76" t="s">
        <v>94</v>
      </c>
      <c r="E71" s="77">
        <v>3</v>
      </c>
      <c r="F71" s="86">
        <v>4</v>
      </c>
      <c r="G71" s="86">
        <v>2</v>
      </c>
      <c r="H71" s="75" t="s">
        <v>119</v>
      </c>
      <c r="I71" s="78" t="b">
        <v>0</v>
      </c>
      <c r="J71" s="9"/>
      <c r="K71" s="9"/>
    </row>
    <row r="72" spans="1:11" x14ac:dyDescent="0.2">
      <c r="A72" s="74" t="s">
        <v>178</v>
      </c>
      <c r="B72" s="74" t="s">
        <v>117</v>
      </c>
      <c r="C72" s="75"/>
      <c r="D72" s="76" t="s">
        <v>179</v>
      </c>
      <c r="E72" s="77">
        <v>3</v>
      </c>
      <c r="F72" s="86">
        <v>4</v>
      </c>
      <c r="G72" s="86">
        <v>2</v>
      </c>
      <c r="H72" s="75" t="s">
        <v>119</v>
      </c>
      <c r="I72" s="78" t="b">
        <v>1</v>
      </c>
      <c r="J72" s="9" t="s">
        <v>180</v>
      </c>
      <c r="K72" s="9"/>
    </row>
    <row r="73" spans="1:11" x14ac:dyDescent="0.2">
      <c r="A73" s="74" t="s">
        <v>181</v>
      </c>
      <c r="B73" s="74" t="s">
        <v>117</v>
      </c>
      <c r="C73" s="75"/>
      <c r="D73" s="76" t="s">
        <v>182</v>
      </c>
      <c r="E73" s="77">
        <v>0.75</v>
      </c>
      <c r="F73" s="86">
        <v>4</v>
      </c>
      <c r="G73" s="86">
        <v>2</v>
      </c>
      <c r="H73" s="75" t="s">
        <v>119</v>
      </c>
      <c r="I73" s="78" t="b">
        <v>1</v>
      </c>
      <c r="J73" s="9"/>
      <c r="K73" s="9"/>
    </row>
    <row r="74" spans="1:11" ht="15" customHeight="1" x14ac:dyDescent="0.2">
      <c r="A74" s="74" t="s">
        <v>183</v>
      </c>
      <c r="B74" s="74" t="s">
        <v>117</v>
      </c>
      <c r="C74" s="75"/>
      <c r="D74" s="76" t="s">
        <v>184</v>
      </c>
      <c r="E74" s="77">
        <v>0.75</v>
      </c>
      <c r="F74" s="86">
        <v>4</v>
      </c>
      <c r="G74" s="86">
        <v>2</v>
      </c>
      <c r="H74" s="75" t="s">
        <v>119</v>
      </c>
      <c r="I74" s="78" t="b">
        <v>1</v>
      </c>
      <c r="J74" s="9"/>
      <c r="K74" s="9"/>
    </row>
    <row r="75" spans="1:11" x14ac:dyDescent="0.2">
      <c r="A75" s="89" t="s">
        <v>100</v>
      </c>
      <c r="B75" s="89" t="s">
        <v>117</v>
      </c>
      <c r="C75" s="80" t="s">
        <v>98</v>
      </c>
      <c r="D75" s="81" t="s">
        <v>101</v>
      </c>
      <c r="E75" s="82">
        <v>3</v>
      </c>
      <c r="F75" s="91">
        <v>4</v>
      </c>
      <c r="G75" s="91">
        <v>2</v>
      </c>
      <c r="H75" s="75" t="s">
        <v>119</v>
      </c>
      <c r="I75" s="7" t="b">
        <v>0</v>
      </c>
      <c r="J75" s="9" t="s">
        <v>88</v>
      </c>
      <c r="K75" s="9" t="s">
        <v>88</v>
      </c>
    </row>
    <row r="76" spans="1:11" x14ac:dyDescent="0.25">
      <c r="A76" s="8"/>
      <c r="B76" s="92">
        <f>SUBTOTAL(103,courses349[subject])</f>
        <v>68</v>
      </c>
      <c r="C76" s="92"/>
      <c r="D76" s="93">
        <f>SUBTOTAL(103,courses349[course_name])</f>
        <v>68</v>
      </c>
      <c r="E76" s="94">
        <f>SUBTOTAL(109,courses349[Credits])</f>
        <v>160.25</v>
      </c>
      <c r="F76" s="8" t="s">
        <v>23</v>
      </c>
      <c r="G76" s="8"/>
      <c r="H76" s="92"/>
      <c r="I76" s="8">
        <f>SUBTOTAL(103,courses349[lab])</f>
        <v>68</v>
      </c>
      <c r="K76" s="8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00F9B-3048-46B0-BFCF-10E627FFCC8F}">
  <dimension ref="A1:C15"/>
  <sheetViews>
    <sheetView tabSelected="1" topLeftCell="A3" workbookViewId="0">
      <selection activeCell="A4" sqref="A4:C15"/>
    </sheetView>
  </sheetViews>
  <sheetFormatPr defaultRowHeight="15" x14ac:dyDescent="0.25"/>
  <cols>
    <col min="1" max="1" width="20.7109375" style="2" customWidth="1"/>
    <col min="2" max="2" width="13.5703125" style="2" customWidth="1"/>
    <col min="3" max="3" width="19.5703125" style="2" customWidth="1"/>
    <col min="4" max="4" width="15.42578125" style="2" customWidth="1"/>
    <col min="5" max="5" width="9.42578125" style="2" customWidth="1"/>
    <col min="6" max="16384" width="9.140625" style="2"/>
  </cols>
  <sheetData>
    <row r="1" spans="1:3" x14ac:dyDescent="0.25">
      <c r="A1" s="1" t="s">
        <v>185</v>
      </c>
    </row>
    <row r="2" spans="1:3" x14ac:dyDescent="0.25">
      <c r="A2" s="2" t="s">
        <v>105</v>
      </c>
    </row>
    <row r="4" spans="1:3" ht="18.75" x14ac:dyDescent="0.25">
      <c r="A4" s="103" t="s">
        <v>199</v>
      </c>
    </row>
    <row r="6" spans="1:3" x14ac:dyDescent="0.25">
      <c r="A6" s="96" t="s">
        <v>186</v>
      </c>
      <c r="B6" s="96" t="s">
        <v>187</v>
      </c>
      <c r="C6" s="96" t="s">
        <v>5</v>
      </c>
    </row>
    <row r="7" spans="1:3" x14ac:dyDescent="0.25">
      <c r="A7" s="97" t="s">
        <v>188</v>
      </c>
      <c r="B7" s="98">
        <v>28</v>
      </c>
      <c r="C7" s="98">
        <v>32.25</v>
      </c>
    </row>
    <row r="8" spans="1:3" x14ac:dyDescent="0.25">
      <c r="A8" s="97" t="s">
        <v>189</v>
      </c>
      <c r="B8" s="99">
        <v>7</v>
      </c>
      <c r="C8" s="99">
        <v>21</v>
      </c>
    </row>
    <row r="9" spans="1:3" x14ac:dyDescent="0.25">
      <c r="A9" s="97" t="s">
        <v>190</v>
      </c>
      <c r="B9" s="98">
        <v>2</v>
      </c>
      <c r="C9" s="98">
        <v>7</v>
      </c>
    </row>
    <row r="10" spans="1:3" x14ac:dyDescent="0.25">
      <c r="A10" s="100" t="s">
        <v>191</v>
      </c>
      <c r="B10" s="101">
        <v>3</v>
      </c>
      <c r="C10" s="101">
        <v>10</v>
      </c>
    </row>
    <row r="11" spans="1:3" x14ac:dyDescent="0.25">
      <c r="A11" s="100" t="s">
        <v>192</v>
      </c>
      <c r="B11" s="101">
        <v>4</v>
      </c>
      <c r="C11" s="101">
        <v>12</v>
      </c>
    </row>
    <row r="12" spans="1:3" x14ac:dyDescent="0.25">
      <c r="A12" s="100" t="s">
        <v>193</v>
      </c>
      <c r="B12" s="101">
        <v>5</v>
      </c>
      <c r="C12" s="101">
        <v>15</v>
      </c>
    </row>
    <row r="13" spans="1:3" x14ac:dyDescent="0.25">
      <c r="A13" s="102" t="s">
        <v>194</v>
      </c>
      <c r="B13" s="11">
        <v>10</v>
      </c>
      <c r="C13" s="11">
        <v>34</v>
      </c>
    </row>
    <row r="14" spans="1:3" x14ac:dyDescent="0.25">
      <c r="A14" s="102" t="s">
        <v>195</v>
      </c>
      <c r="B14" s="11">
        <v>9</v>
      </c>
      <c r="C14" s="11">
        <v>29</v>
      </c>
    </row>
    <row r="15" spans="1:3" x14ac:dyDescent="0.25">
      <c r="A15" s="1" t="s">
        <v>23</v>
      </c>
      <c r="B15" s="6">
        <f>SUBTOTAL(109,Table410[No of Courses])</f>
        <v>68</v>
      </c>
      <c r="C15" s="2">
        <f>SUBTOTAL(109,Table410[Credits])</f>
        <v>160.25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930D4-9F02-499C-9074-9C983AF5E4E1}">
  <dimension ref="A1:G68"/>
  <sheetViews>
    <sheetView zoomScaleNormal="100" workbookViewId="0">
      <selection activeCell="A2" sqref="A2"/>
    </sheetView>
  </sheetViews>
  <sheetFormatPr defaultRowHeight="15" x14ac:dyDescent="0.25"/>
  <cols>
    <col min="1" max="2" width="9.140625" style="2"/>
    <col min="3" max="3" width="44.140625" style="2" customWidth="1"/>
    <col min="4" max="4" width="8.5703125" style="2" customWidth="1"/>
    <col min="5" max="5" width="5" style="2" customWidth="1"/>
    <col min="6" max="6" width="4.7109375" style="2" customWidth="1"/>
    <col min="7" max="7" width="19" style="2" customWidth="1"/>
    <col min="8" max="8" width="5.7109375" style="2" customWidth="1"/>
    <col min="9" max="9" width="17.5703125" style="2" customWidth="1"/>
    <col min="10" max="10" width="5.42578125" style="2" customWidth="1"/>
    <col min="11" max="11" width="11.42578125" style="2" customWidth="1"/>
    <col min="12" max="12" width="8" style="2" customWidth="1"/>
    <col min="13" max="13" width="22" style="2" customWidth="1"/>
    <col min="14" max="14" width="25.5703125" style="2" customWidth="1"/>
    <col min="15" max="16384" width="9.140625" style="2"/>
  </cols>
  <sheetData>
    <row r="1" spans="1:7" x14ac:dyDescent="0.25">
      <c r="A1" s="2" t="s">
        <v>198</v>
      </c>
    </row>
    <row r="2" spans="1:7" x14ac:dyDescent="0.25">
      <c r="A2" s="1" t="s">
        <v>0</v>
      </c>
    </row>
    <row r="4" spans="1:7" ht="18.75" x14ac:dyDescent="0.3">
      <c r="A4" s="3" t="s">
        <v>1</v>
      </c>
    </row>
    <row r="6" spans="1:7" x14ac:dyDescent="0.25">
      <c r="A6" s="119" t="s">
        <v>2</v>
      </c>
      <c r="B6" s="120" t="s">
        <v>3</v>
      </c>
      <c r="C6" s="121" t="s">
        <v>4</v>
      </c>
      <c r="D6" s="122" t="s">
        <v>5</v>
      </c>
      <c r="E6" s="123" t="s">
        <v>6</v>
      </c>
      <c r="F6" s="123" t="s">
        <v>7</v>
      </c>
      <c r="G6" s="124" t="s">
        <v>8</v>
      </c>
    </row>
    <row r="7" spans="1:7" x14ac:dyDescent="0.2">
      <c r="A7" s="101">
        <v>1</v>
      </c>
      <c r="B7" s="107" t="s">
        <v>9</v>
      </c>
      <c r="C7" s="35" t="s">
        <v>10</v>
      </c>
      <c r="D7" s="36">
        <v>3</v>
      </c>
      <c r="E7" s="37">
        <v>1</v>
      </c>
      <c r="F7" s="37">
        <v>1</v>
      </c>
      <c r="G7" s="38"/>
    </row>
    <row r="8" spans="1:7" x14ac:dyDescent="0.2">
      <c r="A8" s="101">
        <v>2</v>
      </c>
      <c r="B8" s="107" t="s">
        <v>11</v>
      </c>
      <c r="C8" s="35" t="s">
        <v>12</v>
      </c>
      <c r="D8" s="36">
        <v>3</v>
      </c>
      <c r="E8" s="34">
        <v>1</v>
      </c>
      <c r="F8" s="34">
        <v>2</v>
      </c>
      <c r="G8" s="38"/>
    </row>
    <row r="9" spans="1:7" ht="15" customHeight="1" x14ac:dyDescent="0.2">
      <c r="A9" s="101">
        <v>3</v>
      </c>
      <c r="B9" s="107" t="s">
        <v>13</v>
      </c>
      <c r="C9" s="35" t="s">
        <v>14</v>
      </c>
      <c r="D9" s="36">
        <v>3</v>
      </c>
      <c r="E9" s="37">
        <v>1</v>
      </c>
      <c r="F9" s="37">
        <v>1</v>
      </c>
      <c r="G9" s="38"/>
    </row>
    <row r="10" spans="1:7" ht="15" customHeight="1" x14ac:dyDescent="0.2">
      <c r="A10" s="11">
        <v>4</v>
      </c>
      <c r="B10" s="12" t="s">
        <v>15</v>
      </c>
      <c r="C10" s="13" t="s">
        <v>16</v>
      </c>
      <c r="D10" s="14">
        <v>3</v>
      </c>
      <c r="E10" s="15">
        <v>1</v>
      </c>
      <c r="F10" s="15">
        <v>1</v>
      </c>
      <c r="G10" s="16"/>
    </row>
    <row r="11" spans="1:7" ht="15" customHeight="1" x14ac:dyDescent="0.2">
      <c r="A11" s="11">
        <v>5</v>
      </c>
      <c r="B11" s="12" t="s">
        <v>17</v>
      </c>
      <c r="C11" s="13" t="s">
        <v>18</v>
      </c>
      <c r="D11" s="14">
        <v>3</v>
      </c>
      <c r="E11" s="17">
        <v>1</v>
      </c>
      <c r="F11" s="17">
        <v>2</v>
      </c>
      <c r="G11" s="16"/>
    </row>
    <row r="12" spans="1:7" x14ac:dyDescent="0.2">
      <c r="A12" s="11">
        <v>6</v>
      </c>
      <c r="B12" s="12" t="s">
        <v>19</v>
      </c>
      <c r="C12" s="13" t="s">
        <v>20</v>
      </c>
      <c r="D12" s="14">
        <v>3</v>
      </c>
      <c r="E12" s="15">
        <v>2</v>
      </c>
      <c r="F12" s="15">
        <v>1</v>
      </c>
      <c r="G12" s="16"/>
    </row>
    <row r="13" spans="1:7" ht="15.75" thickBot="1" x14ac:dyDescent="0.25">
      <c r="A13" s="11">
        <v>7</v>
      </c>
      <c r="B13" s="12" t="s">
        <v>21</v>
      </c>
      <c r="C13" s="13" t="s">
        <v>22</v>
      </c>
      <c r="D13" s="14">
        <v>3</v>
      </c>
      <c r="E13" s="15">
        <v>3</v>
      </c>
      <c r="F13" s="15">
        <v>1</v>
      </c>
      <c r="G13" s="16"/>
    </row>
    <row r="14" spans="1:7" ht="15" customHeight="1" x14ac:dyDescent="0.25">
      <c r="A14" s="116"/>
      <c r="B14" s="116" t="s">
        <v>23</v>
      </c>
      <c r="C14" s="117">
        <f>SUBTOTAL(103,courses34[Course Name])</f>
        <v>7</v>
      </c>
      <c r="D14" s="118">
        <f>SUBTOTAL(109,courses34[Credits])</f>
        <v>21</v>
      </c>
      <c r="E14" s="116"/>
      <c r="F14" s="116"/>
      <c r="G14" s="116"/>
    </row>
    <row r="15" spans="1:7" ht="15" customHeight="1" x14ac:dyDescent="0.25"/>
    <row r="16" spans="1:7" ht="15" customHeight="1" x14ac:dyDescent="0.25">
      <c r="B16" s="95" t="s">
        <v>24</v>
      </c>
    </row>
    <row r="17" ht="15" customHeight="1" x14ac:dyDescent="0.25"/>
    <row r="18" ht="15" customHeight="1" x14ac:dyDescent="0.25"/>
    <row r="19" ht="15" customHeight="1" x14ac:dyDescent="0.25"/>
    <row r="20" ht="15" customHeight="1" x14ac:dyDescent="0.25"/>
    <row r="21" ht="15" customHeight="1" x14ac:dyDescent="0.25"/>
    <row r="24" ht="15" customHeight="1" x14ac:dyDescent="0.25"/>
    <row r="25" ht="15" customHeight="1" x14ac:dyDescent="0.25"/>
    <row r="26" ht="15" customHeight="1" x14ac:dyDescent="0.25"/>
    <row r="29" ht="15" customHeight="1" x14ac:dyDescent="0.25"/>
    <row r="30" ht="15" customHeight="1" x14ac:dyDescent="0.25"/>
    <row r="31" ht="15" customHeight="1" x14ac:dyDescent="0.25"/>
    <row r="32" ht="15" customHeight="1" x14ac:dyDescent="0.25"/>
    <row r="33" ht="15" customHeight="1" x14ac:dyDescent="0.25"/>
    <row r="34" ht="15" customHeight="1" x14ac:dyDescent="0.25"/>
    <row r="35" ht="15" customHeight="1" x14ac:dyDescent="0.25"/>
    <row r="36" ht="15.75" customHeight="1" x14ac:dyDescent="0.25"/>
    <row r="37" ht="17.25" customHeight="1" x14ac:dyDescent="0.25"/>
    <row r="39" ht="16.5" customHeight="1" x14ac:dyDescent="0.25"/>
    <row r="40" ht="16.5" customHeight="1" x14ac:dyDescent="0.25"/>
    <row r="41" ht="16.5" customHeight="1" x14ac:dyDescent="0.25"/>
    <row r="42" ht="16.5" customHeight="1" x14ac:dyDescent="0.25"/>
    <row r="44" ht="15.75" customHeight="1" x14ac:dyDescent="0.25"/>
    <row r="45" ht="15" customHeight="1" x14ac:dyDescent="0.25"/>
    <row r="47" ht="15" customHeight="1" x14ac:dyDescent="0.25"/>
    <row r="48" ht="15" customHeight="1" x14ac:dyDescent="0.25"/>
    <row r="49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  <row r="68" ht="15" customHeight="1" x14ac:dyDescent="0.25"/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4397E-50BD-49A2-94D1-45CB7D73B0AB}">
  <dimension ref="A1:F9"/>
  <sheetViews>
    <sheetView zoomScaleNormal="100" workbookViewId="0">
      <selection activeCell="A2" sqref="A2"/>
    </sheetView>
  </sheetViews>
  <sheetFormatPr defaultRowHeight="15" x14ac:dyDescent="0.25"/>
  <cols>
    <col min="2" max="2" width="29.7109375" customWidth="1"/>
    <col min="3" max="3" width="10.85546875" customWidth="1"/>
    <col min="4" max="4" width="5.7109375" customWidth="1"/>
    <col min="5" max="5" width="4.85546875" customWidth="1"/>
    <col min="6" max="6" width="35.42578125" customWidth="1"/>
    <col min="7" max="7" width="4.28515625" customWidth="1"/>
    <col min="8" max="8" width="5.7109375" customWidth="1"/>
    <col min="9" max="9" width="21.140625" customWidth="1"/>
    <col min="10" max="10" width="6.85546875" customWidth="1"/>
    <col min="11" max="11" width="12.140625" customWidth="1"/>
    <col min="13" max="13" width="11.85546875" customWidth="1"/>
    <col min="14" max="14" width="10.140625" customWidth="1"/>
  </cols>
  <sheetData>
    <row r="1" spans="1:6" x14ac:dyDescent="0.25">
      <c r="A1" s="1" t="s">
        <v>198</v>
      </c>
    </row>
    <row r="2" spans="1:6" x14ac:dyDescent="0.25">
      <c r="A2" s="1" t="s">
        <v>0</v>
      </c>
    </row>
    <row r="4" spans="1:6" ht="18.75" x14ac:dyDescent="0.3">
      <c r="A4" s="3" t="s">
        <v>25</v>
      </c>
    </row>
    <row r="6" spans="1:6" x14ac:dyDescent="0.25">
      <c r="A6" s="18" t="s">
        <v>3</v>
      </c>
      <c r="B6" s="19" t="s">
        <v>4</v>
      </c>
      <c r="C6" s="20" t="s">
        <v>5</v>
      </c>
      <c r="D6" s="21" t="s">
        <v>6</v>
      </c>
      <c r="E6" s="21" t="s">
        <v>7</v>
      </c>
      <c r="F6" s="22" t="s">
        <v>8</v>
      </c>
    </row>
    <row r="7" spans="1:6" x14ac:dyDescent="0.25">
      <c r="A7" s="23" t="s">
        <v>26</v>
      </c>
      <c r="B7" s="24" t="s">
        <v>27</v>
      </c>
      <c r="C7" s="25">
        <v>3</v>
      </c>
      <c r="D7" s="26">
        <v>3</v>
      </c>
      <c r="E7" s="26">
        <v>1</v>
      </c>
      <c r="F7" s="27"/>
    </row>
    <row r="8" spans="1:6" ht="15.75" thickBot="1" x14ac:dyDescent="0.3">
      <c r="A8" s="28" t="s">
        <v>28</v>
      </c>
      <c r="B8" s="29" t="s">
        <v>29</v>
      </c>
      <c r="C8" s="30">
        <v>4</v>
      </c>
      <c r="D8" s="31">
        <v>1</v>
      </c>
      <c r="E8" s="31">
        <v>1</v>
      </c>
      <c r="F8" s="32"/>
    </row>
    <row r="9" spans="1:6" x14ac:dyDescent="0.25">
      <c r="A9" s="108" t="s">
        <v>23</v>
      </c>
      <c r="B9" s="108">
        <f>SUBTOTAL(103,Table7[Course Name])</f>
        <v>2</v>
      </c>
      <c r="C9" s="109">
        <f>SUBTOTAL(109,Table7[Credits])</f>
        <v>7</v>
      </c>
      <c r="D9" s="108"/>
      <c r="E9" s="108"/>
      <c r="F9" s="108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5A712-4A41-4A97-8D54-607193C6A561}">
  <dimension ref="A1:F10"/>
  <sheetViews>
    <sheetView zoomScaleNormal="100" workbookViewId="0">
      <selection activeCell="A2" sqref="A2"/>
    </sheetView>
  </sheetViews>
  <sheetFormatPr defaultRowHeight="15" x14ac:dyDescent="0.25"/>
  <cols>
    <col min="2" max="2" width="30.42578125" customWidth="1"/>
    <col min="3" max="3" width="8.28515625" customWidth="1"/>
    <col min="4" max="4" width="5.140625" customWidth="1"/>
    <col min="5" max="5" width="5.7109375" customWidth="1"/>
    <col min="6" max="6" width="28.5703125" customWidth="1"/>
    <col min="7" max="7" width="4.28515625" customWidth="1"/>
    <col min="8" max="8" width="5.7109375" customWidth="1"/>
    <col min="9" max="10" width="6" customWidth="1"/>
    <col min="11" max="11" width="12.140625" customWidth="1"/>
    <col min="13" max="13" width="11.85546875" customWidth="1"/>
    <col min="14" max="14" width="10.140625" customWidth="1"/>
  </cols>
  <sheetData>
    <row r="1" spans="1:6" x14ac:dyDescent="0.25">
      <c r="A1" s="1" t="s">
        <v>198</v>
      </c>
    </row>
    <row r="2" spans="1:6" x14ac:dyDescent="0.25">
      <c r="A2" s="1" t="s">
        <v>0</v>
      </c>
    </row>
    <row r="4" spans="1:6" ht="18.75" x14ac:dyDescent="0.3">
      <c r="A4" s="3" t="s">
        <v>30</v>
      </c>
    </row>
    <row r="6" spans="1:6" x14ac:dyDescent="0.25">
      <c r="A6" s="18" t="s">
        <v>3</v>
      </c>
      <c r="B6" s="19" t="s">
        <v>4</v>
      </c>
      <c r="C6" s="20" t="s">
        <v>5</v>
      </c>
      <c r="D6" s="21" t="s">
        <v>6</v>
      </c>
      <c r="E6" s="21" t="s">
        <v>7</v>
      </c>
      <c r="F6" s="22" t="s">
        <v>8</v>
      </c>
    </row>
    <row r="7" spans="1:6" x14ac:dyDescent="0.25">
      <c r="A7" s="28" t="s">
        <v>31</v>
      </c>
      <c r="B7" s="29" t="s">
        <v>32</v>
      </c>
      <c r="C7" s="30">
        <v>3</v>
      </c>
      <c r="D7" s="31">
        <v>2</v>
      </c>
      <c r="E7" s="31">
        <v>1</v>
      </c>
      <c r="F7" s="32"/>
    </row>
    <row r="8" spans="1:6" x14ac:dyDescent="0.25">
      <c r="A8" s="17" t="s">
        <v>33</v>
      </c>
      <c r="B8" s="13" t="s">
        <v>34</v>
      </c>
      <c r="C8" s="14">
        <v>4</v>
      </c>
      <c r="D8" s="15">
        <v>2</v>
      </c>
      <c r="E8" s="15">
        <v>2</v>
      </c>
      <c r="F8" s="16"/>
    </row>
    <row r="9" spans="1:6" ht="15.75" thickBot="1" x14ac:dyDescent="0.3">
      <c r="A9" s="28" t="s">
        <v>35</v>
      </c>
      <c r="B9" s="29" t="s">
        <v>36</v>
      </c>
      <c r="C9" s="30">
        <v>3</v>
      </c>
      <c r="D9" s="31">
        <v>3</v>
      </c>
      <c r="E9" s="31">
        <v>2</v>
      </c>
      <c r="F9" s="32"/>
    </row>
    <row r="10" spans="1:6" x14ac:dyDescent="0.25">
      <c r="A10" s="108" t="s">
        <v>23</v>
      </c>
      <c r="B10" s="108">
        <f>SUBTOTAL(103,Table2[Course Name])</f>
        <v>3</v>
      </c>
      <c r="C10" s="109">
        <f>SUBTOTAL(109,Table2[Credits])</f>
        <v>10</v>
      </c>
      <c r="D10" s="108"/>
      <c r="E10" s="108"/>
      <c r="F10" s="108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5F7AC-E970-48DE-B6A7-576EE1A15793}">
  <dimension ref="A1:G15"/>
  <sheetViews>
    <sheetView zoomScaleNormal="100" workbookViewId="0">
      <selection activeCell="A6" sqref="A6"/>
    </sheetView>
  </sheetViews>
  <sheetFormatPr defaultRowHeight="15" x14ac:dyDescent="0.25"/>
  <cols>
    <col min="1" max="1" width="8.5703125" customWidth="1"/>
    <col min="2" max="2" width="9.7109375" customWidth="1"/>
    <col min="3" max="3" width="26.140625" customWidth="1"/>
    <col min="4" max="4" width="9.5703125" customWidth="1"/>
    <col min="5" max="5" width="5.28515625" customWidth="1"/>
    <col min="6" max="6" width="5.85546875" customWidth="1"/>
    <col min="7" max="7" width="15.42578125" customWidth="1"/>
    <col min="8" max="8" width="23" customWidth="1"/>
    <col min="9" max="9" width="5.42578125" customWidth="1"/>
    <col min="10" max="10" width="5" customWidth="1"/>
    <col min="11" max="11" width="12.140625" customWidth="1"/>
    <col min="13" max="13" width="11.85546875" customWidth="1"/>
    <col min="14" max="14" width="10.140625" customWidth="1"/>
  </cols>
  <sheetData>
    <row r="1" spans="1:7" x14ac:dyDescent="0.25">
      <c r="A1" s="1" t="s">
        <v>198</v>
      </c>
    </row>
    <row r="2" spans="1:7" x14ac:dyDescent="0.25">
      <c r="A2" s="1" t="s">
        <v>0</v>
      </c>
    </row>
    <row r="4" spans="1:7" ht="18.75" x14ac:dyDescent="0.3">
      <c r="A4" s="3" t="s">
        <v>37</v>
      </c>
    </row>
    <row r="6" spans="1:7" x14ac:dyDescent="0.25">
      <c r="A6" s="33" t="s">
        <v>2</v>
      </c>
      <c r="B6" s="18" t="s">
        <v>3</v>
      </c>
      <c r="C6" s="19" t="s">
        <v>4</v>
      </c>
      <c r="D6" s="20" t="s">
        <v>5</v>
      </c>
      <c r="E6" s="21" t="s">
        <v>6</v>
      </c>
      <c r="F6" s="21" t="s">
        <v>7</v>
      </c>
      <c r="G6" s="22" t="s">
        <v>8</v>
      </c>
    </row>
    <row r="7" spans="1:7" x14ac:dyDescent="0.25">
      <c r="A7" s="104">
        <v>1</v>
      </c>
      <c r="B7" s="34" t="s">
        <v>38</v>
      </c>
      <c r="C7" s="35" t="s">
        <v>39</v>
      </c>
      <c r="D7" s="36">
        <v>3</v>
      </c>
      <c r="E7" s="37">
        <v>1</v>
      </c>
      <c r="F7" s="37">
        <v>1</v>
      </c>
      <c r="G7" s="38"/>
    </row>
    <row r="8" spans="1:7" x14ac:dyDescent="0.25">
      <c r="A8" s="104">
        <v>2</v>
      </c>
      <c r="B8" s="34" t="s">
        <v>40</v>
      </c>
      <c r="C8" s="35" t="s">
        <v>41</v>
      </c>
      <c r="D8" s="36">
        <v>3</v>
      </c>
      <c r="E8" s="34">
        <v>1</v>
      </c>
      <c r="F8" s="34">
        <v>2</v>
      </c>
      <c r="G8" s="38"/>
    </row>
    <row r="9" spans="1:7" x14ac:dyDescent="0.25">
      <c r="A9" s="105">
        <v>3</v>
      </c>
      <c r="B9" s="17" t="s">
        <v>42</v>
      </c>
      <c r="C9" s="13" t="s">
        <v>43</v>
      </c>
      <c r="D9" s="14">
        <v>3</v>
      </c>
      <c r="E9" s="15">
        <v>2</v>
      </c>
      <c r="F9" s="15">
        <v>1</v>
      </c>
      <c r="G9" s="16"/>
    </row>
    <row r="10" spans="1:7" x14ac:dyDescent="0.25">
      <c r="A10" s="105">
        <v>4</v>
      </c>
      <c r="B10" s="17" t="s">
        <v>44</v>
      </c>
      <c r="C10" s="13" t="s">
        <v>45</v>
      </c>
      <c r="D10" s="14">
        <v>3</v>
      </c>
      <c r="E10" s="15">
        <v>2</v>
      </c>
      <c r="F10" s="15">
        <v>2</v>
      </c>
      <c r="G10" s="16"/>
    </row>
    <row r="11" spans="1:7" ht="15.75" thickBot="1" x14ac:dyDescent="0.3">
      <c r="A11" s="105">
        <v>5</v>
      </c>
      <c r="B11" s="17" t="s">
        <v>46</v>
      </c>
      <c r="C11" s="13" t="s">
        <v>47</v>
      </c>
      <c r="D11" s="14">
        <v>3</v>
      </c>
      <c r="E11" s="15">
        <v>3</v>
      </c>
      <c r="F11" s="15">
        <v>2</v>
      </c>
      <c r="G11" s="16"/>
    </row>
    <row r="12" spans="1:7" x14ac:dyDescent="0.25">
      <c r="A12" s="114"/>
      <c r="B12" s="114" t="s">
        <v>23</v>
      </c>
      <c r="C12" s="114">
        <f>SUBTOTAL(103,Table3[Course Name])</f>
        <v>5</v>
      </c>
      <c r="D12" s="115">
        <f>SUBTOTAL(109,Table3[Credits])</f>
        <v>15</v>
      </c>
      <c r="E12" s="114"/>
      <c r="F12" s="114"/>
      <c r="G12" s="114"/>
    </row>
    <row r="15" spans="1:7" x14ac:dyDescent="0.25">
      <c r="B15" t="s">
        <v>24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10F352-791F-4452-9B70-FBFCC82B9DEF}">
  <dimension ref="A1:F11"/>
  <sheetViews>
    <sheetView zoomScale="98" zoomScaleNormal="98" workbookViewId="0">
      <selection activeCell="A7" sqref="A7:F10"/>
    </sheetView>
  </sheetViews>
  <sheetFormatPr defaultRowHeight="15" x14ac:dyDescent="0.25"/>
  <cols>
    <col min="1" max="1" width="10.85546875" customWidth="1"/>
    <col min="2" max="2" width="48.42578125" customWidth="1"/>
    <col min="3" max="3" width="6.7109375" customWidth="1"/>
    <col min="4" max="5" width="5.5703125" customWidth="1"/>
    <col min="6" max="6" width="24.28515625" customWidth="1"/>
    <col min="7" max="7" width="4.28515625" customWidth="1"/>
    <col min="8" max="8" width="5.7109375" customWidth="1"/>
    <col min="9" max="9" width="6.7109375" customWidth="1"/>
    <col min="10" max="10" width="6.85546875" customWidth="1"/>
    <col min="11" max="11" width="12.140625" customWidth="1"/>
    <col min="13" max="13" width="11.85546875" customWidth="1"/>
    <col min="14" max="14" width="10.140625" customWidth="1"/>
  </cols>
  <sheetData>
    <row r="1" spans="1:6" x14ac:dyDescent="0.25">
      <c r="A1" s="1" t="s">
        <v>198</v>
      </c>
    </row>
    <row r="2" spans="1:6" x14ac:dyDescent="0.25">
      <c r="A2" s="1" t="s">
        <v>0</v>
      </c>
    </row>
    <row r="4" spans="1:6" ht="18.75" x14ac:dyDescent="0.3">
      <c r="A4" s="3" t="s">
        <v>48</v>
      </c>
    </row>
    <row r="6" spans="1:6" ht="15.75" customHeight="1" x14ac:dyDescent="0.25">
      <c r="A6" s="18" t="s">
        <v>3</v>
      </c>
      <c r="B6" s="19" t="s">
        <v>4</v>
      </c>
      <c r="C6" s="20" t="s">
        <v>5</v>
      </c>
      <c r="D6" s="21" t="s">
        <v>6</v>
      </c>
      <c r="E6" s="21" t="s">
        <v>7</v>
      </c>
      <c r="F6" s="22" t="s">
        <v>8</v>
      </c>
    </row>
    <row r="7" spans="1:6" x14ac:dyDescent="0.25">
      <c r="A7" s="39" t="s">
        <v>49</v>
      </c>
      <c r="B7" s="40" t="s">
        <v>50</v>
      </c>
      <c r="C7" s="41">
        <v>3</v>
      </c>
      <c r="D7" s="42">
        <v>1</v>
      </c>
      <c r="E7" s="42">
        <v>2</v>
      </c>
      <c r="F7" s="43"/>
    </row>
    <row r="8" spans="1:6" x14ac:dyDescent="0.25">
      <c r="A8" s="28" t="s">
        <v>51</v>
      </c>
      <c r="B8" s="29" t="s">
        <v>52</v>
      </c>
      <c r="C8" s="30">
        <v>3</v>
      </c>
      <c r="D8" s="31">
        <v>2</v>
      </c>
      <c r="E8" s="31">
        <v>2</v>
      </c>
      <c r="F8" s="32"/>
    </row>
    <row r="9" spans="1:6" x14ac:dyDescent="0.25">
      <c r="A9" s="28" t="s">
        <v>53</v>
      </c>
      <c r="B9" s="29" t="s">
        <v>54</v>
      </c>
      <c r="C9" s="30">
        <v>3</v>
      </c>
      <c r="D9" s="31">
        <v>3</v>
      </c>
      <c r="E9" s="31">
        <v>1</v>
      </c>
      <c r="F9" s="32"/>
    </row>
    <row r="10" spans="1:6" ht="15.75" thickBot="1" x14ac:dyDescent="0.3">
      <c r="A10" s="44" t="s">
        <v>55</v>
      </c>
      <c r="B10" s="45" t="s">
        <v>56</v>
      </c>
      <c r="C10" s="46">
        <v>3</v>
      </c>
      <c r="D10" s="47">
        <v>4</v>
      </c>
      <c r="E10" s="47">
        <v>2</v>
      </c>
      <c r="F10" s="48"/>
    </row>
    <row r="11" spans="1:6" x14ac:dyDescent="0.25">
      <c r="A11" s="111" t="s">
        <v>23</v>
      </c>
      <c r="B11" s="112">
        <f>SUBTOTAL(103,Table4[Course Name])</f>
        <v>4</v>
      </c>
      <c r="C11" s="113">
        <f>SUBTOTAL(109,Table4[Credits])</f>
        <v>12</v>
      </c>
      <c r="D11" s="111"/>
      <c r="E11" s="111"/>
      <c r="F11" s="111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2C1D4-BB6F-4163-A524-A610D45F18CE}">
  <dimension ref="A1:G19"/>
  <sheetViews>
    <sheetView zoomScaleNormal="100" workbookViewId="0">
      <selection activeCell="A2" sqref="A2"/>
    </sheetView>
  </sheetViews>
  <sheetFormatPr defaultRowHeight="15" x14ac:dyDescent="0.25"/>
  <cols>
    <col min="2" max="2" width="9.28515625" customWidth="1"/>
    <col min="3" max="3" width="36.7109375" customWidth="1"/>
    <col min="4" max="4" width="6.85546875" customWidth="1"/>
    <col min="5" max="5" width="5" customWidth="1"/>
    <col min="6" max="6" width="5.28515625" customWidth="1"/>
    <col min="7" max="7" width="21.42578125" customWidth="1"/>
    <col min="8" max="8" width="5.7109375" customWidth="1"/>
    <col min="9" max="9" width="13" customWidth="1"/>
    <col min="10" max="10" width="15.28515625" customWidth="1"/>
    <col min="11" max="11" width="19.7109375" customWidth="1"/>
    <col min="13" max="13" width="11.85546875" customWidth="1"/>
    <col min="14" max="14" width="10.140625" customWidth="1"/>
  </cols>
  <sheetData>
    <row r="1" spans="1:7" x14ac:dyDescent="0.25">
      <c r="A1" s="1" t="s">
        <v>198</v>
      </c>
    </row>
    <row r="2" spans="1:7" x14ac:dyDescent="0.25">
      <c r="A2" s="1" t="s">
        <v>0</v>
      </c>
    </row>
    <row r="4" spans="1:7" ht="18.75" x14ac:dyDescent="0.3">
      <c r="A4" s="3" t="s">
        <v>57</v>
      </c>
    </row>
    <row r="6" spans="1:7" x14ac:dyDescent="0.25">
      <c r="A6" s="18" t="s">
        <v>2</v>
      </c>
      <c r="B6" s="18" t="s">
        <v>3</v>
      </c>
      <c r="C6" s="19" t="s">
        <v>4</v>
      </c>
      <c r="D6" s="20" t="s">
        <v>5</v>
      </c>
      <c r="E6" s="21" t="s">
        <v>6</v>
      </c>
      <c r="F6" s="21" t="s">
        <v>7</v>
      </c>
      <c r="G6" s="22" t="s">
        <v>8</v>
      </c>
    </row>
    <row r="7" spans="1:7" x14ac:dyDescent="0.25">
      <c r="A7" s="49">
        <v>1</v>
      </c>
      <c r="B7" s="49" t="s">
        <v>58</v>
      </c>
      <c r="C7" s="50" t="s">
        <v>59</v>
      </c>
      <c r="D7" s="51">
        <v>3</v>
      </c>
      <c r="E7" s="52">
        <v>4</v>
      </c>
      <c r="F7" s="52">
        <v>2</v>
      </c>
      <c r="G7" s="53"/>
    </row>
    <row r="8" spans="1:7" x14ac:dyDescent="0.25">
      <c r="A8" s="54">
        <v>2</v>
      </c>
      <c r="B8" s="54" t="s">
        <v>60</v>
      </c>
      <c r="C8" s="56" t="s">
        <v>61</v>
      </c>
      <c r="D8" s="57">
        <v>4</v>
      </c>
      <c r="E8" s="54">
        <v>1</v>
      </c>
      <c r="F8" s="54">
        <v>2</v>
      </c>
      <c r="G8" s="59"/>
    </row>
    <row r="9" spans="1:7" x14ac:dyDescent="0.25">
      <c r="A9" s="49">
        <v>3</v>
      </c>
      <c r="B9" s="49" t="s">
        <v>62</v>
      </c>
      <c r="C9" s="50" t="s">
        <v>63</v>
      </c>
      <c r="D9" s="51">
        <v>3</v>
      </c>
      <c r="E9" s="52">
        <v>3</v>
      </c>
      <c r="F9" s="52">
        <v>2</v>
      </c>
      <c r="G9" s="53"/>
    </row>
    <row r="10" spans="1:7" x14ac:dyDescent="0.25">
      <c r="A10" s="23">
        <v>4</v>
      </c>
      <c r="B10" s="23" t="s">
        <v>64</v>
      </c>
      <c r="C10" s="35" t="s">
        <v>65</v>
      </c>
      <c r="D10" s="36">
        <v>4</v>
      </c>
      <c r="E10" s="37">
        <v>2</v>
      </c>
      <c r="F10" s="37">
        <v>1</v>
      </c>
      <c r="G10" s="38"/>
    </row>
    <row r="11" spans="1:7" x14ac:dyDescent="0.25">
      <c r="A11" s="23">
        <v>5</v>
      </c>
      <c r="B11" s="23" t="s">
        <v>66</v>
      </c>
      <c r="C11" s="24" t="s">
        <v>67</v>
      </c>
      <c r="D11" s="25">
        <v>3</v>
      </c>
      <c r="E11" s="26">
        <v>2</v>
      </c>
      <c r="F11" s="26">
        <v>2</v>
      </c>
      <c r="G11" s="27"/>
    </row>
    <row r="12" spans="1:7" x14ac:dyDescent="0.25">
      <c r="A12" s="23">
        <v>6</v>
      </c>
      <c r="B12" s="23" t="s">
        <v>68</v>
      </c>
      <c r="C12" s="24" t="s">
        <v>69</v>
      </c>
      <c r="D12" s="25">
        <v>3</v>
      </c>
      <c r="E12" s="26">
        <v>4</v>
      </c>
      <c r="F12" s="26">
        <v>1</v>
      </c>
      <c r="G12" s="27"/>
    </row>
    <row r="13" spans="1:7" x14ac:dyDescent="0.25">
      <c r="A13" s="28">
        <v>7</v>
      </c>
      <c r="B13" s="28" t="s">
        <v>70</v>
      </c>
      <c r="C13" s="29" t="s">
        <v>71</v>
      </c>
      <c r="D13" s="30">
        <v>4</v>
      </c>
      <c r="E13" s="31">
        <v>3</v>
      </c>
      <c r="F13" s="31">
        <v>1</v>
      </c>
      <c r="G13" s="32"/>
    </row>
    <row r="14" spans="1:7" x14ac:dyDescent="0.25">
      <c r="A14" s="28">
        <v>8</v>
      </c>
      <c r="B14" s="28" t="s">
        <v>72</v>
      </c>
      <c r="C14" s="29" t="s">
        <v>73</v>
      </c>
      <c r="D14" s="30">
        <v>3</v>
      </c>
      <c r="E14" s="31">
        <v>3</v>
      </c>
      <c r="F14" s="31">
        <v>2</v>
      </c>
      <c r="G14" s="32"/>
    </row>
    <row r="15" spans="1:7" x14ac:dyDescent="0.25">
      <c r="A15" s="28">
        <v>9</v>
      </c>
      <c r="B15" s="28" t="s">
        <v>74</v>
      </c>
      <c r="C15" s="29" t="s">
        <v>75</v>
      </c>
      <c r="D15" s="30">
        <v>3</v>
      </c>
      <c r="E15" s="31">
        <v>4</v>
      </c>
      <c r="F15" s="31">
        <v>1</v>
      </c>
      <c r="G15" s="32"/>
    </row>
    <row r="16" spans="1:7" ht="15.75" thickBot="1" x14ac:dyDescent="0.3">
      <c r="A16" s="28">
        <v>10</v>
      </c>
      <c r="B16" s="28" t="s">
        <v>76</v>
      </c>
      <c r="C16" s="29" t="s">
        <v>77</v>
      </c>
      <c r="D16" s="30">
        <v>4</v>
      </c>
      <c r="E16" s="31">
        <v>4</v>
      </c>
      <c r="F16" s="31">
        <v>2</v>
      </c>
      <c r="G16" s="32" t="s">
        <v>78</v>
      </c>
    </row>
    <row r="17" spans="1:7" x14ac:dyDescent="0.25">
      <c r="A17" s="108"/>
      <c r="B17" s="108" t="s">
        <v>23</v>
      </c>
      <c r="C17" s="108">
        <f>SUBTOTAL(103,Table5[Course Name])</f>
        <v>10</v>
      </c>
      <c r="D17" s="109">
        <f>SUBTOTAL(109,Table5[Credits])</f>
        <v>34</v>
      </c>
      <c r="E17" s="108"/>
      <c r="F17" s="108"/>
      <c r="G17" s="108"/>
    </row>
    <row r="19" spans="1:7" x14ac:dyDescent="0.25">
      <c r="B19" t="s">
        <v>24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43278-3695-47FF-BE35-653C40E7C7AD}">
  <dimension ref="A1:H18"/>
  <sheetViews>
    <sheetView zoomScaleNormal="100" workbookViewId="0">
      <selection activeCell="A6" sqref="A6"/>
    </sheetView>
  </sheetViews>
  <sheetFormatPr defaultRowHeight="15" x14ac:dyDescent="0.25"/>
  <cols>
    <col min="2" max="2" width="9.42578125" customWidth="1"/>
    <col min="3" max="3" width="10.85546875" hidden="1" customWidth="1"/>
    <col min="4" max="4" width="34.140625" customWidth="1"/>
    <col min="5" max="5" width="6.5703125" customWidth="1"/>
    <col min="6" max="6" width="5.85546875" customWidth="1"/>
    <col min="7" max="7" width="5.140625" customWidth="1"/>
    <col min="8" max="8" width="23.85546875" customWidth="1"/>
    <col min="9" max="9" width="18.140625" customWidth="1"/>
    <col min="10" max="10" width="20" customWidth="1"/>
    <col min="11" max="11" width="21.5703125" customWidth="1"/>
    <col min="12" max="12" width="17.85546875" customWidth="1"/>
    <col min="13" max="13" width="11.85546875" customWidth="1"/>
    <col min="14" max="14" width="10.140625" customWidth="1"/>
  </cols>
  <sheetData>
    <row r="1" spans="1:8" x14ac:dyDescent="0.25">
      <c r="A1" s="1" t="s">
        <v>198</v>
      </c>
    </row>
    <row r="2" spans="1:8" x14ac:dyDescent="0.25">
      <c r="A2" s="1" t="s">
        <v>0</v>
      </c>
    </row>
    <row r="4" spans="1:8" ht="18.75" x14ac:dyDescent="0.3">
      <c r="A4" s="3" t="s">
        <v>79</v>
      </c>
    </row>
    <row r="6" spans="1:8" x14ac:dyDescent="0.25">
      <c r="A6" s="33" t="s">
        <v>2</v>
      </c>
      <c r="B6" s="18" t="s">
        <v>3</v>
      </c>
      <c r="C6" s="22" t="s">
        <v>80</v>
      </c>
      <c r="D6" s="19" t="s">
        <v>4</v>
      </c>
      <c r="E6" s="20" t="s">
        <v>81</v>
      </c>
      <c r="F6" s="21" t="s">
        <v>6</v>
      </c>
      <c r="G6" s="21" t="s">
        <v>7</v>
      </c>
      <c r="H6" s="22" t="s">
        <v>8</v>
      </c>
    </row>
    <row r="7" spans="1:8" x14ac:dyDescent="0.25">
      <c r="A7" s="106">
        <v>1</v>
      </c>
      <c r="B7" s="54" t="s">
        <v>82</v>
      </c>
      <c r="C7" s="55" t="s">
        <v>83</v>
      </c>
      <c r="D7" s="56" t="s">
        <v>84</v>
      </c>
      <c r="E7" s="57">
        <v>3</v>
      </c>
      <c r="F7" s="58">
        <v>2</v>
      </c>
      <c r="G7" s="58">
        <v>1</v>
      </c>
      <c r="H7" s="59"/>
    </row>
    <row r="8" spans="1:8" x14ac:dyDescent="0.25">
      <c r="A8" s="106">
        <v>2</v>
      </c>
      <c r="B8" s="54" t="s">
        <v>85</v>
      </c>
      <c r="C8" s="55" t="s">
        <v>86</v>
      </c>
      <c r="D8" s="56" t="s">
        <v>87</v>
      </c>
      <c r="E8" s="57">
        <v>3</v>
      </c>
      <c r="F8" s="58">
        <v>2</v>
      </c>
      <c r="G8" s="58">
        <v>2</v>
      </c>
      <c r="H8" s="59" t="s">
        <v>88</v>
      </c>
    </row>
    <row r="9" spans="1:8" x14ac:dyDescent="0.25">
      <c r="A9" s="104">
        <v>3</v>
      </c>
      <c r="B9" s="39" t="s">
        <v>89</v>
      </c>
      <c r="C9" s="60" t="s">
        <v>83</v>
      </c>
      <c r="D9" s="61" t="s">
        <v>90</v>
      </c>
      <c r="E9" s="62">
        <v>3</v>
      </c>
      <c r="F9" s="63">
        <v>3</v>
      </c>
      <c r="G9" s="63">
        <v>1</v>
      </c>
      <c r="H9" s="64"/>
    </row>
    <row r="10" spans="1:8" x14ac:dyDescent="0.25">
      <c r="A10" s="104">
        <v>4</v>
      </c>
      <c r="B10" s="39" t="s">
        <v>91</v>
      </c>
      <c r="C10" s="60" t="s">
        <v>83</v>
      </c>
      <c r="D10" s="61" t="s">
        <v>92</v>
      </c>
      <c r="E10" s="62">
        <v>3</v>
      </c>
      <c r="F10" s="63">
        <v>4</v>
      </c>
      <c r="G10" s="63">
        <v>1</v>
      </c>
      <c r="H10" s="64"/>
    </row>
    <row r="11" spans="1:8" x14ac:dyDescent="0.25">
      <c r="A11" s="105">
        <v>5</v>
      </c>
      <c r="B11" s="28" t="s">
        <v>93</v>
      </c>
      <c r="C11" s="65" t="s">
        <v>83</v>
      </c>
      <c r="D11" s="29" t="s">
        <v>94</v>
      </c>
      <c r="E11" s="30">
        <v>3</v>
      </c>
      <c r="F11" s="31">
        <v>4</v>
      </c>
      <c r="G11" s="31">
        <v>2</v>
      </c>
      <c r="H11" s="32"/>
    </row>
    <row r="12" spans="1:8" x14ac:dyDescent="0.25">
      <c r="A12" s="105">
        <v>6</v>
      </c>
      <c r="B12" s="28" t="s">
        <v>95</v>
      </c>
      <c r="C12" s="65" t="s">
        <v>83</v>
      </c>
      <c r="D12" s="29" t="s">
        <v>96</v>
      </c>
      <c r="E12" s="30">
        <v>4</v>
      </c>
      <c r="F12" s="31">
        <v>3</v>
      </c>
      <c r="G12" s="31">
        <v>2</v>
      </c>
      <c r="H12" s="32"/>
    </row>
    <row r="13" spans="1:8" x14ac:dyDescent="0.25">
      <c r="A13" s="105">
        <v>7</v>
      </c>
      <c r="B13" s="66" t="s">
        <v>97</v>
      </c>
      <c r="C13" s="67" t="s">
        <v>98</v>
      </c>
      <c r="D13" s="45" t="s">
        <v>99</v>
      </c>
      <c r="E13" s="46">
        <v>3</v>
      </c>
      <c r="F13" s="47">
        <v>4</v>
      </c>
      <c r="G13" s="47">
        <v>1</v>
      </c>
      <c r="H13" s="48"/>
    </row>
    <row r="14" spans="1:8" x14ac:dyDescent="0.25">
      <c r="A14" s="105">
        <v>8</v>
      </c>
      <c r="B14" s="28" t="s">
        <v>100</v>
      </c>
      <c r="C14" s="65" t="s">
        <v>98</v>
      </c>
      <c r="D14" s="29" t="s">
        <v>101</v>
      </c>
      <c r="E14" s="30">
        <v>3</v>
      </c>
      <c r="F14" s="31">
        <v>4</v>
      </c>
      <c r="G14" s="31">
        <v>2</v>
      </c>
      <c r="H14" s="32" t="s">
        <v>88</v>
      </c>
    </row>
    <row r="15" spans="1:8" ht="15.75" thickBot="1" x14ac:dyDescent="0.3">
      <c r="A15" s="105">
        <v>9</v>
      </c>
      <c r="B15" s="66" t="s">
        <v>102</v>
      </c>
      <c r="C15" s="67" t="s">
        <v>86</v>
      </c>
      <c r="D15" s="45" t="s">
        <v>103</v>
      </c>
      <c r="E15" s="46">
        <v>4</v>
      </c>
      <c r="F15" s="47">
        <v>4</v>
      </c>
      <c r="G15" s="47">
        <v>1</v>
      </c>
      <c r="H15" s="48" t="s">
        <v>88</v>
      </c>
    </row>
    <row r="16" spans="1:8" x14ac:dyDescent="0.25">
      <c r="A16" s="108"/>
      <c r="B16" s="108" t="s">
        <v>23</v>
      </c>
      <c r="C16" s="108"/>
      <c r="D16" s="108">
        <f>SUBTOTAL(103,Table6[Course Name])</f>
        <v>9</v>
      </c>
      <c r="E16" s="109">
        <f>SUBTOTAL(109,Table6[Credis])</f>
        <v>29</v>
      </c>
      <c r="F16" s="108"/>
      <c r="G16" s="108"/>
      <c r="H16" s="110">
        <f>SUBTOTAL(103,Table6[comment])</f>
        <v>3</v>
      </c>
    </row>
    <row r="18" spans="2:2" x14ac:dyDescent="0.25">
      <c r="B18" t="s">
        <v>24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8</vt:i4>
      </vt:variant>
    </vt:vector>
  </HeadingPairs>
  <TitlesOfParts>
    <vt:vector size="17" baseType="lpstr">
      <vt:lpstr>MIE all courses</vt:lpstr>
      <vt:lpstr>Course Distribution</vt:lpstr>
      <vt:lpstr>1. basic science</vt:lpstr>
      <vt:lpstr>2. basic engr</vt:lpstr>
      <vt:lpstr>3. me</vt:lpstr>
      <vt:lpstr>4. eee</vt:lpstr>
      <vt:lpstr>5. cse</vt:lpstr>
      <vt:lpstr>6. ipe</vt:lpstr>
      <vt:lpstr>7. mechatronics</vt:lpstr>
      <vt:lpstr>'1. basic science'!Print_Area</vt:lpstr>
      <vt:lpstr>'2. basic engr'!Print_Area</vt:lpstr>
      <vt:lpstr>'3. me'!Print_Area</vt:lpstr>
      <vt:lpstr>'4. eee'!Print_Area</vt:lpstr>
      <vt:lpstr>'5. cse'!Print_Area</vt:lpstr>
      <vt:lpstr>'6. ipe'!Print_Area</vt:lpstr>
      <vt:lpstr>'7. mechatronics'!Print_Area</vt:lpstr>
      <vt:lpstr>'Course Distribution'!Print_Area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career-masud</dc:creator>
  <cp:lastModifiedBy>career-masud</cp:lastModifiedBy>
  <cp:lastPrinted>2023-05-10T20:37:03Z</cp:lastPrinted>
  <dcterms:created xsi:type="dcterms:W3CDTF">2015-06-05T18:17:20Z</dcterms:created>
  <dcterms:modified xsi:type="dcterms:W3CDTF">2023-05-11T08:17:19Z</dcterms:modified>
</cp:coreProperties>
</file>