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y Drive\PhD at IIT\Thesis Work\DataAnalysisRQs\ExtraRQs\"/>
    </mc:Choice>
  </mc:AlternateContent>
  <bookViews>
    <workbookView xWindow="0" yWindow="0" windowWidth="2160" windowHeight="0" tabRatio="753" activeTab="2"/>
  </bookViews>
  <sheets>
    <sheet name="ProjectWise" sheetId="2" r:id="rId1"/>
    <sheet name="CombinedProjects" sheetId="15" r:id="rId2"/>
    <sheet name="Analysis" sheetId="18" r:id="rId3"/>
    <sheet name="Correlation" sheetId="17" r:id="rId4"/>
  </sheets>
  <calcPr calcId="162913"/>
</workbook>
</file>

<file path=xl/calcChain.xml><?xml version="1.0" encoding="utf-8"?>
<calcChain xmlns="http://schemas.openxmlformats.org/spreadsheetml/2006/main">
  <c r="G26" i="18" l="1"/>
  <c r="J19" i="18"/>
  <c r="G19" i="18"/>
  <c r="J18" i="18"/>
  <c r="G18" i="18"/>
  <c r="J17" i="18"/>
  <c r="G17" i="18"/>
  <c r="S39" i="2" l="1"/>
  <c r="Q39" i="2"/>
  <c r="Q38" i="2"/>
  <c r="R39" i="2"/>
  <c r="R38" i="2"/>
  <c r="M39" i="2"/>
  <c r="M38" i="2"/>
  <c r="N37" i="2"/>
  <c r="M37" i="2"/>
  <c r="J665" i="2"/>
  <c r="J664" i="2"/>
  <c r="K665" i="2"/>
  <c r="J646" i="2"/>
  <c r="J645" i="2"/>
  <c r="J627" i="2"/>
  <c r="J626" i="2"/>
  <c r="J608" i="2"/>
  <c r="J607" i="2"/>
  <c r="J589" i="2"/>
  <c r="J588" i="2"/>
  <c r="J570" i="2"/>
  <c r="J569" i="2"/>
  <c r="J551" i="2"/>
  <c r="J550" i="2"/>
  <c r="J532" i="2"/>
  <c r="J531" i="2"/>
  <c r="J513" i="2"/>
  <c r="J512" i="2"/>
  <c r="J494" i="2"/>
  <c r="J493" i="2"/>
  <c r="J475" i="2"/>
  <c r="J474" i="2"/>
  <c r="J456" i="2"/>
  <c r="J455" i="2"/>
  <c r="J437" i="2"/>
  <c r="J436" i="2"/>
  <c r="J418" i="2"/>
  <c r="J417" i="2"/>
  <c r="J399" i="2"/>
  <c r="J398" i="2"/>
  <c r="J380" i="2"/>
  <c r="J379" i="2"/>
  <c r="J361" i="2"/>
  <c r="J360" i="2"/>
  <c r="J342" i="2"/>
  <c r="J341" i="2"/>
  <c r="J323" i="2"/>
  <c r="J322" i="2"/>
  <c r="J304" i="2"/>
  <c r="J303" i="2"/>
  <c r="J285" i="2"/>
  <c r="J284" i="2"/>
  <c r="J266" i="2"/>
  <c r="J265" i="2"/>
  <c r="J247" i="2"/>
  <c r="J246" i="2"/>
  <c r="J228" i="2"/>
  <c r="J227" i="2"/>
  <c r="J209" i="2"/>
  <c r="J208" i="2"/>
  <c r="J190" i="2"/>
  <c r="J189" i="2"/>
  <c r="J171" i="2"/>
  <c r="J170" i="2"/>
  <c r="J152" i="2"/>
  <c r="J151" i="2"/>
  <c r="J133" i="2"/>
  <c r="J132" i="2"/>
  <c r="J114" i="2"/>
  <c r="J113" i="2"/>
  <c r="J95" i="2"/>
  <c r="J94" i="2"/>
  <c r="J74" i="2"/>
  <c r="J75" i="2"/>
  <c r="J55" i="2"/>
  <c r="J54" i="2"/>
  <c r="J36" i="2"/>
  <c r="J35" i="2"/>
  <c r="J16" i="2"/>
  <c r="J15" i="2"/>
  <c r="K666" i="2" l="1"/>
  <c r="AK19" i="15" l="1"/>
  <c r="AK18" i="15"/>
  <c r="AK17" i="15"/>
  <c r="AK4" i="15"/>
  <c r="AK5" i="15"/>
  <c r="AK6" i="15"/>
  <c r="AK7" i="15"/>
  <c r="AK8" i="15"/>
  <c r="AK9" i="15"/>
  <c r="AK10" i="15"/>
  <c r="AK11" i="15"/>
  <c r="AK12" i="15"/>
  <c r="AK13" i="15"/>
  <c r="AK14" i="15"/>
  <c r="AK15" i="15"/>
  <c r="AK3" i="15"/>
  <c r="AK32" i="15"/>
  <c r="AK31" i="15"/>
  <c r="AK28" i="15"/>
  <c r="AK30" i="15"/>
  <c r="AK27" i="15"/>
  <c r="AK26" i="15"/>
  <c r="AI17" i="15" l="1"/>
  <c r="M28" i="15"/>
  <c r="N28" i="15"/>
  <c r="O28" i="15"/>
  <c r="P28" i="15"/>
  <c r="Q28" i="15"/>
  <c r="R28" i="15"/>
  <c r="S28" i="15"/>
  <c r="T28" i="15"/>
  <c r="U28" i="15"/>
  <c r="V28" i="15"/>
  <c r="W28" i="15"/>
  <c r="X28" i="15"/>
  <c r="Y28" i="15"/>
  <c r="Z28" i="15"/>
  <c r="AA28" i="15"/>
  <c r="AB28" i="15"/>
  <c r="AC28" i="15"/>
  <c r="AD28" i="15"/>
  <c r="AE28" i="15"/>
  <c r="AF28" i="15"/>
  <c r="AG28" i="15"/>
  <c r="AH28" i="15"/>
  <c r="AI28" i="15"/>
  <c r="AJ28" i="15"/>
  <c r="K28" i="15"/>
  <c r="L28" i="15"/>
  <c r="X17" i="15"/>
  <c r="Y17" i="15"/>
  <c r="Z17" i="15"/>
  <c r="AA17" i="15"/>
  <c r="AB17" i="15"/>
  <c r="AC17" i="15"/>
  <c r="AD17" i="15"/>
  <c r="AE17" i="15"/>
  <c r="AF17" i="15"/>
  <c r="AG17" i="15"/>
  <c r="AH17" i="15"/>
  <c r="AJ17" i="15"/>
  <c r="X18" i="15"/>
  <c r="Y18" i="15"/>
  <c r="Z18" i="15"/>
  <c r="AA18" i="15"/>
  <c r="AB18" i="15"/>
  <c r="AC18" i="15"/>
  <c r="AD18" i="15"/>
  <c r="AE18" i="15"/>
  <c r="AF18" i="15"/>
  <c r="AG18" i="15"/>
  <c r="AH18" i="15"/>
  <c r="AJ18" i="15"/>
  <c r="X19" i="15"/>
  <c r="Y19" i="15"/>
  <c r="Z19" i="15"/>
  <c r="AA19" i="15"/>
  <c r="AB19" i="15"/>
  <c r="AC19" i="15"/>
  <c r="AD19" i="15"/>
  <c r="AE19" i="15"/>
  <c r="AF19" i="15"/>
  <c r="AG19" i="15"/>
  <c r="AH19" i="15"/>
  <c r="AI19" i="15"/>
  <c r="AJ19" i="15"/>
  <c r="AI18" i="15" l="1"/>
  <c r="F663" i="2"/>
  <c r="E663" i="2"/>
  <c r="F662" i="2"/>
  <c r="E662" i="2"/>
  <c r="F661" i="2"/>
  <c r="E661" i="2"/>
  <c r="F660" i="2"/>
  <c r="E660" i="2"/>
  <c r="F659" i="2"/>
  <c r="E659" i="2"/>
  <c r="F658" i="2"/>
  <c r="E658" i="2"/>
  <c r="F657" i="2"/>
  <c r="E657" i="2"/>
  <c r="F656" i="2"/>
  <c r="G656" i="2" s="1"/>
  <c r="E656" i="2"/>
  <c r="F655" i="2"/>
  <c r="E655" i="2"/>
  <c r="F654" i="2"/>
  <c r="E654" i="2"/>
  <c r="F653" i="2"/>
  <c r="E653" i="2"/>
  <c r="F652" i="2"/>
  <c r="G652" i="2" s="1"/>
  <c r="E652" i="2"/>
  <c r="F651" i="2"/>
  <c r="E651" i="2"/>
  <c r="G660" i="2" l="1"/>
  <c r="G658" i="2"/>
  <c r="G654" i="2"/>
  <c r="G651" i="2"/>
  <c r="G655" i="2"/>
  <c r="G657" i="2"/>
  <c r="G659" i="2"/>
  <c r="G653" i="2"/>
  <c r="G662" i="2"/>
  <c r="F644" i="2"/>
  <c r="E644" i="2"/>
  <c r="F643" i="2"/>
  <c r="G643" i="2" s="1"/>
  <c r="E643" i="2"/>
  <c r="F642" i="2"/>
  <c r="E642" i="2"/>
  <c r="F641" i="2"/>
  <c r="E641" i="2"/>
  <c r="F640" i="2"/>
  <c r="E640" i="2"/>
  <c r="F639" i="2"/>
  <c r="G639" i="2" s="1"/>
  <c r="E639" i="2"/>
  <c r="F638" i="2"/>
  <c r="E638" i="2"/>
  <c r="F637" i="2"/>
  <c r="E637" i="2"/>
  <c r="F636" i="2"/>
  <c r="E636" i="2"/>
  <c r="F635" i="2"/>
  <c r="G635" i="2" s="1"/>
  <c r="E635" i="2"/>
  <c r="F634" i="2"/>
  <c r="E634" i="2"/>
  <c r="F633" i="2"/>
  <c r="E633" i="2"/>
  <c r="F632" i="2"/>
  <c r="G632" i="2" s="1"/>
  <c r="E632" i="2"/>
  <c r="G667" i="2" l="1"/>
  <c r="G665" i="2"/>
  <c r="G666" i="2"/>
  <c r="G644" i="2"/>
  <c r="G640" i="2"/>
  <c r="G634" i="2"/>
  <c r="G636" i="2"/>
  <c r="G637" i="2"/>
  <c r="G647" i="2" s="1"/>
  <c r="F625" i="2"/>
  <c r="E625" i="2"/>
  <c r="F624" i="2"/>
  <c r="G624" i="2" s="1"/>
  <c r="E624" i="2"/>
  <c r="F623" i="2"/>
  <c r="E623" i="2"/>
  <c r="F622" i="2"/>
  <c r="E622" i="2"/>
  <c r="F621" i="2"/>
  <c r="E621" i="2"/>
  <c r="F620" i="2"/>
  <c r="G620" i="2" s="1"/>
  <c r="E620" i="2"/>
  <c r="F619" i="2"/>
  <c r="E619" i="2"/>
  <c r="F618" i="2"/>
  <c r="E618" i="2"/>
  <c r="F617" i="2"/>
  <c r="E617" i="2"/>
  <c r="F616" i="2"/>
  <c r="G616" i="2" s="1"/>
  <c r="E616" i="2"/>
  <c r="F615" i="2"/>
  <c r="E615" i="2"/>
  <c r="G615" i="2" s="1"/>
  <c r="F614" i="2"/>
  <c r="E614" i="2"/>
  <c r="F613" i="2"/>
  <c r="E613" i="2"/>
  <c r="F606" i="2"/>
  <c r="E606" i="2"/>
  <c r="F605" i="2"/>
  <c r="E605" i="2"/>
  <c r="F604" i="2"/>
  <c r="E604" i="2"/>
  <c r="F603" i="2"/>
  <c r="E603" i="2"/>
  <c r="F602" i="2"/>
  <c r="E602" i="2"/>
  <c r="F601" i="2"/>
  <c r="E601" i="2"/>
  <c r="F600" i="2"/>
  <c r="E600" i="2"/>
  <c r="F599" i="2"/>
  <c r="E599" i="2"/>
  <c r="F598" i="2"/>
  <c r="E598" i="2"/>
  <c r="F597" i="2"/>
  <c r="E597" i="2"/>
  <c r="F596" i="2"/>
  <c r="G596" i="2" s="1"/>
  <c r="E596" i="2"/>
  <c r="F595" i="2"/>
  <c r="E595" i="2"/>
  <c r="F594" i="2"/>
  <c r="E594" i="2"/>
  <c r="F587" i="2"/>
  <c r="E587" i="2"/>
  <c r="F586" i="2"/>
  <c r="E586" i="2"/>
  <c r="F585" i="2"/>
  <c r="E585" i="2"/>
  <c r="F584" i="2"/>
  <c r="E584" i="2"/>
  <c r="F583" i="2"/>
  <c r="E583" i="2"/>
  <c r="F582" i="2"/>
  <c r="E582" i="2"/>
  <c r="F581" i="2"/>
  <c r="E581" i="2"/>
  <c r="F580" i="2"/>
  <c r="E580" i="2"/>
  <c r="F579" i="2"/>
  <c r="E579" i="2"/>
  <c r="F578" i="2"/>
  <c r="E578" i="2"/>
  <c r="F577" i="2"/>
  <c r="E577" i="2"/>
  <c r="F576" i="2"/>
  <c r="G576" i="2" s="1"/>
  <c r="E576" i="2"/>
  <c r="F575" i="2"/>
  <c r="E575" i="2"/>
  <c r="F568" i="2"/>
  <c r="E568" i="2"/>
  <c r="F567" i="2"/>
  <c r="E567" i="2"/>
  <c r="F566" i="2"/>
  <c r="E566" i="2"/>
  <c r="F565" i="2"/>
  <c r="E565" i="2"/>
  <c r="F564" i="2"/>
  <c r="E564" i="2"/>
  <c r="F563" i="2"/>
  <c r="E563" i="2"/>
  <c r="F562" i="2"/>
  <c r="E562" i="2"/>
  <c r="F561" i="2"/>
  <c r="G561" i="2" s="1"/>
  <c r="E561" i="2"/>
  <c r="F560" i="2"/>
  <c r="E560" i="2"/>
  <c r="F559" i="2"/>
  <c r="E559" i="2"/>
  <c r="F558" i="2"/>
  <c r="E558" i="2"/>
  <c r="F557" i="2"/>
  <c r="E557" i="2"/>
  <c r="F556" i="2"/>
  <c r="E556" i="2"/>
  <c r="F549" i="2"/>
  <c r="G549" i="2" s="1"/>
  <c r="E549" i="2"/>
  <c r="F548" i="2"/>
  <c r="E548" i="2"/>
  <c r="F547" i="2"/>
  <c r="E547" i="2"/>
  <c r="G547" i="2" s="1"/>
  <c r="F546" i="2"/>
  <c r="E546" i="2"/>
  <c r="F545" i="2"/>
  <c r="G545" i="2" s="1"/>
  <c r="E545" i="2"/>
  <c r="F544" i="2"/>
  <c r="E544" i="2"/>
  <c r="F543" i="2"/>
  <c r="E543" i="2"/>
  <c r="F542" i="2"/>
  <c r="E542" i="2"/>
  <c r="F541" i="2"/>
  <c r="G541" i="2" s="1"/>
  <c r="E541" i="2"/>
  <c r="F540" i="2"/>
  <c r="E540" i="2"/>
  <c r="F539" i="2"/>
  <c r="E539" i="2"/>
  <c r="G539" i="2" s="1"/>
  <c r="F538" i="2"/>
  <c r="G538" i="2" s="1"/>
  <c r="E538" i="2"/>
  <c r="F537" i="2"/>
  <c r="E537" i="2"/>
  <c r="F530" i="2"/>
  <c r="E530" i="2"/>
  <c r="F529" i="2"/>
  <c r="E529" i="2"/>
  <c r="F528" i="2"/>
  <c r="E528" i="2"/>
  <c r="F527" i="2"/>
  <c r="E527" i="2"/>
  <c r="F526" i="2"/>
  <c r="E526" i="2"/>
  <c r="F525" i="2"/>
  <c r="E525" i="2"/>
  <c r="F524" i="2"/>
  <c r="E524" i="2"/>
  <c r="F523" i="2"/>
  <c r="E523" i="2"/>
  <c r="F522" i="2"/>
  <c r="E522" i="2"/>
  <c r="F521" i="2"/>
  <c r="E521" i="2"/>
  <c r="F520" i="2"/>
  <c r="E520" i="2"/>
  <c r="F519" i="2"/>
  <c r="G519" i="2" s="1"/>
  <c r="E519" i="2"/>
  <c r="F518" i="2"/>
  <c r="G518" i="2" s="1"/>
  <c r="E518" i="2"/>
  <c r="G646" i="2" l="1"/>
  <c r="G648" i="2"/>
  <c r="G623" i="2"/>
  <c r="G622" i="2"/>
  <c r="G621" i="2"/>
  <c r="G619" i="2"/>
  <c r="G618" i="2"/>
  <c r="G617" i="2"/>
  <c r="G614" i="2"/>
  <c r="G613" i="2"/>
  <c r="G629" i="2"/>
  <c r="G628" i="2"/>
  <c r="G627" i="2"/>
  <c r="G606" i="2"/>
  <c r="G605" i="2"/>
  <c r="G603" i="2"/>
  <c r="G602" i="2"/>
  <c r="G601" i="2"/>
  <c r="G599" i="2"/>
  <c r="G598" i="2"/>
  <c r="G594" i="2"/>
  <c r="G600" i="2"/>
  <c r="G597" i="2"/>
  <c r="G587" i="2"/>
  <c r="G583" i="2"/>
  <c r="G581" i="2"/>
  <c r="G579" i="2"/>
  <c r="G575" i="2"/>
  <c r="G578" i="2"/>
  <c r="G577" i="2"/>
  <c r="G580" i="2"/>
  <c r="G582" i="2"/>
  <c r="G568" i="2"/>
  <c r="G564" i="2"/>
  <c r="G563" i="2"/>
  <c r="G560" i="2"/>
  <c r="G556" i="2"/>
  <c r="G562" i="2"/>
  <c r="G557" i="2"/>
  <c r="G559" i="2"/>
  <c r="G558" i="2"/>
  <c r="G548" i="2"/>
  <c r="G543" i="2"/>
  <c r="G542" i="2"/>
  <c r="G537" i="2"/>
  <c r="G540" i="2"/>
  <c r="G552" i="2" s="1"/>
  <c r="G544" i="2"/>
  <c r="G551" i="2"/>
  <c r="G528" i="2"/>
  <c r="G523" i="2"/>
  <c r="G522" i="2"/>
  <c r="G521" i="2"/>
  <c r="G520" i="2"/>
  <c r="G526" i="2"/>
  <c r="G525" i="2"/>
  <c r="G532" i="2" s="1"/>
  <c r="G534" i="2"/>
  <c r="G533" i="2"/>
  <c r="G500" i="2"/>
  <c r="G499" i="2"/>
  <c r="F511" i="2"/>
  <c r="E511" i="2"/>
  <c r="F510" i="2"/>
  <c r="E510" i="2"/>
  <c r="F509" i="2"/>
  <c r="E509" i="2"/>
  <c r="F508" i="2"/>
  <c r="E508" i="2"/>
  <c r="F507" i="2"/>
  <c r="E507" i="2"/>
  <c r="F506" i="2"/>
  <c r="E506" i="2"/>
  <c r="F505" i="2"/>
  <c r="E505" i="2"/>
  <c r="F504" i="2"/>
  <c r="E504" i="2"/>
  <c r="F503" i="2"/>
  <c r="E503" i="2"/>
  <c r="F502" i="2"/>
  <c r="E502" i="2"/>
  <c r="F501" i="2"/>
  <c r="E501" i="2"/>
  <c r="F500" i="2"/>
  <c r="E500" i="2"/>
  <c r="F499" i="2"/>
  <c r="E499" i="2"/>
  <c r="F481" i="2"/>
  <c r="F482" i="2"/>
  <c r="E481" i="2"/>
  <c r="E482" i="2"/>
  <c r="F492" i="2"/>
  <c r="G492" i="2" s="1"/>
  <c r="E492" i="2"/>
  <c r="F491" i="2"/>
  <c r="E491" i="2"/>
  <c r="F490" i="2"/>
  <c r="E490" i="2"/>
  <c r="F489" i="2"/>
  <c r="E489" i="2"/>
  <c r="F488" i="2"/>
  <c r="E488" i="2"/>
  <c r="F487" i="2"/>
  <c r="E487" i="2"/>
  <c r="F486" i="2"/>
  <c r="E486" i="2"/>
  <c r="F485" i="2"/>
  <c r="E485" i="2"/>
  <c r="F484" i="2"/>
  <c r="G484" i="2" s="1"/>
  <c r="E484" i="2"/>
  <c r="F483" i="2"/>
  <c r="E483" i="2"/>
  <c r="F480" i="2"/>
  <c r="E480" i="2"/>
  <c r="F473" i="2"/>
  <c r="E473" i="2"/>
  <c r="F472" i="2"/>
  <c r="G472" i="2" s="1"/>
  <c r="E472" i="2"/>
  <c r="F471" i="2"/>
  <c r="E471" i="2"/>
  <c r="F470" i="2"/>
  <c r="E470" i="2"/>
  <c r="F469" i="2"/>
  <c r="G469" i="2" s="1"/>
  <c r="E469" i="2"/>
  <c r="F468" i="2"/>
  <c r="E468" i="2"/>
  <c r="F467" i="2"/>
  <c r="E467" i="2"/>
  <c r="F466" i="2"/>
  <c r="E466" i="2"/>
  <c r="F465" i="2"/>
  <c r="E465" i="2"/>
  <c r="F464" i="2"/>
  <c r="E464" i="2"/>
  <c r="F463" i="2"/>
  <c r="E463" i="2"/>
  <c r="F462" i="2"/>
  <c r="E462" i="2"/>
  <c r="G462" i="2" s="1"/>
  <c r="F461" i="2"/>
  <c r="E461" i="2"/>
  <c r="F454" i="2"/>
  <c r="E454" i="2"/>
  <c r="F453" i="2"/>
  <c r="G453" i="2" s="1"/>
  <c r="E453" i="2"/>
  <c r="F452" i="2"/>
  <c r="E452" i="2"/>
  <c r="F451" i="2"/>
  <c r="E451" i="2"/>
  <c r="F450" i="2"/>
  <c r="E450" i="2"/>
  <c r="F449" i="2"/>
  <c r="E449" i="2"/>
  <c r="F448" i="2"/>
  <c r="E448" i="2"/>
  <c r="G448" i="2" s="1"/>
  <c r="F447" i="2"/>
  <c r="E447" i="2"/>
  <c r="F446" i="2"/>
  <c r="E446" i="2"/>
  <c r="F445" i="2"/>
  <c r="E445" i="2"/>
  <c r="F444" i="2"/>
  <c r="E444" i="2"/>
  <c r="G444" i="2" s="1"/>
  <c r="F443" i="2"/>
  <c r="E443" i="2"/>
  <c r="F442" i="2"/>
  <c r="E442" i="2"/>
  <c r="G610" i="2" l="1"/>
  <c r="G609" i="2"/>
  <c r="G608" i="2"/>
  <c r="G589" i="2"/>
  <c r="G590" i="2"/>
  <c r="G591" i="2"/>
  <c r="G572" i="2"/>
  <c r="G571" i="2"/>
  <c r="G570" i="2"/>
  <c r="G553" i="2"/>
  <c r="G507" i="2"/>
  <c r="G506" i="2"/>
  <c r="G505" i="2"/>
  <c r="G504" i="2"/>
  <c r="G503" i="2"/>
  <c r="G502" i="2"/>
  <c r="G514" i="2"/>
  <c r="G515" i="2"/>
  <c r="G485" i="2"/>
  <c r="G483" i="2"/>
  <c r="G488" i="2"/>
  <c r="G482" i="2"/>
  <c r="G480" i="2"/>
  <c r="G486" i="2"/>
  <c r="G487" i="2"/>
  <c r="G473" i="2"/>
  <c r="G471" i="2"/>
  <c r="G470" i="2"/>
  <c r="G467" i="2"/>
  <c r="G465" i="2"/>
  <c r="G461" i="2"/>
  <c r="G464" i="2"/>
  <c r="G463" i="2"/>
  <c r="G466" i="2"/>
  <c r="G468" i="2"/>
  <c r="G454" i="2"/>
  <c r="G452" i="2"/>
  <c r="G451" i="2"/>
  <c r="G450" i="2"/>
  <c r="G449" i="2"/>
  <c r="G447" i="2"/>
  <c r="G446" i="2"/>
  <c r="G445" i="2"/>
  <c r="G442" i="2"/>
  <c r="G458" i="2"/>
  <c r="G457" i="2"/>
  <c r="G456" i="2"/>
  <c r="J28" i="15"/>
  <c r="I28" i="15"/>
  <c r="I17" i="15"/>
  <c r="C28" i="15"/>
  <c r="D28" i="15"/>
  <c r="E28" i="15"/>
  <c r="F28" i="15"/>
  <c r="G28" i="15"/>
  <c r="H28" i="15"/>
  <c r="B28" i="15"/>
  <c r="C17" i="15"/>
  <c r="D17" i="15"/>
  <c r="E17" i="15"/>
  <c r="F17" i="15"/>
  <c r="G17" i="15"/>
  <c r="H17" i="15"/>
  <c r="J17" i="15"/>
  <c r="K17" i="15"/>
  <c r="L17" i="15"/>
  <c r="M17" i="15"/>
  <c r="N17" i="15"/>
  <c r="O17" i="15"/>
  <c r="P17" i="15"/>
  <c r="Q17" i="15"/>
  <c r="R17" i="15"/>
  <c r="S17" i="15"/>
  <c r="T17" i="15"/>
  <c r="U17" i="15"/>
  <c r="V17" i="15"/>
  <c r="W17" i="15"/>
  <c r="C18" i="15"/>
  <c r="D18" i="15"/>
  <c r="E18" i="15"/>
  <c r="F18" i="15"/>
  <c r="G18" i="15"/>
  <c r="H18" i="15"/>
  <c r="J18" i="15"/>
  <c r="K18" i="15"/>
  <c r="L18" i="15"/>
  <c r="M18" i="15"/>
  <c r="N18" i="15"/>
  <c r="O18" i="15"/>
  <c r="P18" i="15"/>
  <c r="Q18" i="15"/>
  <c r="R18" i="15"/>
  <c r="S18" i="15"/>
  <c r="T18" i="15"/>
  <c r="U18" i="15"/>
  <c r="V18" i="15"/>
  <c r="W18" i="15"/>
  <c r="C19" i="15"/>
  <c r="D19" i="15"/>
  <c r="E19" i="15"/>
  <c r="F19" i="15"/>
  <c r="G19" i="15"/>
  <c r="H19" i="15"/>
  <c r="J19" i="15"/>
  <c r="K19" i="15"/>
  <c r="L19" i="15"/>
  <c r="M19" i="15"/>
  <c r="N19" i="15"/>
  <c r="O19" i="15"/>
  <c r="P19" i="15"/>
  <c r="Q19" i="15"/>
  <c r="R19" i="15"/>
  <c r="S19" i="15"/>
  <c r="T19" i="15"/>
  <c r="U19" i="15"/>
  <c r="V19" i="15"/>
  <c r="W19" i="15"/>
  <c r="B19" i="15"/>
  <c r="B18" i="15"/>
  <c r="B17" i="15"/>
  <c r="G513" i="2" l="1"/>
  <c r="G496" i="2"/>
  <c r="G495" i="2"/>
  <c r="G494" i="2"/>
  <c r="G475" i="2"/>
  <c r="G477" i="2"/>
  <c r="G476" i="2"/>
  <c r="I19" i="15"/>
  <c r="I18" i="15"/>
  <c r="F435" i="2"/>
  <c r="E435" i="2"/>
  <c r="F434" i="2"/>
  <c r="E434" i="2"/>
  <c r="F433" i="2"/>
  <c r="E433" i="2"/>
  <c r="F432" i="2"/>
  <c r="E432" i="2"/>
  <c r="F431" i="2"/>
  <c r="E431" i="2"/>
  <c r="F430" i="2"/>
  <c r="E430" i="2"/>
  <c r="F429" i="2"/>
  <c r="E429" i="2"/>
  <c r="F428" i="2"/>
  <c r="G428" i="2" s="1"/>
  <c r="E428" i="2"/>
  <c r="F427" i="2"/>
  <c r="E427" i="2"/>
  <c r="F426" i="2"/>
  <c r="G426" i="2" s="1"/>
  <c r="E426" i="2"/>
  <c r="F425" i="2"/>
  <c r="E425" i="2"/>
  <c r="F424" i="2"/>
  <c r="E424" i="2"/>
  <c r="F423" i="2"/>
  <c r="E423" i="2"/>
  <c r="G431" i="2" l="1"/>
  <c r="G430" i="2"/>
  <c r="G427" i="2"/>
  <c r="G424" i="2"/>
  <c r="G423" i="2"/>
  <c r="G439" i="2" s="1"/>
  <c r="G429" i="2"/>
  <c r="G437" i="2"/>
  <c r="G438" i="2"/>
  <c r="F416" i="2"/>
  <c r="E416" i="2"/>
  <c r="F415" i="2"/>
  <c r="E415" i="2"/>
  <c r="F414" i="2"/>
  <c r="E414" i="2"/>
  <c r="F413" i="2"/>
  <c r="E413" i="2"/>
  <c r="F412" i="2"/>
  <c r="E412" i="2"/>
  <c r="F411" i="2"/>
  <c r="G411" i="2" s="1"/>
  <c r="E411" i="2"/>
  <c r="F410" i="2"/>
  <c r="E410" i="2"/>
  <c r="G410" i="2" s="1"/>
  <c r="F409" i="2"/>
  <c r="G409" i="2" s="1"/>
  <c r="E409" i="2"/>
  <c r="F408" i="2"/>
  <c r="E408" i="2"/>
  <c r="F407" i="2"/>
  <c r="G407" i="2" s="1"/>
  <c r="E407" i="2"/>
  <c r="F406" i="2"/>
  <c r="E406" i="2"/>
  <c r="F405" i="2"/>
  <c r="E405" i="2"/>
  <c r="F404" i="2"/>
  <c r="E404" i="2"/>
  <c r="G412" i="2" l="1"/>
  <c r="G408" i="2"/>
  <c r="G406" i="2"/>
  <c r="G404" i="2"/>
  <c r="G415" i="2"/>
  <c r="G420" i="2"/>
  <c r="G419" i="2"/>
  <c r="G418" i="2"/>
  <c r="F397" i="2"/>
  <c r="E397" i="2"/>
  <c r="F396" i="2"/>
  <c r="E396" i="2"/>
  <c r="F395" i="2"/>
  <c r="E395" i="2"/>
  <c r="F394" i="2"/>
  <c r="G394" i="2" s="1"/>
  <c r="E394" i="2"/>
  <c r="F393" i="2"/>
  <c r="E393" i="2"/>
  <c r="F392" i="2"/>
  <c r="E392" i="2"/>
  <c r="F391" i="2"/>
  <c r="E391" i="2"/>
  <c r="F390" i="2"/>
  <c r="G390" i="2" s="1"/>
  <c r="E390" i="2"/>
  <c r="F389" i="2"/>
  <c r="E389" i="2"/>
  <c r="F388" i="2"/>
  <c r="E388" i="2"/>
  <c r="F387" i="2"/>
  <c r="E387" i="2"/>
  <c r="F386" i="2"/>
  <c r="E386" i="2"/>
  <c r="F385" i="2"/>
  <c r="G385" i="2" s="1"/>
  <c r="E385" i="2"/>
  <c r="G396" i="2" l="1"/>
  <c r="G395" i="2"/>
  <c r="G393" i="2"/>
  <c r="G389" i="2"/>
  <c r="G387" i="2"/>
  <c r="G386" i="2"/>
  <c r="G388" i="2"/>
  <c r="G399" i="2" s="1"/>
  <c r="G391" i="2"/>
  <c r="G392" i="2"/>
  <c r="F378" i="2"/>
  <c r="E378" i="2"/>
  <c r="F377" i="2"/>
  <c r="E377" i="2"/>
  <c r="F376" i="2"/>
  <c r="E376" i="2"/>
  <c r="F375" i="2"/>
  <c r="E375" i="2"/>
  <c r="F374" i="2"/>
  <c r="E374" i="2"/>
  <c r="G374" i="2" s="1"/>
  <c r="F373" i="2"/>
  <c r="E373" i="2"/>
  <c r="F372" i="2"/>
  <c r="E372" i="2"/>
  <c r="F371" i="2"/>
  <c r="E371" i="2"/>
  <c r="F370" i="2"/>
  <c r="E370" i="2"/>
  <c r="F369" i="2"/>
  <c r="E369" i="2"/>
  <c r="F368" i="2"/>
  <c r="E368" i="2"/>
  <c r="F367" i="2"/>
  <c r="E367" i="2"/>
  <c r="F366" i="2"/>
  <c r="E366" i="2"/>
  <c r="F359" i="2"/>
  <c r="E359" i="2"/>
  <c r="F358" i="2"/>
  <c r="E358" i="2"/>
  <c r="F357" i="2"/>
  <c r="E357" i="2"/>
  <c r="F356" i="2"/>
  <c r="E356" i="2"/>
  <c r="F355" i="2"/>
  <c r="E355" i="2"/>
  <c r="F354" i="2"/>
  <c r="E354" i="2"/>
  <c r="F353" i="2"/>
  <c r="E353" i="2"/>
  <c r="F352" i="2"/>
  <c r="E352" i="2"/>
  <c r="F351" i="2"/>
  <c r="E351" i="2"/>
  <c r="F350" i="2"/>
  <c r="E350" i="2"/>
  <c r="F349" i="2"/>
  <c r="E349" i="2"/>
  <c r="F348" i="2"/>
  <c r="G348" i="2" s="1"/>
  <c r="E348" i="2"/>
  <c r="F347" i="2"/>
  <c r="E347" i="2"/>
  <c r="G401" i="2" l="1"/>
  <c r="G400" i="2"/>
  <c r="G377" i="2"/>
  <c r="G373" i="2"/>
  <c r="G371" i="2"/>
  <c r="G370" i="2"/>
  <c r="G368" i="2"/>
  <c r="G366" i="2"/>
  <c r="G369" i="2"/>
  <c r="G372" i="2"/>
  <c r="G359" i="2"/>
  <c r="G358" i="2"/>
  <c r="G357" i="2"/>
  <c r="G356" i="2"/>
  <c r="G355" i="2"/>
  <c r="G353" i="2"/>
  <c r="G349" i="2"/>
  <c r="G347" i="2"/>
  <c r="G351" i="2"/>
  <c r="G350" i="2"/>
  <c r="G352" i="2"/>
  <c r="G354" i="2"/>
  <c r="F340" i="2"/>
  <c r="E340" i="2"/>
  <c r="F339" i="2"/>
  <c r="E339" i="2"/>
  <c r="F338" i="2"/>
  <c r="E338" i="2"/>
  <c r="F337" i="2"/>
  <c r="E337" i="2"/>
  <c r="F336" i="2"/>
  <c r="E336" i="2"/>
  <c r="F335" i="2"/>
  <c r="E335" i="2"/>
  <c r="F334" i="2"/>
  <c r="E334" i="2"/>
  <c r="F333" i="2"/>
  <c r="E333" i="2"/>
  <c r="F332" i="2"/>
  <c r="E332" i="2"/>
  <c r="F331" i="2"/>
  <c r="E331" i="2"/>
  <c r="F330" i="2"/>
  <c r="E330" i="2"/>
  <c r="F329" i="2"/>
  <c r="E329" i="2"/>
  <c r="F328" i="2"/>
  <c r="E328" i="2"/>
  <c r="G380" i="2" l="1"/>
  <c r="G381" i="2"/>
  <c r="G382" i="2"/>
  <c r="G361" i="2"/>
  <c r="G362" i="2"/>
  <c r="G363" i="2"/>
  <c r="G339" i="2"/>
  <c r="G336" i="2"/>
  <c r="G333" i="2"/>
  <c r="G332" i="2"/>
  <c r="G331" i="2"/>
  <c r="G330" i="2"/>
  <c r="G328" i="2"/>
  <c r="G334" i="2"/>
  <c r="G335" i="2"/>
  <c r="F321" i="2"/>
  <c r="E321" i="2"/>
  <c r="F320" i="2"/>
  <c r="E320" i="2"/>
  <c r="F319" i="2"/>
  <c r="E319" i="2"/>
  <c r="F318" i="2"/>
  <c r="G318" i="2" s="1"/>
  <c r="E318" i="2"/>
  <c r="F317" i="2"/>
  <c r="E317" i="2"/>
  <c r="F316" i="2"/>
  <c r="E316" i="2"/>
  <c r="F315" i="2"/>
  <c r="E315" i="2"/>
  <c r="F314" i="2"/>
  <c r="E314" i="2"/>
  <c r="F313" i="2"/>
  <c r="G313" i="2" s="1"/>
  <c r="E313" i="2"/>
  <c r="F312" i="2"/>
  <c r="E312" i="2"/>
  <c r="F311" i="2"/>
  <c r="E311" i="2"/>
  <c r="F310" i="2"/>
  <c r="E310" i="2"/>
  <c r="F309" i="2"/>
  <c r="E309" i="2"/>
  <c r="F302" i="2"/>
  <c r="G302" i="2" s="1"/>
  <c r="E302" i="2"/>
  <c r="F301" i="2"/>
  <c r="E301" i="2"/>
  <c r="F300" i="2"/>
  <c r="E300" i="2"/>
  <c r="F299" i="2"/>
  <c r="E299" i="2"/>
  <c r="F298" i="2"/>
  <c r="E298" i="2"/>
  <c r="G298" i="2" s="1"/>
  <c r="F297" i="2"/>
  <c r="E297" i="2"/>
  <c r="F296" i="2"/>
  <c r="E296" i="2"/>
  <c r="F295" i="2"/>
  <c r="E295" i="2"/>
  <c r="F294" i="2"/>
  <c r="E294" i="2"/>
  <c r="F293" i="2"/>
  <c r="G293" i="2" s="1"/>
  <c r="E293" i="2"/>
  <c r="F292" i="2"/>
  <c r="E292" i="2"/>
  <c r="F291" i="2"/>
  <c r="E291" i="2"/>
  <c r="F290" i="2"/>
  <c r="G290" i="2" s="1"/>
  <c r="E290" i="2"/>
  <c r="G342" i="2" l="1"/>
  <c r="G343" i="2"/>
  <c r="G344" i="2"/>
  <c r="G320" i="2"/>
  <c r="G317" i="2"/>
  <c r="G309" i="2"/>
  <c r="G315" i="2"/>
  <c r="G310" i="2"/>
  <c r="G312" i="2"/>
  <c r="G319" i="2"/>
  <c r="G325" i="2" s="1"/>
  <c r="G314" i="2"/>
  <c r="G316" i="2"/>
  <c r="G301" i="2"/>
  <c r="G299" i="2"/>
  <c r="G296" i="2"/>
  <c r="G294" i="2"/>
  <c r="G291" i="2"/>
  <c r="G292" i="2"/>
  <c r="G295" i="2"/>
  <c r="G297" i="2"/>
  <c r="F283" i="2"/>
  <c r="E283" i="2"/>
  <c r="F282" i="2"/>
  <c r="E282" i="2"/>
  <c r="F281" i="2"/>
  <c r="E281" i="2"/>
  <c r="F280" i="2"/>
  <c r="E280" i="2"/>
  <c r="F279" i="2"/>
  <c r="E279" i="2"/>
  <c r="F278" i="2"/>
  <c r="G278" i="2" s="1"/>
  <c r="E278" i="2"/>
  <c r="F277" i="2"/>
  <c r="E277" i="2"/>
  <c r="F276" i="2"/>
  <c r="E276" i="2"/>
  <c r="F275" i="2"/>
  <c r="E275" i="2"/>
  <c r="F274" i="2"/>
  <c r="E274" i="2"/>
  <c r="F273" i="2"/>
  <c r="E273" i="2"/>
  <c r="F272" i="2"/>
  <c r="G272" i="2" s="1"/>
  <c r="E272" i="2"/>
  <c r="F271" i="2"/>
  <c r="E271" i="2"/>
  <c r="G323" i="2" l="1"/>
  <c r="G324" i="2"/>
  <c r="G304" i="2"/>
  <c r="G305" i="2"/>
  <c r="G306" i="2"/>
  <c r="G283" i="2"/>
  <c r="G282" i="2"/>
  <c r="G281" i="2"/>
  <c r="G285" i="2" s="1"/>
  <c r="G280" i="2"/>
  <c r="G279" i="2"/>
  <c r="G277" i="2"/>
  <c r="G276" i="2"/>
  <c r="G275" i="2"/>
  <c r="G274" i="2"/>
  <c r="G273" i="2"/>
  <c r="G271" i="2"/>
  <c r="F264" i="2"/>
  <c r="E264" i="2"/>
  <c r="F263" i="2"/>
  <c r="E263" i="2"/>
  <c r="F262" i="2"/>
  <c r="E262" i="2"/>
  <c r="F261" i="2"/>
  <c r="G261" i="2" s="1"/>
  <c r="E261" i="2"/>
  <c r="F260" i="2"/>
  <c r="E260" i="2"/>
  <c r="F259" i="2"/>
  <c r="E259" i="2"/>
  <c r="F258" i="2"/>
  <c r="E258" i="2"/>
  <c r="G258" i="2" s="1"/>
  <c r="F257" i="2"/>
  <c r="E257" i="2"/>
  <c r="F256" i="2"/>
  <c r="G256" i="2" s="1"/>
  <c r="E256" i="2"/>
  <c r="F255" i="2"/>
  <c r="E255" i="2"/>
  <c r="F254" i="2"/>
  <c r="E254" i="2"/>
  <c r="F253" i="2"/>
  <c r="E253" i="2"/>
  <c r="F252" i="2"/>
  <c r="G252" i="2" s="1"/>
  <c r="E252" i="2"/>
  <c r="G286" i="2" l="1"/>
  <c r="G287" i="2"/>
  <c r="G264" i="2"/>
  <c r="G263" i="2"/>
  <c r="G260" i="2"/>
  <c r="G253" i="2"/>
  <c r="G255" i="2"/>
  <c r="G262" i="2"/>
  <c r="G254" i="2"/>
  <c r="G266" i="2" s="1"/>
  <c r="G257" i="2"/>
  <c r="G259" i="2"/>
  <c r="F245" i="2"/>
  <c r="E245" i="2"/>
  <c r="F244" i="2"/>
  <c r="E244" i="2"/>
  <c r="F243" i="2"/>
  <c r="E243" i="2"/>
  <c r="F242" i="2"/>
  <c r="E242" i="2"/>
  <c r="F241" i="2"/>
  <c r="E241" i="2"/>
  <c r="F240" i="2"/>
  <c r="G240" i="2" s="1"/>
  <c r="E240" i="2"/>
  <c r="F239" i="2"/>
  <c r="E239" i="2"/>
  <c r="F238" i="2"/>
  <c r="E238" i="2"/>
  <c r="F237" i="2"/>
  <c r="E237" i="2"/>
  <c r="F236" i="2"/>
  <c r="E236" i="2"/>
  <c r="F235" i="2"/>
  <c r="E235" i="2"/>
  <c r="F234" i="2"/>
  <c r="E234" i="2"/>
  <c r="F233" i="2"/>
  <c r="E233" i="2"/>
  <c r="G267" i="2" l="1"/>
  <c r="G268" i="2"/>
  <c r="G244" i="2"/>
  <c r="G241" i="2"/>
  <c r="G239" i="2"/>
  <c r="G238" i="2"/>
  <c r="G237" i="2"/>
  <c r="G233" i="2"/>
  <c r="G236" i="2"/>
  <c r="G235" i="2"/>
  <c r="G248" i="2" s="1"/>
  <c r="G247" i="2"/>
  <c r="F226" i="2"/>
  <c r="E226" i="2"/>
  <c r="F225" i="2"/>
  <c r="G225" i="2" s="1"/>
  <c r="E225" i="2"/>
  <c r="F224" i="2"/>
  <c r="E224" i="2"/>
  <c r="G224" i="2" s="1"/>
  <c r="F223" i="2"/>
  <c r="E223" i="2"/>
  <c r="F222" i="2"/>
  <c r="E222" i="2"/>
  <c r="F221" i="2"/>
  <c r="E221" i="2"/>
  <c r="F220" i="2"/>
  <c r="E220" i="2"/>
  <c r="F219" i="2"/>
  <c r="G219" i="2" s="1"/>
  <c r="E219" i="2"/>
  <c r="F218" i="2"/>
  <c r="E218" i="2"/>
  <c r="F217" i="2"/>
  <c r="E217" i="2"/>
  <c r="F216" i="2"/>
  <c r="E216" i="2"/>
  <c r="F215" i="2"/>
  <c r="G215" i="2" s="1"/>
  <c r="E215" i="2"/>
  <c r="F214" i="2"/>
  <c r="E214" i="2"/>
  <c r="F207" i="2"/>
  <c r="E207" i="2"/>
  <c r="F206" i="2"/>
  <c r="E206" i="2"/>
  <c r="F205" i="2"/>
  <c r="E205" i="2"/>
  <c r="F204" i="2"/>
  <c r="G204" i="2" s="1"/>
  <c r="E204" i="2"/>
  <c r="F203" i="2"/>
  <c r="G203" i="2" s="1"/>
  <c r="E203" i="2"/>
  <c r="F202" i="2"/>
  <c r="E202" i="2"/>
  <c r="F201" i="2"/>
  <c r="E201" i="2"/>
  <c r="F200" i="2"/>
  <c r="E200" i="2"/>
  <c r="F199" i="2"/>
  <c r="E199" i="2"/>
  <c r="F198" i="2"/>
  <c r="E198" i="2"/>
  <c r="F197" i="2"/>
  <c r="E197" i="2"/>
  <c r="F196" i="2"/>
  <c r="G196" i="2" s="1"/>
  <c r="E196" i="2"/>
  <c r="F195" i="2"/>
  <c r="E195" i="2"/>
  <c r="G206" i="2" l="1"/>
  <c r="G249" i="2"/>
  <c r="G226" i="2"/>
  <c r="G223" i="2"/>
  <c r="G222" i="2"/>
  <c r="G218" i="2"/>
  <c r="G214" i="2"/>
  <c r="G217" i="2"/>
  <c r="G220" i="2"/>
  <c r="G216" i="2"/>
  <c r="G221" i="2"/>
  <c r="G201" i="2"/>
  <c r="G200" i="2"/>
  <c r="G199" i="2"/>
  <c r="G198" i="2"/>
  <c r="G195" i="2"/>
  <c r="G197" i="2"/>
  <c r="G202" i="2"/>
  <c r="F188" i="2"/>
  <c r="E188" i="2"/>
  <c r="F187" i="2"/>
  <c r="G187" i="2" s="1"/>
  <c r="E187" i="2"/>
  <c r="F186" i="2"/>
  <c r="E186" i="2"/>
  <c r="F185" i="2"/>
  <c r="E185" i="2"/>
  <c r="F184" i="2"/>
  <c r="E184" i="2"/>
  <c r="F183" i="2"/>
  <c r="E183" i="2"/>
  <c r="F182" i="2"/>
  <c r="E182" i="2"/>
  <c r="F181" i="2"/>
  <c r="G181" i="2" s="1"/>
  <c r="E181" i="2"/>
  <c r="F180" i="2"/>
  <c r="E180" i="2"/>
  <c r="F179" i="2"/>
  <c r="E179" i="2"/>
  <c r="F178" i="2"/>
  <c r="E178" i="2"/>
  <c r="F177" i="2"/>
  <c r="E177" i="2"/>
  <c r="F176" i="2"/>
  <c r="E176" i="2"/>
  <c r="F169" i="2"/>
  <c r="E169" i="2"/>
  <c r="F168" i="2"/>
  <c r="E168" i="2"/>
  <c r="F167" i="2"/>
  <c r="G167" i="2" s="1"/>
  <c r="E167" i="2"/>
  <c r="F166" i="2"/>
  <c r="E166" i="2"/>
  <c r="F165" i="2"/>
  <c r="E165" i="2"/>
  <c r="G165" i="2" s="1"/>
  <c r="F164" i="2"/>
  <c r="E164" i="2"/>
  <c r="F163" i="2"/>
  <c r="E163" i="2"/>
  <c r="F162" i="2"/>
  <c r="E162" i="2"/>
  <c r="F161" i="2"/>
  <c r="E161" i="2"/>
  <c r="F160" i="2"/>
  <c r="G160" i="2" s="1"/>
  <c r="E160" i="2"/>
  <c r="F159" i="2"/>
  <c r="E159" i="2"/>
  <c r="F158" i="2"/>
  <c r="E158" i="2"/>
  <c r="F157" i="2"/>
  <c r="E157" i="2"/>
  <c r="G230" i="2" l="1"/>
  <c r="G229" i="2"/>
  <c r="G228" i="2"/>
  <c r="G210" i="2"/>
  <c r="G209" i="2"/>
  <c r="G211" i="2"/>
  <c r="G188" i="2"/>
  <c r="G186" i="2"/>
  <c r="G185" i="2"/>
  <c r="G184" i="2"/>
  <c r="G190" i="2" s="1"/>
  <c r="G182" i="2"/>
  <c r="G180" i="2"/>
  <c r="G179" i="2"/>
  <c r="G178" i="2"/>
  <c r="G177" i="2"/>
  <c r="G176" i="2"/>
  <c r="G183" i="2"/>
  <c r="G169" i="2"/>
  <c r="G164" i="2"/>
  <c r="G162" i="2"/>
  <c r="G161" i="2"/>
  <c r="G158" i="2"/>
  <c r="G157" i="2"/>
  <c r="G159" i="2"/>
  <c r="G166" i="2"/>
  <c r="G168" i="2"/>
  <c r="G163" i="2"/>
  <c r="F150" i="2"/>
  <c r="E150" i="2"/>
  <c r="F149" i="2"/>
  <c r="E149" i="2"/>
  <c r="F148" i="2"/>
  <c r="E148" i="2"/>
  <c r="G148" i="2" s="1"/>
  <c r="F147" i="2"/>
  <c r="G147" i="2" s="1"/>
  <c r="E147" i="2"/>
  <c r="F146" i="2"/>
  <c r="E146" i="2"/>
  <c r="F145" i="2"/>
  <c r="E145" i="2"/>
  <c r="F144" i="2"/>
  <c r="E144" i="2"/>
  <c r="F143" i="2"/>
  <c r="E143" i="2"/>
  <c r="F142" i="2"/>
  <c r="E142" i="2"/>
  <c r="F141" i="2"/>
  <c r="G141" i="2" s="1"/>
  <c r="E141" i="2"/>
  <c r="F140" i="2"/>
  <c r="E140" i="2"/>
  <c r="F139" i="2"/>
  <c r="E139" i="2"/>
  <c r="F138" i="2"/>
  <c r="E138" i="2"/>
  <c r="F131" i="2"/>
  <c r="E131" i="2"/>
  <c r="F130" i="2"/>
  <c r="E130" i="2"/>
  <c r="F129" i="2"/>
  <c r="E129" i="2"/>
  <c r="F128" i="2"/>
  <c r="E128" i="2"/>
  <c r="F127" i="2"/>
  <c r="E127" i="2"/>
  <c r="F126" i="2"/>
  <c r="E126" i="2"/>
  <c r="F125" i="2"/>
  <c r="E125" i="2"/>
  <c r="F124" i="2"/>
  <c r="E124" i="2"/>
  <c r="F123" i="2"/>
  <c r="E123" i="2"/>
  <c r="F122" i="2"/>
  <c r="E122" i="2"/>
  <c r="F121" i="2"/>
  <c r="E121" i="2"/>
  <c r="F120" i="2"/>
  <c r="E120" i="2"/>
  <c r="F119" i="2"/>
  <c r="E119" i="2"/>
  <c r="G172" i="2" l="1"/>
  <c r="G191" i="2"/>
  <c r="G192" i="2"/>
  <c r="G173" i="2"/>
  <c r="G171" i="2"/>
  <c r="G149" i="2"/>
  <c r="G145" i="2"/>
  <c r="G144" i="2"/>
  <c r="G140" i="2"/>
  <c r="G146" i="2"/>
  <c r="G138" i="2"/>
  <c r="G143" i="2"/>
  <c r="G139" i="2"/>
  <c r="G142" i="2"/>
  <c r="G131" i="2"/>
  <c r="G129" i="2"/>
  <c r="G127" i="2"/>
  <c r="G125" i="2"/>
  <c r="G124" i="2"/>
  <c r="G123" i="2"/>
  <c r="G119" i="2"/>
  <c r="G120" i="2"/>
  <c r="G122" i="2"/>
  <c r="G121" i="2"/>
  <c r="G126" i="2"/>
  <c r="G153" i="2" l="1"/>
  <c r="G152" i="2"/>
  <c r="G154" i="2"/>
  <c r="G135" i="2"/>
  <c r="G134" i="2"/>
  <c r="G133" i="2"/>
  <c r="F112" i="2"/>
  <c r="G112" i="2" s="1"/>
  <c r="E112" i="2"/>
  <c r="F111" i="2"/>
  <c r="E111" i="2"/>
  <c r="F110" i="2"/>
  <c r="E110" i="2"/>
  <c r="F109" i="2"/>
  <c r="E109" i="2"/>
  <c r="F108" i="2"/>
  <c r="E108" i="2"/>
  <c r="F107" i="2"/>
  <c r="E107" i="2"/>
  <c r="F106" i="2"/>
  <c r="E106" i="2"/>
  <c r="F105" i="2"/>
  <c r="E105" i="2"/>
  <c r="G105" i="2" s="1"/>
  <c r="F104" i="2"/>
  <c r="E104" i="2"/>
  <c r="F103" i="2"/>
  <c r="E103" i="2"/>
  <c r="G103" i="2" s="1"/>
  <c r="F102" i="2"/>
  <c r="E102" i="2"/>
  <c r="F101" i="2"/>
  <c r="E101" i="2"/>
  <c r="F100" i="2"/>
  <c r="E100" i="2"/>
  <c r="G101" i="2" l="1"/>
  <c r="G107" i="2"/>
  <c r="G109" i="2"/>
  <c r="G100" i="2"/>
  <c r="G106" i="2"/>
  <c r="G108" i="2"/>
  <c r="G102" i="2"/>
  <c r="G104" i="2"/>
  <c r="G111" i="2"/>
  <c r="G110" i="2"/>
  <c r="F93" i="2"/>
  <c r="E93" i="2"/>
  <c r="F92" i="2"/>
  <c r="E92" i="2"/>
  <c r="F91" i="2"/>
  <c r="E91" i="2"/>
  <c r="F90" i="2"/>
  <c r="E90" i="2"/>
  <c r="F89" i="2"/>
  <c r="E89" i="2"/>
  <c r="F88" i="2"/>
  <c r="E88" i="2"/>
  <c r="F87" i="2"/>
  <c r="E87" i="2"/>
  <c r="F86" i="2"/>
  <c r="E86" i="2"/>
  <c r="F85" i="2"/>
  <c r="E85" i="2"/>
  <c r="F84" i="2"/>
  <c r="E84" i="2"/>
  <c r="F83" i="2"/>
  <c r="E83" i="2"/>
  <c r="F82" i="2"/>
  <c r="E82" i="2"/>
  <c r="F81" i="2"/>
  <c r="E81" i="2"/>
  <c r="G114" i="2" l="1"/>
  <c r="G83" i="2"/>
  <c r="G116" i="2"/>
  <c r="G88" i="2"/>
  <c r="G90" i="2"/>
  <c r="G115" i="2"/>
  <c r="G92" i="2"/>
  <c r="G87" i="2"/>
  <c r="G86" i="2"/>
  <c r="G85" i="2"/>
  <c r="G84" i="2"/>
  <c r="G81" i="2"/>
  <c r="G82" i="2"/>
  <c r="G89" i="2"/>
  <c r="G91" i="2"/>
  <c r="F62" i="2"/>
  <c r="F63" i="2"/>
  <c r="G63" i="2" s="1"/>
  <c r="F64" i="2"/>
  <c r="F65" i="2"/>
  <c r="F66" i="2"/>
  <c r="F67" i="2"/>
  <c r="F68" i="2"/>
  <c r="F69" i="2"/>
  <c r="F71" i="2"/>
  <c r="F72" i="2"/>
  <c r="F73" i="2"/>
  <c r="E62" i="2"/>
  <c r="E63" i="2"/>
  <c r="E64" i="2"/>
  <c r="E65" i="2"/>
  <c r="E66" i="2"/>
  <c r="E67" i="2"/>
  <c r="E68" i="2"/>
  <c r="E69" i="2"/>
  <c r="E71" i="2"/>
  <c r="E72" i="2"/>
  <c r="E73" i="2"/>
  <c r="F61" i="2"/>
  <c r="E61" i="2"/>
  <c r="G68" i="2" l="1"/>
  <c r="G95" i="2"/>
  <c r="G69" i="2"/>
  <c r="G97" i="2"/>
  <c r="G96" i="2"/>
  <c r="G73" i="2"/>
  <c r="G72" i="2"/>
  <c r="G71" i="2"/>
  <c r="G67" i="2"/>
  <c r="G66" i="2"/>
  <c r="G65" i="2"/>
  <c r="G64" i="2"/>
  <c r="G62" i="2"/>
  <c r="G61" i="2"/>
  <c r="G77" i="2" l="1"/>
  <c r="G78" i="2"/>
  <c r="G76" i="2"/>
  <c r="F53" i="2"/>
  <c r="E53" i="2"/>
  <c r="F52" i="2"/>
  <c r="E52" i="2"/>
  <c r="F51" i="2"/>
  <c r="E51" i="2"/>
  <c r="F50" i="2"/>
  <c r="E50" i="2"/>
  <c r="F49" i="2"/>
  <c r="E49" i="2"/>
  <c r="F48" i="2"/>
  <c r="E48" i="2"/>
  <c r="F47" i="2"/>
  <c r="E47" i="2"/>
  <c r="F46" i="2"/>
  <c r="E46" i="2"/>
  <c r="F45" i="2"/>
  <c r="E45" i="2"/>
  <c r="F44" i="2"/>
  <c r="E44" i="2"/>
  <c r="F43" i="2"/>
  <c r="E43" i="2"/>
  <c r="F42" i="2"/>
  <c r="E42" i="2"/>
  <c r="F41" i="2"/>
  <c r="E41" i="2"/>
  <c r="G48" i="2" l="1"/>
  <c r="G49" i="2"/>
  <c r="G46" i="2"/>
  <c r="G45" i="2"/>
  <c r="G44" i="2"/>
  <c r="G43" i="2"/>
  <c r="G47" i="2"/>
  <c r="G41" i="2"/>
  <c r="E22" i="2"/>
  <c r="F22" i="2"/>
  <c r="E23" i="2"/>
  <c r="F23" i="2"/>
  <c r="E24" i="2"/>
  <c r="F24" i="2"/>
  <c r="G24" i="2" s="1"/>
  <c r="E25" i="2"/>
  <c r="F25" i="2"/>
  <c r="E26" i="2"/>
  <c r="F26" i="2"/>
  <c r="E27" i="2"/>
  <c r="F27" i="2"/>
  <c r="G27" i="2" s="1"/>
  <c r="E28" i="2"/>
  <c r="F28" i="2"/>
  <c r="G28" i="2" s="1"/>
  <c r="E29" i="2"/>
  <c r="F29" i="2"/>
  <c r="E31" i="2"/>
  <c r="F31" i="2"/>
  <c r="G31" i="2" s="1"/>
  <c r="E32" i="2"/>
  <c r="F32" i="2"/>
  <c r="E33" i="2"/>
  <c r="F33" i="2"/>
  <c r="G33" i="2" s="1"/>
  <c r="F21" i="2"/>
  <c r="E21" i="2"/>
  <c r="G56" i="2" l="1"/>
  <c r="G58" i="2"/>
  <c r="G57" i="2"/>
  <c r="G32" i="2"/>
  <c r="G29" i="2"/>
  <c r="G26" i="2"/>
  <c r="G25" i="2"/>
  <c r="G23" i="2"/>
  <c r="G22" i="2"/>
  <c r="G21" i="2"/>
  <c r="E5" i="2"/>
  <c r="F5" i="2"/>
  <c r="G5" i="2" s="1"/>
  <c r="E6" i="2"/>
  <c r="F6" i="2"/>
  <c r="E7" i="2"/>
  <c r="F7" i="2"/>
  <c r="E8" i="2"/>
  <c r="F8" i="2"/>
  <c r="E9" i="2"/>
  <c r="F9" i="2"/>
  <c r="E10" i="2"/>
  <c r="F10" i="2"/>
  <c r="E14" i="2"/>
  <c r="F14" i="2"/>
  <c r="E11" i="2"/>
  <c r="F11" i="2"/>
  <c r="E12" i="2"/>
  <c r="F12" i="2"/>
  <c r="E13" i="2"/>
  <c r="F13" i="2"/>
  <c r="E4" i="2"/>
  <c r="F4" i="2"/>
  <c r="F3" i="2"/>
  <c r="E3" i="2"/>
  <c r="E2" i="2"/>
  <c r="G14" i="2" l="1"/>
  <c r="G3" i="2"/>
  <c r="G4" i="2"/>
  <c r="G9" i="2"/>
  <c r="G13" i="2"/>
  <c r="G12" i="2"/>
  <c r="G11" i="2"/>
  <c r="G10" i="2"/>
  <c r="G8" i="2"/>
  <c r="G7" i="2"/>
  <c r="G6" i="2"/>
  <c r="F2" i="2" l="1"/>
  <c r="G2" i="2" s="1"/>
  <c r="G16" i="2" s="1"/>
  <c r="G18" i="2" l="1"/>
  <c r="G17" i="2"/>
</calcChain>
</file>

<file path=xl/sharedStrings.xml><?xml version="1.0" encoding="utf-8"?>
<sst xmlns="http://schemas.openxmlformats.org/spreadsheetml/2006/main" count="1670" uniqueCount="306">
  <si>
    <t>Weight</t>
  </si>
  <si>
    <t>Justification</t>
  </si>
  <si>
    <t>activemq_v_5.17.0</t>
  </si>
  <si>
    <t>ant-ivy_v_rel_2.5.0</t>
  </si>
  <si>
    <t>ant_v_rel_1.9.9</t>
  </si>
  <si>
    <t>argouml_v_0.35.1</t>
  </si>
  <si>
    <t>Well 
readable</t>
  </si>
  <si>
    <t>Moderately 
readable</t>
  </si>
  <si>
    <t>Non 
readable</t>
  </si>
  <si>
    <t>Comprehensibility
Score</t>
  </si>
  <si>
    <t>Total
Score</t>
  </si>
  <si>
    <t>AS</t>
  </si>
  <si>
    <t>BCSBA</t>
  </si>
  <si>
    <t>Total attributes</t>
  </si>
  <si>
    <t>No. of classes
observed</t>
  </si>
  <si>
    <t>Blob</t>
  </si>
  <si>
    <t>CDSBP</t>
  </si>
  <si>
    <t xml:space="preserve">Naming convention is followed mostly. Most of the variable and method names are readable. Few vriable names can be improved. For example, xid, info, m, etc. can be improved. </t>
  </si>
  <si>
    <t xml:space="preserve">Naming convention is followed mostly. Most of the variable and method names are readable. Very few vriable names can be improved. For example, fut can be replaced as future. </t>
  </si>
  <si>
    <t xml:space="preserve">Naming convention is followed mostly. Most of the variable and method names are readable. Very few vriable names can be improved. For example, props can be replaced as properties. </t>
  </si>
  <si>
    <t xml:space="preserve">Naming convention is followed mostly. Most of the variable and method names are readable. Very few vriable names can be improved. For example, info can be replaced as consumerInfo. </t>
  </si>
  <si>
    <t>CC</t>
  </si>
  <si>
    <t xml:space="preserve">Naming convention is followed mostly. Most of the variable and method names are readable. Few vriable, method names can be improved. For example, p, rc, props, pid,o, etc. can be improved. </t>
  </si>
  <si>
    <t>LC</t>
  </si>
  <si>
    <t xml:space="preserve">Naming convention is followed moderately. Most of the variable and method names are readable. Few vriable, method names can be improved. For example, o,tm,tmf, kmf, etc. can be improved. </t>
  </si>
  <si>
    <t>LzC</t>
  </si>
  <si>
    <t>Naming convention is followed mostly. Most of the variable and method names are readable. Class size is small.</t>
  </si>
  <si>
    <t>LM</t>
  </si>
  <si>
    <t xml:space="preserve">Naming convention is followed moderately. Most of the variable and method names are readable. Few vriable, method names can be improved. </t>
  </si>
  <si>
    <t>LPL</t>
  </si>
  <si>
    <t>MFABNC</t>
  </si>
  <si>
    <t>RPB</t>
  </si>
  <si>
    <t>NA</t>
  </si>
  <si>
    <t>SC</t>
  </si>
  <si>
    <t>SG</t>
  </si>
  <si>
    <t xml:space="preserve">Naming convention is followed moderately. Most of the variable and method names are readable. Few vriable names can be improved. </t>
  </si>
  <si>
    <t>Code Smell</t>
  </si>
  <si>
    <t>Naming convention is followed moderately. However, many variable and method names are not readable. Such as p, l, d, etc.</t>
  </si>
  <si>
    <t>Naming convention is followed moderately. However, several variable and method names are not readable.</t>
  </si>
  <si>
    <t>Naming convention is followed moderately. However, few variable and method names are not readable.</t>
  </si>
  <si>
    <t xml:space="preserve">Naming convention is followed mostly. Most of the variable and method names are readable. Few vriable names can be improved. </t>
  </si>
  <si>
    <t xml:space="preserve">Naming convention is followed mostly. Most of the variable and method names are readable. </t>
  </si>
  <si>
    <t xml:space="preserve">Naming convention is followed moderately. However, several variable and method names are not readable. </t>
  </si>
  <si>
    <t>Naming convention is very poor for many variables (ONLY ONE CLASS). For example, p, l, etc.</t>
  </si>
  <si>
    <t>Naming convention is alright (Only 2 Classes)</t>
  </si>
  <si>
    <t>Q1</t>
  </si>
  <si>
    <t>Q2</t>
  </si>
  <si>
    <t>Q3</t>
  </si>
  <si>
    <t>Naming convention is followed moderately. However, many variable and method names are not readable. Such as ext, mrid, c, s, etc.</t>
  </si>
  <si>
    <t>Naming convention is followed mostly However, very few variable and method names are not readable.</t>
  </si>
  <si>
    <t>Naming convention is followed moderately. However, few variable and method names are not readable. For example, md, cf, l, etc.</t>
  </si>
  <si>
    <t>Naming convention is followed moderately. However, few variable and method names are not readable. For example, mrid, cf, c, etc.</t>
  </si>
  <si>
    <t>Naming convention is followed moderately. However, many variable and method names are not readable. Such as i c, st, etc.</t>
  </si>
  <si>
    <t>Naming convention is poorly. Many variable and method names are not readable. Fo example, x, y, w, p, etc.</t>
  </si>
  <si>
    <t xml:space="preserve">Naming convention is followed moderately. However, few variable and method names are not readable. </t>
  </si>
  <si>
    <t>Naming convention is followed moderately. However, several variable and method names are not readable. For example, dsgr, n, etc.</t>
  </si>
  <si>
    <t>Naming convention is poorly. Many variable and method names are not readable. Fo example, tv, s, st, etc.</t>
  </si>
  <si>
    <t>aspectj.eclipse_v_R4.9</t>
  </si>
  <si>
    <t xml:space="preserve">Naming convention is followed mostly. </t>
  </si>
  <si>
    <t>Naming convention is followed mostly However, few variable and method names are not readable. Such as t, e, sb, etc.</t>
  </si>
  <si>
    <t>Naming convention is followed mostly However, few variable and method names are not readable. Such as k, sb, etc.</t>
  </si>
  <si>
    <t>Naming convention is followed moderately. However, several variable and method names are not readable. For example, s, c, etc.</t>
  </si>
  <si>
    <t>cassandra_v_4.0.5</t>
  </si>
  <si>
    <t>Naming convention is followed moderately. However, several variable and method names are not readable. For example, I, rs, o, c.</t>
  </si>
  <si>
    <t>Naming convention is followed moderately. However, few variable and method names are not readable. Such as sb, s.</t>
  </si>
  <si>
    <t>Naming convention is followed moderately. However, few variable and method names are not readable. Such as I,v,bb.</t>
  </si>
  <si>
    <t>Naming convention is followed moderately. However, several variable and method names are not readable. For example, fs,t , etc.</t>
  </si>
  <si>
    <t>cayenne_v_4.1</t>
  </si>
  <si>
    <t>Naming convention is followed moderately. However, few variable and method names are not readable. Such as q,e,it.</t>
  </si>
  <si>
    <t>Naming convention is followed moderately. However, several variable and method names are not readable. For example, rs, b, val.</t>
  </si>
  <si>
    <t>cdt_v_10_6_2</t>
  </si>
  <si>
    <t>Naming convention is followed mostly. Several names can be improved. Such as x, t, retVal, tu.</t>
  </si>
  <si>
    <t>Naming convention is followed mostly. Several names can be improved. Such tu, val.</t>
  </si>
  <si>
    <t>cxf_v_3.5.3</t>
  </si>
  <si>
    <t>Naming convention is followed mostly. Several names can be improved. Such as rmps, inmsg, je.</t>
  </si>
  <si>
    <t xml:space="preserve">Naming convention is followed poorly. Such as cls, srv, o1. </t>
  </si>
  <si>
    <t>Naming convention is followed mostly.</t>
  </si>
  <si>
    <t>Naming convention is followed poorly.</t>
  </si>
  <si>
    <t>deeplearning4j_v_1.0.0.M2</t>
  </si>
  <si>
    <t>Naming convention is followed moderately. However, several variable and method names are not readable. Such as rng, e, rr, n, f, ds.</t>
  </si>
  <si>
    <t xml:space="preserve">Naming convention is followed poorly. </t>
  </si>
  <si>
    <t>Naming convention is followed mostly. However, several variable names are not readable, such as n, a, w.</t>
  </si>
  <si>
    <t>Naming convention is followed moderately.</t>
  </si>
  <si>
    <t>drill_v_1.10.0</t>
  </si>
  <si>
    <t>Naming convention is followed moderately. However, several variable and method names are not readable. Such as tI, sc.</t>
  </si>
  <si>
    <t>Naming convention is followed mostly. However, several variable names are not readable, such as tp, m1, m2.</t>
  </si>
  <si>
    <t>Naming convention is followed mostly. However, several variable names are not readable, such as c, GM.</t>
  </si>
  <si>
    <t>Naming convention is followed moderately. However, several variable names are not readable, such as s, n, k, m ,l ,b.</t>
  </si>
  <si>
    <t>elasticsearch_v_8.3.3</t>
  </si>
  <si>
    <t>Naming convention is followed mostly. However, several variable and method names are not readable. Such as r,t,sb.</t>
  </si>
  <si>
    <t>freemind-mmx_v_1.0.0.Alpha7</t>
  </si>
  <si>
    <t>Naming convention is followed mostly. However, several variable and method names are not readable. Such as a, s,rdr,fs,e.</t>
  </si>
  <si>
    <t>Naming convention is followed mostly. However, several variable and method names are not readable. Such as s,e.</t>
  </si>
  <si>
    <t>Naming convention is followed moderately. Such as d1, d2, e, dse.</t>
  </si>
  <si>
    <t xml:space="preserve">Naming convention is followed moderately. </t>
  </si>
  <si>
    <t>hadoop_v_rel_3.3.4</t>
  </si>
  <si>
    <t>Naming convention is followed mostly. Several variables are not readable. Such as I, j, retv.</t>
  </si>
  <si>
    <t>Naming convention is followed mostly. Several variables are not readable. Such as sb, b.</t>
  </si>
  <si>
    <t>Naming convention is followed moderately. Several variables are not readable. Such as t, kp, fs, tok.</t>
  </si>
  <si>
    <t xml:space="preserve">Naming convention is followed moderately. Several variables are not readable. </t>
  </si>
  <si>
    <t>hbase_v_rel_3.0.0.alpha3</t>
  </si>
  <si>
    <t>Naming convention is followed moderately. Several variables are not readable. Such as ugi, fs, s.</t>
  </si>
  <si>
    <t>Naming convention is followed moderately. Several variables are not readable. Such as I, p.</t>
  </si>
  <si>
    <t>Naming convention is followed moderately. Several variables are not readable. Such as a,o,t,ts.</t>
  </si>
  <si>
    <t>hive_v_rel_release-3.1.3</t>
  </si>
  <si>
    <t>Naming convention is followed moderately. Several variables are not readable. Such as s,br,sb,tname.</t>
  </si>
  <si>
    <t>Naming convention is followed moderately. Several variables are not readable. Such as t, csd, cso.</t>
  </si>
  <si>
    <t>Naming convention is followed poorly. Several variables are not readable. Such as rc, mk1, mv1.</t>
  </si>
  <si>
    <t>hsqldb_v_2.7.0</t>
  </si>
  <si>
    <t>Naming convention is followed moderately. Several variables are not readable. Such as ts,sa,y,t.</t>
  </si>
  <si>
    <t>Naming convention is followed moderately. Several variables are not readable. Such as a,b,s.</t>
  </si>
  <si>
    <t>incubator-livy_v_0.7.0</t>
  </si>
  <si>
    <t>Naming convention is followed moderately. Several variables are not readable. Such as r, e, t.</t>
  </si>
  <si>
    <t>Naming convention is followed moderately. Several variables are not readable. Such as r, l. s.</t>
  </si>
  <si>
    <t>Naming convention is followed moderately. Several variables are not readable.</t>
  </si>
  <si>
    <t>Naming convention is followed moderately. Several variables are not readable. Such as sc, rdd, s, r, t, l, c, ect.</t>
  </si>
  <si>
    <t>jackrabbit_v_2.9.0</t>
  </si>
  <si>
    <t>Naming convention is followed moderately. Several variables are not readable. Such as s,p,o,c1.</t>
  </si>
  <si>
    <t>jboss-modules_v_2.0.3.Final</t>
  </si>
  <si>
    <t>Naming convention is followed mostly. Several variables are not readable. Such as sm, I, c1, m1, b.</t>
  </si>
  <si>
    <t>jena_v_4.5.0</t>
  </si>
  <si>
    <t>Naming convention is followed moderately. Several variables are not readable. Such as f, reg, n.</t>
  </si>
  <si>
    <t>Naming convention is followed mostly. However, several variables are not readable. Such as l,r,v1,v2.</t>
  </si>
  <si>
    <t>jfreechart_v_1.5.3</t>
  </si>
  <si>
    <t>Naming convention is followed mostly. However, several variables are not readable. Such as a1,a2,g,c,f.</t>
  </si>
  <si>
    <t>Naming convention is followed moderately. Several variables are not readable. Such a x, df, i0, i1, t.</t>
  </si>
  <si>
    <t>Naming convention is followed moderately. Several variables are not readable. Such a x, y, g2, p.</t>
  </si>
  <si>
    <t>jhotdraw_v_9.0</t>
  </si>
  <si>
    <t>M</t>
  </si>
  <si>
    <t>L</t>
  </si>
  <si>
    <t>Not Matched</t>
  </si>
  <si>
    <t>CDSBP,</t>
  </si>
  <si>
    <t>BCSBA, LzC</t>
  </si>
  <si>
    <t>CC, LC, RPB</t>
  </si>
  <si>
    <t>AS, Blob, LM, LPL, SC, SG</t>
  </si>
  <si>
    <t xml:space="preserve">AS, </t>
  </si>
  <si>
    <t xml:space="preserve">AS, CDSBP, </t>
  </si>
  <si>
    <t xml:space="preserve">LzC, </t>
  </si>
  <si>
    <t xml:space="preserve">CC, LM, </t>
  </si>
  <si>
    <t xml:space="preserve">CC, LM, RPB, </t>
  </si>
  <si>
    <t>BCSBA, Blob, LC, LPL, SC</t>
  </si>
  <si>
    <t>LzC, SG</t>
  </si>
  <si>
    <t>H Comprehensibility</t>
  </si>
  <si>
    <t xml:space="preserve">CC, LC, </t>
  </si>
  <si>
    <t>Blob, CDSBP, LM, LPL</t>
  </si>
  <si>
    <t>BCSBA, MFABNC, RPB, SC, SG</t>
  </si>
  <si>
    <t xml:space="preserve">BCSBA, LzC, </t>
  </si>
  <si>
    <t>Blob, LPL</t>
  </si>
  <si>
    <t>CC, LC, LM, RPB</t>
  </si>
  <si>
    <t>BCSBA, LzC, SG</t>
  </si>
  <si>
    <t>MFABNC, SC</t>
  </si>
  <si>
    <t>AS, CDSBP, SC</t>
  </si>
  <si>
    <t xml:space="preserve">BCSBA, LzC, MFABNC, </t>
  </si>
  <si>
    <t xml:space="preserve">Blob, CDSBP, LPL, RPB, </t>
  </si>
  <si>
    <t>CC, LC, LM, SC</t>
  </si>
  <si>
    <t>BCSBA, LzC, MFABNC, SG</t>
  </si>
  <si>
    <t>AS, Blob, CDSBP, LC, LPL, RPB, SC</t>
  </si>
  <si>
    <t xml:space="preserve">CDSBP, LPL, </t>
  </si>
  <si>
    <t>AS, Blob, SG</t>
  </si>
  <si>
    <t>Matched</t>
  </si>
  <si>
    <t>Unmatched</t>
  </si>
  <si>
    <t>Matched Percentage</t>
  </si>
  <si>
    <t xml:space="preserve">LzC, MFABNC, </t>
  </si>
  <si>
    <t>AS, BCSBA, Blob, CDSBP, LM, LPL, RPB</t>
  </si>
  <si>
    <t>CC, LC, SC</t>
  </si>
  <si>
    <t>AS, BCSBA, Blob, CDSBP, RPB</t>
  </si>
  <si>
    <t>LzC, MFABNC, SG</t>
  </si>
  <si>
    <t>Naming convention is followed mostly. Several variables are not readable. Such as e, n, evt.</t>
  </si>
  <si>
    <t>Naming convention is followed moderately. Several variables are not readable. Such as l,p,d,g,v,c.</t>
  </si>
  <si>
    <t>karaf_v_4.4.1</t>
  </si>
  <si>
    <t>Naming convention is followed moderately. Several variables are not readable. Such as fi,e,s.</t>
  </si>
  <si>
    <t>Naming convention is followed moderately. Several variables are not readable. Such as cg, cl, p, o1,o2.</t>
  </si>
  <si>
    <t>lucene_v_rel_luc_9.3.0</t>
  </si>
  <si>
    <t>Naming convention is followed moderately. Several variables are not readable. Such as c,s,p.</t>
  </si>
  <si>
    <t>Naming convention is followed moderately. Several variables are not readable. Such as c1,c2,c,0,h.</t>
  </si>
  <si>
    <t>Naming convention is followed moderately. Several variables are not readable. Such as w,t, val.</t>
  </si>
  <si>
    <t>mahout_v_14.1</t>
  </si>
  <si>
    <t>Naming convention is followed poorly. Several variables are not readable. Such as T1,T2, g,g2.</t>
  </si>
  <si>
    <t>Naming convention is followed moderately. Several variables are not readable. Such as v,c1,c2,h1.</t>
  </si>
  <si>
    <t>nutch_v_rel_2.4</t>
  </si>
  <si>
    <t>Naming convention is followed moderately. Several variables are not readable. Such as e, conf, val.</t>
  </si>
  <si>
    <t>Naming convention is followed moderately. Several variables are not readable. Such as e, n,i.</t>
  </si>
  <si>
    <t>opennlp_v_1.9.4</t>
  </si>
  <si>
    <t>Naming convention is followed poorly. Several variables are not readable. Such as p,q,l,ps,p0.</t>
  </si>
  <si>
    <t>Naming convention is followed poorly. Several variables are not readable.</t>
  </si>
  <si>
    <t>pig_v_rel_0.9.2</t>
  </si>
  <si>
    <t>Naming convention is followed mostly. However, several variables are not readable. Such t,h,e.</t>
  </si>
  <si>
    <t>Naming convention is followed moderately. However, several variables are not readable. Such nt,st,fl,lr,k..</t>
  </si>
  <si>
    <t>poi_v_5.2.2</t>
  </si>
  <si>
    <t>Naming convention is followed moderately. However, several variables are not readable. Such ec,n,sprm.</t>
  </si>
  <si>
    <t>Naming convention is followed moderately. However, several variables are not readable.</t>
  </si>
  <si>
    <t>qpid_v_0.32</t>
  </si>
  <si>
    <t>Naming convention is followed moderately. However, several variables are not readable. Such as ra, t,e.</t>
  </si>
  <si>
    <t>Naming convention is followed moderately. Several variables are not readable. Such as m,st,r,nsme.</t>
  </si>
  <si>
    <t>struts_v_6.0.0</t>
  </si>
  <si>
    <t>tomcat_v_10.0.22</t>
  </si>
  <si>
    <t>Naming convention is followed moderately. However, several variables are not readable. Such sm,mb,t.</t>
  </si>
  <si>
    <t>Naming convention is followed moderately. However, several variables are not readable. Such as x,y,o.</t>
  </si>
  <si>
    <t>wicket_v_7.2.0</t>
  </si>
  <si>
    <t>Naming convention is followed mostly. Several variables are not readable. Such as I,e.</t>
  </si>
  <si>
    <t>Xerces_v_J_2_9_1</t>
  </si>
  <si>
    <t>Naming convention is followed moderately. However, several variables are not readable. Such lc,e.</t>
  </si>
  <si>
    <t>Naming convention is followed moderately. However, several variables are not readable. Such as p,d,l,psvi.</t>
  </si>
  <si>
    <t xml:space="preserve">BCSBA, </t>
  </si>
  <si>
    <t>RPB, SG</t>
  </si>
  <si>
    <t xml:space="preserve">Blob, </t>
  </si>
  <si>
    <t xml:space="preserve">CDSBP, </t>
  </si>
  <si>
    <t xml:space="preserve">CC, </t>
  </si>
  <si>
    <t xml:space="preserve">CC, LC, LM, </t>
  </si>
  <si>
    <t>AS, CDSBP, LPL</t>
  </si>
  <si>
    <t xml:space="preserve">Blob, MFABNC, RPB, </t>
  </si>
  <si>
    <t xml:space="preserve">CC, LC, LM, SC, </t>
  </si>
  <si>
    <t xml:space="preserve">Blob, CDSBP, LM, LPL, </t>
  </si>
  <si>
    <t xml:space="preserve">AS, LzC, </t>
  </si>
  <si>
    <t>CC, LC, RPB, SC</t>
  </si>
  <si>
    <t>BCSBA, Blob, CDSBP, LM, LPL, MFABNC, SG</t>
  </si>
  <si>
    <t>AS, Blob, CDSBP, LC, LM, LPL</t>
  </si>
  <si>
    <t>BCSBA, MFABNC, RPB, SG</t>
  </si>
  <si>
    <t>CC, SC</t>
  </si>
  <si>
    <t xml:space="preserve">AS, BCSBA, Blob, LC, LPL, SC, </t>
  </si>
  <si>
    <t xml:space="preserve">AS, Blob, CDSBP, LC, LM, LPL, MFABNC, </t>
  </si>
  <si>
    <t xml:space="preserve">CC, RPB, SC, </t>
  </si>
  <si>
    <t>RPB,</t>
  </si>
  <si>
    <t xml:space="preserve">BCSBA, Blob, CDSBP, LC, LM, LPL, MFABNC, SC, </t>
  </si>
  <si>
    <t>Blob, SG</t>
  </si>
  <si>
    <t>BCSBA, CDSBP, LC, LM, LPL, RPB, SC</t>
  </si>
  <si>
    <t xml:space="preserve">LC, </t>
  </si>
  <si>
    <t>Blob, CDSBP, CC, LM, LPL,</t>
  </si>
  <si>
    <t>LC, SC</t>
  </si>
  <si>
    <t>BCSBA, LzC, MFABNC</t>
  </si>
  <si>
    <t xml:space="preserve">CC, LC, RPB, </t>
  </si>
  <si>
    <t>AS, CDSBP, LM, LPL, SC, SG</t>
  </si>
  <si>
    <t xml:space="preserve">AS, Blob, CDSBP, LPL, </t>
  </si>
  <si>
    <t xml:space="preserve">Blob, LzC, </t>
  </si>
  <si>
    <t>BCSBA, MFABNC</t>
  </si>
  <si>
    <t>AS, CDSBP, LM, LPL, SC</t>
  </si>
  <si>
    <t xml:space="preserve">AS, Blob, CDSBP, LM, </t>
  </si>
  <si>
    <t>Blob, MFABNC, RPB, SC, SG</t>
  </si>
  <si>
    <t>AS, BCSBA, CDSBP, LM, LPL</t>
  </si>
  <si>
    <t xml:space="preserve">AS, Blob, LPL, RPB, </t>
  </si>
  <si>
    <t xml:space="preserve">AS, BCSBA, Blob, LM, LPL, RPB, </t>
  </si>
  <si>
    <t>BCSBA, MFABNC, RPB, SC</t>
  </si>
  <si>
    <t>Blob, LPL, SG</t>
  </si>
  <si>
    <t>AS, CDSBP</t>
  </si>
  <si>
    <t>CC, LC, LM</t>
  </si>
  <si>
    <t xml:space="preserve"> Blob, MFABNC, RPB, SC, SG</t>
  </si>
  <si>
    <t>LM, LPL</t>
  </si>
  <si>
    <t xml:space="preserve">LzC, MFABNC, SC, SG </t>
  </si>
  <si>
    <t xml:space="preserve">Blob, LPL, </t>
  </si>
  <si>
    <t>AS, CDSBP, RPB</t>
  </si>
  <si>
    <t>LM, SC</t>
  </si>
  <si>
    <t>AS, BCSBA, Blob,CDSBP, CC, LC, RPB</t>
  </si>
  <si>
    <t>MFABNC, RPB, SC</t>
  </si>
  <si>
    <t>AS, LPL</t>
  </si>
  <si>
    <t>BCSBA, Blob, CDSBP, CC, LM, SG</t>
  </si>
  <si>
    <t>AS, BCSBA, CDSBP, CC, LC, LzC, LM, SG</t>
  </si>
  <si>
    <t>BCSBA, RPB</t>
  </si>
  <si>
    <t>LzC, MFABNC</t>
  </si>
  <si>
    <t>AS, Blob, CDSBP, LM, LPL, SC, SG</t>
  </si>
  <si>
    <t xml:space="preserve">Blob, LM, LPL, </t>
  </si>
  <si>
    <t>BCSBA, LzC, MFABNC, RPB</t>
  </si>
  <si>
    <t>AS, Blob, CDSBP, LC, LPL, SC, SG</t>
  </si>
  <si>
    <t xml:space="preserve">Blob, CDSBP, CC, LC, LM, LPL, </t>
  </si>
  <si>
    <t>Average</t>
  </si>
  <si>
    <t>&gt;=50% Count</t>
  </si>
  <si>
    <t>&lt;50% Count</t>
  </si>
  <si>
    <t>AVERAGE</t>
  </si>
  <si>
    <t>Average 
Comprehensibility Score</t>
  </si>
  <si>
    <t>Rate of Matched</t>
  </si>
  <si>
    <t>Sorted by ACS</t>
  </si>
  <si>
    <t>High Matched (Q)</t>
  </si>
  <si>
    <t>Moderate Matched (Q)</t>
  </si>
  <si>
    <t>Low Matched (Q)</t>
  </si>
  <si>
    <t>Impact 
Level</t>
  </si>
  <si>
    <t>High</t>
  </si>
  <si>
    <t>Moderate</t>
  </si>
  <si>
    <t>Low</t>
  </si>
  <si>
    <t>Comprehensibility
Level</t>
  </si>
  <si>
    <t>Average 
Comprehensibility Score (ACS)</t>
  </si>
  <si>
    <t>TOTAL</t>
  </si>
  <si>
    <t>COUNT</t>
  </si>
  <si>
    <t>GRAND TOTAL</t>
  </si>
  <si>
    <t>Grand COUNT</t>
  </si>
  <si>
    <t>Total Smelly
Class# Observed
Per Project</t>
  </si>
  <si>
    <t>Average Class# Per Project</t>
  </si>
  <si>
    <t>Time per project (minute)</t>
  </si>
  <si>
    <t>Time for total projects</t>
  </si>
  <si>
    <t>minute</t>
  </si>
  <si>
    <t>hour</t>
  </si>
  <si>
    <t>Average Estimated Time per class (minute)</t>
  </si>
  <si>
    <t>day(5 working hour = 1 day)</t>
  </si>
  <si>
    <t xml:space="preserve">Average Class# Per Smell Type Per Project </t>
  </si>
  <si>
    <t>Total Smell Types having classes Observed 
Per Project</t>
  </si>
  <si>
    <t>Average Class# Per Smell Type Per Project</t>
  </si>
  <si>
    <t>Observed Class#</t>
  </si>
  <si>
    <t>Total Class#</t>
  </si>
  <si>
    <t>Minute</t>
  </si>
  <si>
    <t>Hour</t>
  </si>
  <si>
    <t>Day(5 working hours = 1 day)</t>
  </si>
  <si>
    <t>Inverse of Dev Score, IDS</t>
  </si>
  <si>
    <t>Impact by Dev metric</t>
  </si>
  <si>
    <t>D</t>
  </si>
  <si>
    <t>C</t>
  </si>
  <si>
    <t>Spearman, r</t>
  </si>
  <si>
    <t>(Sorted) Impact by Dev metric only</t>
  </si>
  <si>
    <t>Dev Impact (D) vs Comprehensibility (C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</si>
</sst>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7" x14ac:knownFonts="1">
    <font>
      <sz val="10"/>
      <color rgb="FF000000"/>
      <name val="Arial"/>
      <scheme val="minor"/>
    </font>
    <font>
      <b/>
      <sz val="10"/>
      <color rgb="FF000000"/>
      <name val="Arial"/>
      <family val="2"/>
      <scheme val="minor"/>
    </font>
    <font>
      <sz val="10"/>
      <color rgb="FF000000"/>
      <name val="Arial"/>
      <family val="2"/>
      <scheme val="minor"/>
    </font>
    <font>
      <b/>
      <sz val="10"/>
      <color rgb="FF00B050"/>
      <name val="Arial"/>
      <family val="2"/>
      <scheme val="minor"/>
    </font>
    <font>
      <sz val="10"/>
      <color rgb="FFC00000"/>
      <name val="Arial"/>
      <family val="2"/>
      <scheme val="minor"/>
    </font>
    <font>
      <sz val="10"/>
      <name val="Arial"/>
      <family val="2"/>
      <scheme val="minor"/>
    </font>
    <font>
      <b/>
      <sz val="11"/>
      <color theme="1"/>
      <name val="Arial"/>
      <family val="2"/>
      <scheme val="minor"/>
    </font>
  </fonts>
  <fills count="7">
    <fill>
      <patternFill patternType="none"/>
    </fill>
    <fill>
      <patternFill patternType="gray125"/>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s>
  <borders count="2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right/>
      <top style="medium">
        <color theme="1"/>
      </top>
      <bottom/>
      <diagonal/>
    </border>
    <border>
      <left/>
      <right/>
      <top/>
      <bottom style="medium">
        <color theme="1"/>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6">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wrapText="1"/>
    </xf>
    <xf numFmtId="0" fontId="2"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0" fillId="0" borderId="0" xfId="0" applyFont="1" applyFill="1" applyAlignment="1"/>
    <xf numFmtId="0" fontId="0" fillId="4" borderId="0" xfId="0" applyFont="1" applyFill="1" applyAlignment="1"/>
    <xf numFmtId="0" fontId="0" fillId="3" borderId="0" xfId="0" applyFont="1" applyFill="1" applyAlignment="1"/>
    <xf numFmtId="0" fontId="0" fillId="2" borderId="0" xfId="0" applyFont="1" applyFill="1" applyAlignment="1"/>
    <xf numFmtId="0" fontId="3" fillId="0" borderId="0" xfId="0" applyFont="1" applyAlignment="1"/>
    <xf numFmtId="0" fontId="3" fillId="2" borderId="0" xfId="0" applyFont="1" applyFill="1" applyAlignment="1"/>
    <xf numFmtId="0" fontId="3" fillId="3" borderId="0" xfId="0" applyFont="1" applyFill="1" applyAlignment="1"/>
    <xf numFmtId="0" fontId="4" fillId="2" borderId="0" xfId="0" applyFont="1" applyFill="1" applyAlignment="1"/>
    <xf numFmtId="0" fontId="4" fillId="3" borderId="0" xfId="0" applyFont="1" applyFill="1" applyAlignment="1"/>
    <xf numFmtId="0" fontId="4" fillId="0" borderId="0" xfId="0" applyFont="1" applyFill="1" applyAlignment="1"/>
    <xf numFmtId="0" fontId="0" fillId="0" borderId="0" xfId="0" applyFont="1" applyAlignment="1">
      <alignment horizontal="left" vertical="center"/>
    </xf>
    <xf numFmtId="0" fontId="0" fillId="2" borderId="0" xfId="0" applyFont="1" applyFill="1" applyAlignment="1">
      <alignment horizontal="left" vertical="center"/>
    </xf>
    <xf numFmtId="0" fontId="0" fillId="5" borderId="0" xfId="0" applyFont="1" applyFill="1" applyAlignment="1">
      <alignment horizontal="left" vertical="center"/>
    </xf>
    <xf numFmtId="0" fontId="5" fillId="0" borderId="0" xfId="0" applyFont="1" applyFill="1" applyAlignment="1"/>
    <xf numFmtId="0" fontId="1" fillId="0" borderId="0" xfId="0" applyFont="1" applyAlignment="1">
      <alignment horizontal="center" vertical="center"/>
    </xf>
    <xf numFmtId="0" fontId="2" fillId="0" borderId="0" xfId="0" applyFont="1" applyAlignment="1">
      <alignment horizontal="left" vertical="center"/>
    </xf>
    <xf numFmtId="0" fontId="0" fillId="6" borderId="0" xfId="0" applyFont="1" applyFill="1" applyAlignment="1">
      <alignment horizontal="left" vertical="center"/>
    </xf>
    <xf numFmtId="0" fontId="0" fillId="0" borderId="3" xfId="0" applyFont="1" applyBorder="1" applyAlignment="1"/>
    <xf numFmtId="0" fontId="0" fillId="0" borderId="5" xfId="0" applyFont="1" applyBorder="1" applyAlignment="1"/>
    <xf numFmtId="0" fontId="2" fillId="0" borderId="7" xfId="0" applyFont="1" applyBorder="1" applyAlignment="1"/>
    <xf numFmtId="0" fontId="0" fillId="0" borderId="8" xfId="0" applyFont="1" applyBorder="1" applyAlignment="1"/>
    <xf numFmtId="0" fontId="2" fillId="0" borderId="9" xfId="0" applyFont="1" applyBorder="1" applyAlignment="1"/>
    <xf numFmtId="0" fontId="0" fillId="0" borderId="10" xfId="0" applyFont="1" applyBorder="1" applyAlignment="1"/>
    <xf numFmtId="0" fontId="2" fillId="0" borderId="11" xfId="0" applyFont="1" applyBorder="1" applyAlignment="1"/>
    <xf numFmtId="0" fontId="0" fillId="0" borderId="0" xfId="0" applyFont="1" applyBorder="1" applyAlignment="1"/>
    <xf numFmtId="0" fontId="1" fillId="0" borderId="4" xfId="0" applyFont="1" applyBorder="1" applyAlignment="1">
      <alignment horizontal="center" vertical="center" wrapText="1"/>
    </xf>
    <xf numFmtId="164" fontId="0" fillId="0" borderId="13" xfId="0" applyNumberFormat="1" applyFont="1" applyBorder="1" applyAlignment="1">
      <alignment horizontal="left" vertical="center"/>
    </xf>
    <xf numFmtId="164" fontId="0" fillId="0" borderId="0" xfId="0" applyNumberFormat="1" applyFont="1" applyBorder="1" applyAlignment="1">
      <alignment horizontal="left" vertical="center"/>
    </xf>
    <xf numFmtId="164" fontId="0" fillId="0" borderId="14" xfId="0" applyNumberFormat="1" applyFont="1" applyBorder="1" applyAlignment="1">
      <alignment horizontal="left" vertical="center"/>
    </xf>
    <xf numFmtId="2" fontId="0" fillId="0" borderId="0" xfId="0" applyNumberFormat="1" applyFont="1" applyBorder="1" applyAlignment="1">
      <alignment horizontal="left" vertical="center"/>
    </xf>
    <xf numFmtId="0" fontId="0" fillId="0" borderId="1" xfId="0" applyFont="1" applyBorder="1" applyAlignment="1"/>
    <xf numFmtId="2" fontId="0" fillId="0" borderId="4" xfId="0" applyNumberFormat="1" applyFont="1" applyBorder="1" applyAlignment="1">
      <alignment horizontal="left" vertical="center"/>
    </xf>
    <xf numFmtId="2" fontId="0" fillId="0" borderId="6" xfId="0" applyNumberFormat="1" applyFont="1" applyBorder="1" applyAlignment="1">
      <alignment horizontal="left" vertical="center"/>
    </xf>
    <xf numFmtId="2" fontId="0" fillId="0" borderId="0" xfId="0" applyNumberFormat="1" applyFont="1" applyAlignment="1"/>
    <xf numFmtId="0" fontId="0" fillId="3" borderId="1" xfId="0" applyFont="1" applyFill="1" applyBorder="1" applyAlignment="1"/>
    <xf numFmtId="0" fontId="0" fillId="3" borderId="3" xfId="0" applyFont="1" applyFill="1" applyBorder="1" applyAlignment="1"/>
    <xf numFmtId="0" fontId="0" fillId="3" borderId="5" xfId="0" applyFont="1" applyFill="1" applyBorder="1" applyAlignment="1"/>
    <xf numFmtId="0" fontId="2" fillId="0" borderId="0" xfId="0" applyFont="1" applyBorder="1" applyAlignment="1"/>
    <xf numFmtId="0" fontId="1" fillId="0" borderId="1" xfId="0" applyFont="1" applyBorder="1" applyAlignment="1">
      <alignment horizontal="center" vertical="center" wrapText="1"/>
    </xf>
    <xf numFmtId="0" fontId="1" fillId="0" borderId="3" xfId="0" applyFont="1" applyBorder="1" applyAlignment="1"/>
    <xf numFmtId="164" fontId="0" fillId="0" borderId="4" xfId="0" applyNumberFormat="1" applyFont="1" applyBorder="1" applyAlignment="1">
      <alignment horizontal="left" vertical="center"/>
    </xf>
    <xf numFmtId="0" fontId="1" fillId="0" borderId="5" xfId="0" applyFont="1" applyBorder="1" applyAlignment="1"/>
    <xf numFmtId="164" fontId="0" fillId="0" borderId="6" xfId="0" applyNumberFormat="1" applyFont="1" applyBorder="1" applyAlignment="1">
      <alignment horizontal="left" vertical="center"/>
    </xf>
    <xf numFmtId="0" fontId="0" fillId="0" borderId="2" xfId="0" applyFont="1" applyBorder="1" applyAlignment="1"/>
    <xf numFmtId="0" fontId="1" fillId="0" borderId="3" xfId="0" applyFont="1" applyBorder="1" applyAlignment="1">
      <alignment horizontal="center" vertical="center" wrapText="1"/>
    </xf>
    <xf numFmtId="2" fontId="0" fillId="0" borderId="19" xfId="0" applyNumberFormat="1" applyFont="1" applyBorder="1" applyAlignment="1">
      <alignment horizontal="left" vertical="center"/>
    </xf>
    <xf numFmtId="0" fontId="1" fillId="0" borderId="21" xfId="0" applyFont="1" applyBorder="1" applyAlignment="1">
      <alignment vertical="center" wrapText="1"/>
    </xf>
    <xf numFmtId="0" fontId="1" fillId="0" borderId="1" xfId="0" applyFont="1" applyBorder="1" applyAlignment="1"/>
    <xf numFmtId="0" fontId="1" fillId="0" borderId="15" xfId="0" applyFont="1" applyBorder="1" applyAlignment="1"/>
    <xf numFmtId="0" fontId="1" fillId="0" borderId="2" xfId="0" applyFont="1" applyBorder="1" applyAlignment="1"/>
    <xf numFmtId="0" fontId="1" fillId="0" borderId="0" xfId="0" applyFont="1" applyBorder="1" applyAlignment="1"/>
    <xf numFmtId="0" fontId="0" fillId="0" borderId="4" xfId="0" applyFont="1" applyBorder="1" applyAlignment="1"/>
    <xf numFmtId="0" fontId="1" fillId="0" borderId="19" xfId="0" applyFont="1" applyBorder="1" applyAlignment="1"/>
    <xf numFmtId="0" fontId="0" fillId="0" borderId="6" xfId="0" applyFont="1" applyBorder="1" applyAlignment="1"/>
    <xf numFmtId="0" fontId="2" fillId="0" borderId="15" xfId="0" applyFont="1" applyBorder="1" applyAlignment="1"/>
    <xf numFmtId="0" fontId="2" fillId="0" borderId="2" xfId="0" applyFont="1" applyBorder="1" applyAlignment="1"/>
    <xf numFmtId="0" fontId="2" fillId="0" borderId="3" xfId="0" applyFont="1" applyBorder="1" applyAlignment="1"/>
    <xf numFmtId="2" fontId="0" fillId="0" borderId="0" xfId="0" applyNumberFormat="1" applyFont="1" applyBorder="1" applyAlignment="1"/>
    <xf numFmtId="2" fontId="0" fillId="0" borderId="4" xfId="0" applyNumberFormat="1" applyFont="1" applyBorder="1" applyAlignment="1"/>
    <xf numFmtId="0" fontId="2" fillId="0" borderId="5" xfId="0" applyFont="1" applyBorder="1" applyAlignment="1"/>
    <xf numFmtId="0" fontId="0" fillId="0" borderId="19" xfId="0" applyFont="1" applyBorder="1" applyAlignment="1"/>
    <xf numFmtId="2" fontId="0" fillId="0" borderId="19" xfId="0" applyNumberFormat="1" applyFont="1" applyBorder="1" applyAlignment="1"/>
    <xf numFmtId="2" fontId="0" fillId="0" borderId="6" xfId="0" applyNumberFormat="1" applyFont="1" applyBorder="1" applyAlignment="1"/>
    <xf numFmtId="0" fontId="1" fillId="0" borderId="0" xfId="0" applyFont="1" applyBorder="1" applyAlignment="1">
      <alignment horizontal="center" vertical="center" wrapText="1"/>
    </xf>
    <xf numFmtId="0" fontId="6" fillId="0" borderId="15" xfId="0" applyFont="1" applyBorder="1" applyAlignment="1">
      <alignment horizont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2" fillId="0" borderId="3" xfId="0" applyFont="1" applyBorder="1" applyAlignment="1">
      <alignment horizontal="right" vertical="center" wrapText="1"/>
    </xf>
    <xf numFmtId="0" fontId="2" fillId="0" borderId="4" xfId="0" applyFont="1" applyBorder="1" applyAlignment="1">
      <alignment horizontal="right" vertical="center" wrapText="1"/>
    </xf>
    <xf numFmtId="0" fontId="1" fillId="0" borderId="2" xfId="0" applyFont="1" applyBorder="1" applyAlignment="1">
      <alignment horizontal="center" vertical="center"/>
    </xf>
    <xf numFmtId="0" fontId="1" fillId="0" borderId="3" xfId="0" applyFont="1" applyBorder="1" applyAlignment="1">
      <alignment horizontal="left" vertical="center"/>
    </xf>
    <xf numFmtId="0" fontId="0" fillId="0" borderId="4" xfId="0" applyFont="1" applyBorder="1" applyAlignment="1">
      <alignment horizontal="left" vertical="center"/>
    </xf>
    <xf numFmtId="0" fontId="1" fillId="0" borderId="5" xfId="0" applyFont="1" applyBorder="1" applyAlignment="1">
      <alignment horizontal="left" vertical="center"/>
    </xf>
    <xf numFmtId="0" fontId="1" fillId="0" borderId="15" xfId="0" applyFont="1" applyBorder="1" applyAlignment="1">
      <alignment horizontal="center" vertical="center"/>
    </xf>
    <xf numFmtId="0" fontId="0" fillId="0" borderId="0" xfId="0" applyFont="1" applyBorder="1" applyAlignment="1">
      <alignment horizontal="left" vertical="center"/>
    </xf>
    <xf numFmtId="0" fontId="0" fillId="0" borderId="19" xfId="0" applyFont="1" applyBorder="1" applyAlignment="1">
      <alignment horizontal="left" vertical="center"/>
    </xf>
    <xf numFmtId="1" fontId="2" fillId="0" borderId="12" xfId="0" applyNumberFormat="1" applyFont="1" applyBorder="1" applyAlignment="1"/>
    <xf numFmtId="2" fontId="0" fillId="0" borderId="0" xfId="0" applyNumberFormat="1" applyFont="1" applyFill="1" applyBorder="1" applyAlignment="1">
      <alignment horizontal="left" vertical="center"/>
    </xf>
    <xf numFmtId="0" fontId="0" fillId="0" borderId="1" xfId="0" applyFont="1" applyFill="1" applyBorder="1" applyAlignment="1"/>
    <xf numFmtId="0" fontId="0" fillId="0" borderId="3" xfId="0" applyFont="1" applyFill="1" applyBorder="1" applyAlignment="1"/>
    <xf numFmtId="0" fontId="0" fillId="0" borderId="5" xfId="0" applyFont="1" applyFill="1" applyBorder="1" applyAlignment="1"/>
    <xf numFmtId="0" fontId="1" fillId="0" borderId="20" xfId="0" applyFont="1" applyFill="1" applyBorder="1" applyAlignment="1">
      <alignment horizontal="center" vertical="center" wrapText="1"/>
    </xf>
    <xf numFmtId="0" fontId="1" fillId="0" borderId="21" xfId="0" applyFont="1" applyFill="1" applyBorder="1" applyAlignment="1">
      <alignment horizontal="center" vertical="center" wrapText="1"/>
    </xf>
    <xf numFmtId="164" fontId="0" fillId="0" borderId="2" xfId="0" applyNumberFormat="1" applyFont="1" applyBorder="1" applyAlignment="1">
      <alignment horizontal="left" vertical="center"/>
    </xf>
    <xf numFmtId="164" fontId="0" fillId="0" borderId="2" xfId="0" applyNumberFormat="1" applyFont="1" applyFill="1" applyBorder="1" applyAlignment="1">
      <alignment horizontal="left" vertical="center"/>
    </xf>
    <xf numFmtId="164" fontId="0" fillId="0" borderId="4" xfId="0" applyNumberFormat="1" applyFont="1" applyFill="1" applyBorder="1" applyAlignment="1">
      <alignment horizontal="left" vertical="center"/>
    </xf>
    <xf numFmtId="164" fontId="0" fillId="0" borderId="6" xfId="0" applyNumberFormat="1" applyFont="1" applyFill="1" applyBorder="1" applyAlignment="1">
      <alignment horizontal="left" vertical="center"/>
    </xf>
    <xf numFmtId="164" fontId="0" fillId="0" borderId="0" xfId="0" applyNumberFormat="1" applyFont="1" applyAlignment="1"/>
    <xf numFmtId="0" fontId="1" fillId="6" borderId="1" xfId="0" applyFont="1" applyFill="1" applyBorder="1" applyAlignment="1">
      <alignment horizontal="center"/>
    </xf>
    <xf numFmtId="0" fontId="1" fillId="6" borderId="15" xfId="0" applyFont="1" applyFill="1" applyBorder="1" applyAlignment="1">
      <alignment horizont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6" fillId="0" borderId="3" xfId="0" applyFont="1" applyBorder="1" applyAlignment="1">
      <alignment horizontal="center"/>
    </xf>
    <xf numFmtId="0" fontId="6" fillId="0" borderId="0" xfId="0" applyFont="1" applyBorder="1" applyAlignment="1">
      <alignment horizontal="center"/>
    </xf>
    <xf numFmtId="0" fontId="6" fillId="0" borderId="4" xfId="0" applyFont="1" applyBorder="1" applyAlignment="1">
      <alignment horizontal="center"/>
    </xf>
    <xf numFmtId="0" fontId="1" fillId="0" borderId="0" xfId="0" applyFont="1" applyBorder="1" applyAlignment="1">
      <alignment horizontal="center" vertical="center" wrapText="1"/>
    </xf>
    <xf numFmtId="0" fontId="1" fillId="0" borderId="1" xfId="0" applyFont="1" applyFill="1" applyBorder="1" applyAlignment="1">
      <alignment horizontal="center"/>
    </xf>
    <xf numFmtId="0" fontId="1" fillId="0"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Impact Score versus Comprehensibility Score</a:t>
            </a:r>
          </a:p>
        </c:rich>
      </c:tx>
      <c:layout>
        <c:manualLayout>
          <c:xMode val="edge"/>
          <c:yMode val="edge"/>
          <c:x val="0.25529147982062778"/>
          <c:y val="2.7805353766045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700657542478173"/>
          <c:y val="0.13830954994511527"/>
          <c:w val="0.63612584301401776"/>
          <c:h val="0.59747593209102567"/>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2700" cap="rnd">
                <a:solidFill>
                  <a:srgbClr val="FF0000"/>
                </a:solidFill>
                <a:prstDash val="solid"/>
                <a:round/>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Analysis!$B$3:$B$15</c:f>
              <c:numCache>
                <c:formatCode>0.00</c:formatCode>
                <c:ptCount val="13"/>
                <c:pt idx="0">
                  <c:v>0.60439560439560436</c:v>
                </c:pt>
                <c:pt idx="1">
                  <c:v>0.46610169491525422</c:v>
                </c:pt>
                <c:pt idx="2">
                  <c:v>0.72368421052631582</c:v>
                </c:pt>
                <c:pt idx="3">
                  <c:v>0.6470588235294118</c:v>
                </c:pt>
                <c:pt idx="4">
                  <c:v>0.59139784946236562</c:v>
                </c:pt>
                <c:pt idx="5">
                  <c:v>0.6875</c:v>
                </c:pt>
                <c:pt idx="6">
                  <c:v>0.37931034482758624</c:v>
                </c:pt>
                <c:pt idx="7">
                  <c:v>0.63218390804597702</c:v>
                </c:pt>
                <c:pt idx="8">
                  <c:v>0.625</c:v>
                </c:pt>
                <c:pt idx="9">
                  <c:v>0.47826086956521741</c:v>
                </c:pt>
                <c:pt idx="10">
                  <c:v>0.43650793650793651</c:v>
                </c:pt>
                <c:pt idx="11">
                  <c:v>0.57894736842105265</c:v>
                </c:pt>
                <c:pt idx="12">
                  <c:v>0.45081967213114754</c:v>
                </c:pt>
              </c:numCache>
            </c:numRef>
          </c:xVal>
          <c:yVal>
            <c:numRef>
              <c:f>Analysis!$C$3:$C$15</c:f>
              <c:numCache>
                <c:formatCode>0.00</c:formatCode>
                <c:ptCount val="13"/>
                <c:pt idx="0">
                  <c:v>88.95431318934321</c:v>
                </c:pt>
                <c:pt idx="1">
                  <c:v>93.013688006844404</c:v>
                </c:pt>
                <c:pt idx="2">
                  <c:v>91.737873572978629</c:v>
                </c:pt>
                <c:pt idx="3">
                  <c:v>89.24596735661865</c:v>
                </c:pt>
                <c:pt idx="4">
                  <c:v>89.317967977651051</c:v>
                </c:pt>
                <c:pt idx="5">
                  <c:v>91.427611628170723</c:v>
                </c:pt>
                <c:pt idx="6">
                  <c:v>96.515688744599331</c:v>
                </c:pt>
                <c:pt idx="7">
                  <c:v>84.222728474464915</c:v>
                </c:pt>
                <c:pt idx="8">
                  <c:v>89.590942015691738</c:v>
                </c:pt>
                <c:pt idx="9">
                  <c:v>94.737788164408698</c:v>
                </c:pt>
                <c:pt idx="10">
                  <c:v>86.580820657682025</c:v>
                </c:pt>
                <c:pt idx="11">
                  <c:v>85.003336414941316</c:v>
                </c:pt>
                <c:pt idx="12">
                  <c:v>94.208865580711503</c:v>
                </c:pt>
              </c:numCache>
            </c:numRef>
          </c:yVal>
          <c:smooth val="0"/>
          <c:extLst>
            <c:ext xmlns:c16="http://schemas.microsoft.com/office/drawing/2014/chart" uri="{C3380CC4-5D6E-409C-BE32-E72D297353CC}">
              <c16:uniqueId val="{00000000-44B8-4F2A-A174-8E6B94FF9B06}"/>
            </c:ext>
          </c:extLst>
        </c:ser>
        <c:dLbls>
          <c:showLegendKey val="0"/>
          <c:showVal val="0"/>
          <c:showCatName val="0"/>
          <c:showSerName val="0"/>
          <c:showPercent val="0"/>
          <c:showBubbleSize val="0"/>
        </c:dLbls>
        <c:axId val="1745724768"/>
        <c:axId val="1745715616"/>
      </c:scatterChart>
      <c:valAx>
        <c:axId val="1745724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Impact Score</a:t>
                </a:r>
              </a:p>
            </c:rich>
          </c:tx>
          <c:layout>
            <c:manualLayout>
              <c:xMode val="edge"/>
              <c:yMode val="edge"/>
              <c:x val="0.37135436428655372"/>
              <c:y val="0.822458037288445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45715616"/>
        <c:crosses val="autoZero"/>
        <c:crossBetween val="midCat"/>
      </c:valAx>
      <c:valAx>
        <c:axId val="1745715616"/>
        <c:scaling>
          <c:orientation val="minMax"/>
        </c:scaling>
        <c:delete val="0"/>
        <c:axPos val="l"/>
        <c:majorGridlines>
          <c:spPr>
            <a:ln w="9525" cap="sq"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Comprehensibility score</a:t>
                </a:r>
              </a:p>
            </c:rich>
          </c:tx>
          <c:layout>
            <c:manualLayout>
              <c:xMode val="edge"/>
              <c:yMode val="edge"/>
              <c:x val="8.4687473767271634E-2"/>
              <c:y val="0.198575890475055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45724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368300</xdr:colOff>
      <xdr:row>0</xdr:row>
      <xdr:rowOff>139700</xdr:rowOff>
    </xdr:from>
    <xdr:to>
      <xdr:col>20</xdr:col>
      <xdr:colOff>311150</xdr:colOff>
      <xdr:row>17</xdr:row>
      <xdr:rowOff>88900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1"/>
  <sheetViews>
    <sheetView workbookViewId="0">
      <selection activeCell="D18" sqref="D18"/>
    </sheetView>
  </sheetViews>
  <sheetFormatPr defaultRowHeight="13" x14ac:dyDescent="0.3"/>
  <cols>
    <col min="1" max="1" width="18.453125" style="4" customWidth="1"/>
    <col min="2" max="2" width="11.54296875" customWidth="1"/>
    <col min="3" max="3" width="11.81640625" customWidth="1"/>
    <col min="4" max="5" width="10.1796875" customWidth="1"/>
    <col min="7" max="7" width="16.81640625" customWidth="1"/>
    <col min="9" max="9" width="14.1796875" customWidth="1"/>
    <col min="13" max="13" width="16.7265625" customWidth="1"/>
    <col min="14" max="14" width="12.1796875" customWidth="1"/>
  </cols>
  <sheetData>
    <row r="1" spans="1:14" s="1" customFormat="1" ht="36.5" customHeight="1" x14ac:dyDescent="0.25">
      <c r="A1" s="1" t="s">
        <v>2</v>
      </c>
      <c r="B1" s="2" t="s">
        <v>6</v>
      </c>
      <c r="C1" s="2" t="s">
        <v>7</v>
      </c>
      <c r="D1" s="2" t="s">
        <v>8</v>
      </c>
      <c r="E1" s="2" t="s">
        <v>13</v>
      </c>
      <c r="F1" s="2" t="s">
        <v>10</v>
      </c>
      <c r="G1" s="2" t="s">
        <v>9</v>
      </c>
      <c r="H1" s="1" t="s">
        <v>0</v>
      </c>
      <c r="I1" s="1" t="s">
        <v>1</v>
      </c>
      <c r="J1" s="2" t="s">
        <v>14</v>
      </c>
      <c r="M1" s="72" t="s">
        <v>283</v>
      </c>
      <c r="N1" s="73" t="s">
        <v>292</v>
      </c>
    </row>
    <row r="2" spans="1:14" x14ac:dyDescent="0.3">
      <c r="A2" s="5" t="s">
        <v>11</v>
      </c>
      <c r="B2">
        <v>537</v>
      </c>
      <c r="C2">
        <v>12</v>
      </c>
      <c r="D2">
        <v>10</v>
      </c>
      <c r="E2">
        <f>B2+C2+D2</f>
        <v>559</v>
      </c>
      <c r="F2">
        <f>B2*1+C2*0.5+D2*0</f>
        <v>543</v>
      </c>
      <c r="G2" s="10">
        <f>F2*100/E2</f>
        <v>97.13774597495528</v>
      </c>
      <c r="I2" s="3" t="s">
        <v>20</v>
      </c>
      <c r="J2">
        <v>10</v>
      </c>
      <c r="M2" s="24">
        <v>120</v>
      </c>
      <c r="N2" s="58">
        <v>12</v>
      </c>
    </row>
    <row r="3" spans="1:14" x14ac:dyDescent="0.3">
      <c r="A3" s="11" t="s">
        <v>12</v>
      </c>
      <c r="B3">
        <v>544</v>
      </c>
      <c r="C3">
        <v>26</v>
      </c>
      <c r="D3">
        <v>11</v>
      </c>
      <c r="E3">
        <f>B3+C3+D3</f>
        <v>581</v>
      </c>
      <c r="F3">
        <f>B3*1+C3*0.5+D3*0</f>
        <v>557</v>
      </c>
      <c r="G3" s="14">
        <f>F3*100/E3</f>
        <v>95.869191049913937</v>
      </c>
      <c r="I3" s="3" t="s">
        <v>19</v>
      </c>
      <c r="J3">
        <v>7</v>
      </c>
      <c r="M3" s="24">
        <v>91</v>
      </c>
      <c r="N3" s="58">
        <v>12</v>
      </c>
    </row>
    <row r="4" spans="1:14" x14ac:dyDescent="0.3">
      <c r="A4" s="5" t="s">
        <v>15</v>
      </c>
      <c r="B4">
        <v>448</v>
      </c>
      <c r="C4">
        <v>23</v>
      </c>
      <c r="D4">
        <v>16</v>
      </c>
      <c r="E4">
        <f>B4+C4+D4</f>
        <v>487</v>
      </c>
      <c r="F4">
        <f>B4*1+C4*0.5+D4*0</f>
        <v>459.5</v>
      </c>
      <c r="G4" s="10">
        <f>F4*100/E4</f>
        <v>94.353182751540047</v>
      </c>
      <c r="I4" s="3" t="s">
        <v>18</v>
      </c>
      <c r="J4">
        <v>10</v>
      </c>
      <c r="M4" s="24">
        <v>49</v>
      </c>
      <c r="N4" s="58">
        <v>8</v>
      </c>
    </row>
    <row r="5" spans="1:14" x14ac:dyDescent="0.3">
      <c r="A5" s="12" t="s">
        <v>16</v>
      </c>
      <c r="B5">
        <v>464</v>
      </c>
      <c r="C5">
        <v>103</v>
      </c>
      <c r="D5">
        <v>39</v>
      </c>
      <c r="E5">
        <f t="shared" ref="E5:E13" si="0">B5+C5+D5</f>
        <v>606</v>
      </c>
      <c r="F5">
        <f t="shared" ref="F5:F13" si="1">B5*1+C5*0.5+D5*0</f>
        <v>515.5</v>
      </c>
      <c r="G5" s="8">
        <f t="shared" ref="G5:G13" si="2">F5*100/E5</f>
        <v>85.06600660066006</v>
      </c>
      <c r="I5" s="3" t="s">
        <v>17</v>
      </c>
      <c r="J5">
        <v>15</v>
      </c>
      <c r="M5" s="24">
        <v>52</v>
      </c>
      <c r="N5" s="58">
        <v>12</v>
      </c>
    </row>
    <row r="6" spans="1:14" x14ac:dyDescent="0.3">
      <c r="A6" s="13" t="s">
        <v>21</v>
      </c>
      <c r="B6">
        <v>822</v>
      </c>
      <c r="C6">
        <v>105</v>
      </c>
      <c r="D6">
        <v>54</v>
      </c>
      <c r="E6">
        <f t="shared" si="0"/>
        <v>981</v>
      </c>
      <c r="F6">
        <f t="shared" si="1"/>
        <v>874.5</v>
      </c>
      <c r="G6" s="15">
        <f t="shared" si="2"/>
        <v>89.14373088685015</v>
      </c>
      <c r="I6" s="3" t="s">
        <v>22</v>
      </c>
      <c r="J6">
        <v>20</v>
      </c>
      <c r="M6" s="24">
        <v>73</v>
      </c>
      <c r="N6" s="58">
        <v>12</v>
      </c>
    </row>
    <row r="7" spans="1:14" x14ac:dyDescent="0.3">
      <c r="A7" s="13" t="s">
        <v>23</v>
      </c>
      <c r="B7">
        <v>630</v>
      </c>
      <c r="C7">
        <v>77</v>
      </c>
      <c r="D7">
        <v>78</v>
      </c>
      <c r="E7">
        <f t="shared" si="0"/>
        <v>785</v>
      </c>
      <c r="F7">
        <f t="shared" si="1"/>
        <v>668.5</v>
      </c>
      <c r="G7" s="15">
        <f t="shared" si="2"/>
        <v>85.159235668789805</v>
      </c>
      <c r="I7" s="3" t="s">
        <v>24</v>
      </c>
      <c r="J7">
        <v>10</v>
      </c>
      <c r="M7" s="24">
        <v>74</v>
      </c>
      <c r="N7" s="58">
        <v>13</v>
      </c>
    </row>
    <row r="8" spans="1:14" x14ac:dyDescent="0.3">
      <c r="A8" s="11" t="s">
        <v>25</v>
      </c>
      <c r="B8">
        <v>20</v>
      </c>
      <c r="C8">
        <v>3</v>
      </c>
      <c r="D8">
        <v>0</v>
      </c>
      <c r="E8">
        <f t="shared" si="0"/>
        <v>23</v>
      </c>
      <c r="F8">
        <f t="shared" si="1"/>
        <v>21.5</v>
      </c>
      <c r="G8" s="14">
        <f t="shared" si="2"/>
        <v>93.478260869565219</v>
      </c>
      <c r="I8" s="3" t="s">
        <v>26</v>
      </c>
      <c r="J8">
        <v>11</v>
      </c>
      <c r="M8" s="24">
        <v>75</v>
      </c>
      <c r="N8" s="58">
        <v>11</v>
      </c>
    </row>
    <row r="9" spans="1:14" x14ac:dyDescent="0.3">
      <c r="A9" s="6" t="s">
        <v>27</v>
      </c>
      <c r="B9">
        <v>314</v>
      </c>
      <c r="C9">
        <v>94</v>
      </c>
      <c r="D9">
        <v>23</v>
      </c>
      <c r="E9">
        <f t="shared" si="0"/>
        <v>431</v>
      </c>
      <c r="F9">
        <f t="shared" si="1"/>
        <v>361</v>
      </c>
      <c r="G9" s="16">
        <f t="shared" si="2"/>
        <v>83.758700696055683</v>
      </c>
      <c r="I9" s="3" t="s">
        <v>28</v>
      </c>
      <c r="J9">
        <v>14</v>
      </c>
      <c r="M9" s="24">
        <v>78</v>
      </c>
      <c r="N9" s="58">
        <v>12</v>
      </c>
    </row>
    <row r="10" spans="1:14" x14ac:dyDescent="0.3">
      <c r="A10" s="5" t="s">
        <v>29</v>
      </c>
      <c r="B10">
        <v>225</v>
      </c>
      <c r="C10">
        <v>41</v>
      </c>
      <c r="D10">
        <v>23</v>
      </c>
      <c r="E10">
        <f t="shared" si="0"/>
        <v>289</v>
      </c>
      <c r="F10">
        <f t="shared" si="1"/>
        <v>245.5</v>
      </c>
      <c r="G10" s="7">
        <f t="shared" si="2"/>
        <v>84.948096885813143</v>
      </c>
      <c r="I10" s="3" t="s">
        <v>28</v>
      </c>
      <c r="J10">
        <v>10</v>
      </c>
      <c r="M10" s="24">
        <v>75</v>
      </c>
      <c r="N10" s="58">
        <v>13</v>
      </c>
    </row>
    <row r="11" spans="1:14" x14ac:dyDescent="0.3">
      <c r="A11" s="13" t="s">
        <v>31</v>
      </c>
      <c r="B11">
        <v>496</v>
      </c>
      <c r="C11">
        <v>56</v>
      </c>
      <c r="D11">
        <v>17</v>
      </c>
      <c r="E11">
        <f t="shared" si="0"/>
        <v>569</v>
      </c>
      <c r="F11">
        <f t="shared" si="1"/>
        <v>524</v>
      </c>
      <c r="G11" s="9">
        <f t="shared" si="2"/>
        <v>92.091388400702982</v>
      </c>
      <c r="I11" s="3" t="s">
        <v>35</v>
      </c>
      <c r="J11">
        <v>8</v>
      </c>
      <c r="M11" s="24">
        <v>86</v>
      </c>
      <c r="N11" s="58">
        <v>13</v>
      </c>
    </row>
    <row r="12" spans="1:14" x14ac:dyDescent="0.3">
      <c r="A12" s="6" t="s">
        <v>33</v>
      </c>
      <c r="B12">
        <v>240</v>
      </c>
      <c r="C12">
        <v>118</v>
      </c>
      <c r="D12">
        <v>6</v>
      </c>
      <c r="E12">
        <f t="shared" si="0"/>
        <v>364</v>
      </c>
      <c r="F12">
        <f t="shared" si="1"/>
        <v>299</v>
      </c>
      <c r="G12" s="16">
        <f t="shared" si="2"/>
        <v>82.142857142857139</v>
      </c>
      <c r="I12" s="3" t="s">
        <v>35</v>
      </c>
      <c r="J12">
        <v>4</v>
      </c>
      <c r="M12" s="24">
        <v>62</v>
      </c>
      <c r="N12" s="58">
        <v>11</v>
      </c>
    </row>
    <row r="13" spans="1:14" x14ac:dyDescent="0.3">
      <c r="A13" s="4" t="s">
        <v>34</v>
      </c>
      <c r="B13">
        <v>44</v>
      </c>
      <c r="C13">
        <v>6</v>
      </c>
      <c r="D13">
        <v>2</v>
      </c>
      <c r="E13">
        <f t="shared" si="0"/>
        <v>52</v>
      </c>
      <c r="F13">
        <f t="shared" si="1"/>
        <v>47</v>
      </c>
      <c r="G13" s="15">
        <f t="shared" si="2"/>
        <v>90.384615384615387</v>
      </c>
      <c r="I13" s="3" t="s">
        <v>40</v>
      </c>
      <c r="J13">
        <v>1</v>
      </c>
      <c r="M13" s="24">
        <v>72</v>
      </c>
      <c r="N13" s="58">
        <v>13</v>
      </c>
    </row>
    <row r="14" spans="1:14" x14ac:dyDescent="0.3">
      <c r="A14" s="4" t="s">
        <v>30</v>
      </c>
      <c r="B14" t="s">
        <v>32</v>
      </c>
      <c r="E14" t="e">
        <f>B14+C14+D14</f>
        <v>#VALUE!</v>
      </c>
      <c r="F14" t="e">
        <f>B14*1+C14*0.5+D14*0</f>
        <v>#VALUE!</v>
      </c>
      <c r="G14" t="e">
        <f>F14*100/E14</f>
        <v>#VALUE!</v>
      </c>
      <c r="J14" t="s">
        <v>32</v>
      </c>
      <c r="M14" s="24">
        <v>47</v>
      </c>
      <c r="N14" s="58">
        <v>9</v>
      </c>
    </row>
    <row r="15" spans="1:14" x14ac:dyDescent="0.3">
      <c r="I15" s="3" t="s">
        <v>279</v>
      </c>
      <c r="J15">
        <f>SUM(J2:J14)</f>
        <v>120</v>
      </c>
      <c r="M15" s="24">
        <v>74</v>
      </c>
      <c r="N15" s="58">
        <v>9</v>
      </c>
    </row>
    <row r="16" spans="1:14" x14ac:dyDescent="0.3">
      <c r="G16">
        <f>QUARTILE(G2:G13,1)</f>
        <v>85.036529171948331</v>
      </c>
      <c r="I16" s="3" t="s">
        <v>280</v>
      </c>
      <c r="J16">
        <f>COUNT(J2:J14)</f>
        <v>12</v>
      </c>
      <c r="M16" s="24">
        <v>71</v>
      </c>
      <c r="N16" s="58">
        <v>13</v>
      </c>
    </row>
    <row r="17" spans="1:23" x14ac:dyDescent="0.3">
      <c r="G17">
        <f>QUARTILE(G2:G13,2)</f>
        <v>89.764173135732761</v>
      </c>
      <c r="M17" s="24">
        <v>73</v>
      </c>
      <c r="N17" s="58">
        <v>12</v>
      </c>
    </row>
    <row r="18" spans="1:23" x14ac:dyDescent="0.3">
      <c r="G18">
        <f>QUARTILE(G2:G13,3)</f>
        <v>93.696991340058929</v>
      </c>
      <c r="M18" s="24">
        <v>56</v>
      </c>
      <c r="N18" s="58">
        <v>11</v>
      </c>
    </row>
    <row r="19" spans="1:23" x14ac:dyDescent="0.3">
      <c r="M19" s="24">
        <v>32</v>
      </c>
      <c r="N19" s="58">
        <v>9</v>
      </c>
    </row>
    <row r="20" spans="1:23" s="2" customFormat="1" ht="52" x14ac:dyDescent="0.25">
      <c r="A20" s="2" t="s">
        <v>4</v>
      </c>
      <c r="B20" s="2" t="s">
        <v>6</v>
      </c>
      <c r="C20" s="2" t="s">
        <v>7</v>
      </c>
      <c r="D20" s="2" t="s">
        <v>8</v>
      </c>
      <c r="E20" s="2" t="s">
        <v>13</v>
      </c>
      <c r="F20" s="2" t="s">
        <v>10</v>
      </c>
      <c r="G20" s="2" t="s">
        <v>9</v>
      </c>
      <c r="H20" s="2" t="s">
        <v>0</v>
      </c>
      <c r="I20" s="2" t="s">
        <v>1</v>
      </c>
      <c r="J20" s="2" t="s">
        <v>14</v>
      </c>
      <c r="M20" s="74">
        <v>77</v>
      </c>
      <c r="N20" s="75">
        <v>13</v>
      </c>
    </row>
    <row r="21" spans="1:23" x14ac:dyDescent="0.3">
      <c r="A21" s="4" t="s">
        <v>11</v>
      </c>
      <c r="B21">
        <v>135</v>
      </c>
      <c r="C21">
        <v>31</v>
      </c>
      <c r="D21">
        <v>50</v>
      </c>
      <c r="E21">
        <f t="shared" ref="E21" si="3">B21+C21+D21</f>
        <v>216</v>
      </c>
      <c r="F21">
        <f t="shared" ref="F21" si="4">B21*1+C21*0.5+D21*0</f>
        <v>150.5</v>
      </c>
      <c r="G21" s="20">
        <f t="shared" ref="G21" si="5">F21*100/E21</f>
        <v>69.675925925925924</v>
      </c>
      <c r="I21" s="3" t="s">
        <v>37</v>
      </c>
      <c r="J21">
        <v>4</v>
      </c>
      <c r="M21" s="24">
        <v>46</v>
      </c>
      <c r="N21" s="58">
        <v>9</v>
      </c>
    </row>
    <row r="22" spans="1:23" ht="13.5" thickBot="1" x14ac:dyDescent="0.35">
      <c r="A22" s="4" t="s">
        <v>12</v>
      </c>
      <c r="B22">
        <v>184</v>
      </c>
      <c r="C22">
        <v>15</v>
      </c>
      <c r="D22">
        <v>29</v>
      </c>
      <c r="E22">
        <f t="shared" ref="E22:E33" si="6">B22+C22+D22</f>
        <v>228</v>
      </c>
      <c r="F22">
        <f t="shared" ref="F22:F33" si="7">B22*1+C22*0.5+D22*0</f>
        <v>191.5</v>
      </c>
      <c r="G22" s="20">
        <f t="shared" ref="G22:G33" si="8">F22*100/E22</f>
        <v>83.991228070175438</v>
      </c>
      <c r="I22" s="3" t="s">
        <v>38</v>
      </c>
      <c r="J22">
        <v>11</v>
      </c>
      <c r="M22" s="24">
        <v>90</v>
      </c>
      <c r="N22" s="58">
        <v>12</v>
      </c>
    </row>
    <row r="23" spans="1:23" x14ac:dyDescent="0.3">
      <c r="A23" s="4" t="s">
        <v>15</v>
      </c>
      <c r="B23">
        <v>380</v>
      </c>
      <c r="C23">
        <v>28</v>
      </c>
      <c r="D23">
        <v>33</v>
      </c>
      <c r="E23">
        <f t="shared" si="6"/>
        <v>441</v>
      </c>
      <c r="F23">
        <f t="shared" si="7"/>
        <v>394</v>
      </c>
      <c r="G23" s="20">
        <f t="shared" si="8"/>
        <v>89.342403628117907</v>
      </c>
      <c r="I23" s="3" t="s">
        <v>39</v>
      </c>
      <c r="J23">
        <v>7</v>
      </c>
      <c r="M23" s="24">
        <v>45</v>
      </c>
      <c r="N23" s="58">
        <v>9</v>
      </c>
      <c r="Q23" s="37"/>
      <c r="R23" s="76" t="s">
        <v>294</v>
      </c>
      <c r="T23" s="37"/>
      <c r="U23" s="80" t="s">
        <v>296</v>
      </c>
      <c r="V23" s="80" t="s">
        <v>297</v>
      </c>
      <c r="W23" s="76" t="s">
        <v>298</v>
      </c>
    </row>
    <row r="24" spans="1:23" ht="13.5" thickBot="1" x14ac:dyDescent="0.35">
      <c r="A24" s="4" t="s">
        <v>16</v>
      </c>
      <c r="B24">
        <v>206</v>
      </c>
      <c r="C24">
        <v>27</v>
      </c>
      <c r="D24">
        <v>31</v>
      </c>
      <c r="E24">
        <f t="shared" si="6"/>
        <v>264</v>
      </c>
      <c r="F24">
        <f t="shared" si="7"/>
        <v>219.5</v>
      </c>
      <c r="G24" s="20">
        <f t="shared" si="8"/>
        <v>83.143939393939391</v>
      </c>
      <c r="I24" s="3" t="s">
        <v>39</v>
      </c>
      <c r="J24">
        <v>8</v>
      </c>
      <c r="M24" s="24">
        <v>45</v>
      </c>
      <c r="N24" s="58">
        <v>8</v>
      </c>
      <c r="Q24" s="79" t="s">
        <v>293</v>
      </c>
      <c r="R24" s="17">
        <v>6</v>
      </c>
      <c r="T24" s="77" t="s">
        <v>289</v>
      </c>
      <c r="U24" s="81">
        <v>2.5</v>
      </c>
      <c r="V24" s="81"/>
      <c r="W24" s="78"/>
    </row>
    <row r="25" spans="1:23" x14ac:dyDescent="0.3">
      <c r="A25" s="4" t="s">
        <v>21</v>
      </c>
      <c r="B25">
        <v>440</v>
      </c>
      <c r="C25">
        <v>56</v>
      </c>
      <c r="D25">
        <v>28</v>
      </c>
      <c r="E25">
        <f t="shared" si="6"/>
        <v>524</v>
      </c>
      <c r="F25">
        <f t="shared" si="7"/>
        <v>468</v>
      </c>
      <c r="G25" s="20">
        <f t="shared" si="8"/>
        <v>89.312977099236647</v>
      </c>
      <c r="I25" s="3" t="s">
        <v>39</v>
      </c>
      <c r="J25">
        <v>9</v>
      </c>
      <c r="M25" s="24">
        <v>63</v>
      </c>
      <c r="N25" s="58">
        <v>12</v>
      </c>
      <c r="Q25" s="77" t="s">
        <v>284</v>
      </c>
      <c r="R25" s="78">
        <v>64</v>
      </c>
      <c r="T25" s="77" t="s">
        <v>285</v>
      </c>
      <c r="U25" s="81">
        <v>160</v>
      </c>
      <c r="V25" s="36">
        <v>2.6666666666666665</v>
      </c>
      <c r="W25" s="38"/>
    </row>
    <row r="26" spans="1:23" ht="13.5" thickBot="1" x14ac:dyDescent="0.35">
      <c r="A26" s="4" t="s">
        <v>23</v>
      </c>
      <c r="B26">
        <v>460</v>
      </c>
      <c r="C26">
        <v>42</v>
      </c>
      <c r="D26">
        <v>16</v>
      </c>
      <c r="E26">
        <f t="shared" si="6"/>
        <v>518</v>
      </c>
      <c r="F26">
        <f t="shared" si="7"/>
        <v>481</v>
      </c>
      <c r="G26" s="20">
        <f t="shared" si="8"/>
        <v>92.857142857142861</v>
      </c>
      <c r="I26" s="3" t="s">
        <v>40</v>
      </c>
      <c r="J26">
        <v>8</v>
      </c>
      <c r="M26" s="24">
        <v>76</v>
      </c>
      <c r="N26" s="58">
        <v>13</v>
      </c>
      <c r="Q26" s="77" t="s">
        <v>295</v>
      </c>
      <c r="R26" s="78">
        <v>2242</v>
      </c>
      <c r="T26" s="79" t="s">
        <v>286</v>
      </c>
      <c r="U26" s="82">
        <v>5605</v>
      </c>
      <c r="V26" s="52">
        <v>93.416666666666671</v>
      </c>
      <c r="W26" s="39">
        <v>18.683333333333334</v>
      </c>
    </row>
    <row r="27" spans="1:23" x14ac:dyDescent="0.3">
      <c r="A27" s="4" t="s">
        <v>25</v>
      </c>
      <c r="B27">
        <v>24</v>
      </c>
      <c r="C27">
        <v>1</v>
      </c>
      <c r="D27">
        <v>0</v>
      </c>
      <c r="E27">
        <f t="shared" si="6"/>
        <v>25</v>
      </c>
      <c r="F27">
        <f t="shared" si="7"/>
        <v>24.5</v>
      </c>
      <c r="G27" s="20">
        <f t="shared" si="8"/>
        <v>98</v>
      </c>
      <c r="I27" s="3" t="s">
        <v>41</v>
      </c>
      <c r="J27">
        <v>16</v>
      </c>
      <c r="M27" s="24">
        <v>36</v>
      </c>
      <c r="N27" s="58">
        <v>9</v>
      </c>
    </row>
    <row r="28" spans="1:23" x14ac:dyDescent="0.3">
      <c r="A28" s="4" t="s">
        <v>27</v>
      </c>
      <c r="B28">
        <v>139</v>
      </c>
      <c r="C28">
        <v>43</v>
      </c>
      <c r="D28">
        <v>8</v>
      </c>
      <c r="E28">
        <f t="shared" si="6"/>
        <v>190</v>
      </c>
      <c r="F28">
        <f t="shared" si="7"/>
        <v>160.5</v>
      </c>
      <c r="G28" s="20">
        <f t="shared" si="8"/>
        <v>84.473684210526315</v>
      </c>
      <c r="I28" s="3" t="s">
        <v>38</v>
      </c>
      <c r="J28">
        <v>10</v>
      </c>
      <c r="M28" s="24">
        <v>49</v>
      </c>
      <c r="N28" s="58">
        <v>8</v>
      </c>
    </row>
    <row r="29" spans="1:23" x14ac:dyDescent="0.3">
      <c r="A29" s="4" t="s">
        <v>29</v>
      </c>
      <c r="B29">
        <v>191</v>
      </c>
      <c r="C29">
        <v>16</v>
      </c>
      <c r="D29">
        <v>21</v>
      </c>
      <c r="E29">
        <f t="shared" si="6"/>
        <v>228</v>
      </c>
      <c r="F29">
        <f t="shared" si="7"/>
        <v>199</v>
      </c>
      <c r="G29" s="20">
        <f t="shared" si="8"/>
        <v>87.280701754385959</v>
      </c>
      <c r="I29" s="3" t="s">
        <v>42</v>
      </c>
      <c r="J29">
        <v>10</v>
      </c>
      <c r="M29" s="24">
        <v>46</v>
      </c>
      <c r="N29" s="58">
        <v>9</v>
      </c>
    </row>
    <row r="30" spans="1:23" x14ac:dyDescent="0.3">
      <c r="A30" s="4" t="s">
        <v>30</v>
      </c>
      <c r="G30" s="20" t="s">
        <v>32</v>
      </c>
      <c r="J30" t="s">
        <v>32</v>
      </c>
      <c r="M30" s="24">
        <v>68</v>
      </c>
      <c r="N30" s="58">
        <v>12</v>
      </c>
    </row>
    <row r="31" spans="1:23" x14ac:dyDescent="0.3">
      <c r="A31" s="4" t="s">
        <v>31</v>
      </c>
      <c r="B31">
        <v>243</v>
      </c>
      <c r="C31">
        <v>32</v>
      </c>
      <c r="D31">
        <v>31</v>
      </c>
      <c r="E31">
        <f t="shared" si="6"/>
        <v>306</v>
      </c>
      <c r="F31">
        <f t="shared" si="7"/>
        <v>259</v>
      </c>
      <c r="G31" s="20">
        <f t="shared" si="8"/>
        <v>84.640522875816998</v>
      </c>
      <c r="I31" s="3" t="s">
        <v>42</v>
      </c>
      <c r="J31">
        <v>5</v>
      </c>
      <c r="M31" s="24">
        <v>63</v>
      </c>
      <c r="N31" s="58">
        <v>10</v>
      </c>
    </row>
    <row r="32" spans="1:23" x14ac:dyDescent="0.3">
      <c r="A32" s="4" t="s">
        <v>33</v>
      </c>
      <c r="B32">
        <v>20</v>
      </c>
      <c r="C32">
        <v>0</v>
      </c>
      <c r="D32">
        <v>29</v>
      </c>
      <c r="E32">
        <f t="shared" si="6"/>
        <v>49</v>
      </c>
      <c r="F32">
        <f t="shared" si="7"/>
        <v>20</v>
      </c>
      <c r="G32" s="20">
        <f t="shared" si="8"/>
        <v>40.816326530612244</v>
      </c>
      <c r="I32" s="3" t="s">
        <v>43</v>
      </c>
      <c r="J32" s="4">
        <v>1</v>
      </c>
      <c r="M32" s="24">
        <v>54</v>
      </c>
      <c r="N32" s="58">
        <v>10</v>
      </c>
    </row>
    <row r="33" spans="1:19" x14ac:dyDescent="0.3">
      <c r="A33" s="4" t="s">
        <v>34</v>
      </c>
      <c r="B33">
        <v>5</v>
      </c>
      <c r="C33">
        <v>0</v>
      </c>
      <c r="D33">
        <v>0</v>
      </c>
      <c r="E33">
        <f t="shared" si="6"/>
        <v>5</v>
      </c>
      <c r="F33">
        <f t="shared" si="7"/>
        <v>5</v>
      </c>
      <c r="G33" s="20">
        <f t="shared" si="8"/>
        <v>100</v>
      </c>
      <c r="I33" s="3" t="s">
        <v>44</v>
      </c>
      <c r="J33" s="4">
        <v>2</v>
      </c>
      <c r="M33" s="24">
        <v>55</v>
      </c>
      <c r="N33" s="58">
        <v>11</v>
      </c>
    </row>
    <row r="34" spans="1:19" x14ac:dyDescent="0.3">
      <c r="M34" s="24">
        <v>64</v>
      </c>
      <c r="N34" s="58">
        <v>12</v>
      </c>
    </row>
    <row r="35" spans="1:19" ht="13.5" thickBot="1" x14ac:dyDescent="0.35">
      <c r="J35">
        <f>SUM(J21:J33)</f>
        <v>91</v>
      </c>
      <c r="M35" s="24">
        <v>47</v>
      </c>
      <c r="N35" s="58">
        <v>10</v>
      </c>
    </row>
    <row r="36" spans="1:19" ht="13.5" thickBot="1" x14ac:dyDescent="0.35">
      <c r="F36" s="3" t="s">
        <v>45</v>
      </c>
      <c r="G36">
        <v>83.143939393939391</v>
      </c>
      <c r="J36">
        <f>COUNT(J21:J33)</f>
        <v>12</v>
      </c>
      <c r="M36" s="25">
        <v>58</v>
      </c>
      <c r="N36" s="60">
        <v>11</v>
      </c>
      <c r="P36" s="37"/>
      <c r="Q36" s="61" t="s">
        <v>287</v>
      </c>
      <c r="R36" s="61" t="s">
        <v>288</v>
      </c>
      <c r="S36" s="62" t="s">
        <v>290</v>
      </c>
    </row>
    <row r="37" spans="1:19" x14ac:dyDescent="0.3">
      <c r="F37" s="3" t="s">
        <v>46</v>
      </c>
      <c r="G37">
        <v>84.640522875816998</v>
      </c>
      <c r="L37" s="54" t="s">
        <v>279</v>
      </c>
      <c r="M37" s="55">
        <f>SUM(M2:M36)</f>
        <v>2242</v>
      </c>
      <c r="N37" s="56">
        <f>SUM(N2:N36)</f>
        <v>383</v>
      </c>
      <c r="P37" s="63" t="s">
        <v>289</v>
      </c>
      <c r="Q37" s="31">
        <v>2.5</v>
      </c>
      <c r="R37" s="31"/>
      <c r="S37" s="58"/>
    </row>
    <row r="38" spans="1:19" x14ac:dyDescent="0.3">
      <c r="F38" s="3" t="s">
        <v>47</v>
      </c>
      <c r="G38">
        <v>89.342403628117907</v>
      </c>
      <c r="L38" s="46" t="s">
        <v>291</v>
      </c>
      <c r="M38" s="57">
        <f>ROUND(M37/N37,0)</f>
        <v>6</v>
      </c>
      <c r="N38" s="58"/>
      <c r="P38" s="63" t="s">
        <v>285</v>
      </c>
      <c r="Q38" s="31">
        <f>Q37*M39</f>
        <v>160</v>
      </c>
      <c r="R38" s="64">
        <f>Q38/60</f>
        <v>2.6666666666666665</v>
      </c>
      <c r="S38" s="65"/>
    </row>
    <row r="39" spans="1:19" ht="13.5" thickBot="1" x14ac:dyDescent="0.35">
      <c r="L39" s="48" t="s">
        <v>284</v>
      </c>
      <c r="M39" s="59">
        <f>ROUND(M37/35,0)</f>
        <v>64</v>
      </c>
      <c r="N39" s="60"/>
      <c r="P39" s="66" t="s">
        <v>286</v>
      </c>
      <c r="Q39" s="67">
        <f>Q37*M37</f>
        <v>5605</v>
      </c>
      <c r="R39" s="68">
        <f>Q39/60</f>
        <v>93.416666666666671</v>
      </c>
      <c r="S39" s="69">
        <f>R39/5</f>
        <v>18.683333333333334</v>
      </c>
    </row>
    <row r="40" spans="1:19" ht="52" x14ac:dyDescent="0.25">
      <c r="A40" s="2" t="s">
        <v>3</v>
      </c>
      <c r="B40" s="2" t="s">
        <v>6</v>
      </c>
      <c r="C40" s="2" t="s">
        <v>7</v>
      </c>
      <c r="D40" s="2" t="s">
        <v>8</v>
      </c>
      <c r="E40" s="2" t="s">
        <v>13</v>
      </c>
      <c r="F40" s="2" t="s">
        <v>10</v>
      </c>
      <c r="G40" s="2" t="s">
        <v>9</v>
      </c>
      <c r="H40" s="2" t="s">
        <v>0</v>
      </c>
      <c r="I40" s="2" t="s">
        <v>1</v>
      </c>
      <c r="J40" s="2" t="s">
        <v>14</v>
      </c>
    </row>
    <row r="41" spans="1:19" x14ac:dyDescent="0.3">
      <c r="A41" s="4" t="s">
        <v>11</v>
      </c>
      <c r="B41">
        <v>294</v>
      </c>
      <c r="C41">
        <v>51</v>
      </c>
      <c r="D41">
        <v>24</v>
      </c>
      <c r="E41">
        <f t="shared" ref="E41:E53" si="9">B41+C41+D41</f>
        <v>369</v>
      </c>
      <c r="F41">
        <f t="shared" ref="F41:F53" si="10">B41*1+C41*0.5+D41*0</f>
        <v>319.5</v>
      </c>
      <c r="G41" s="20">
        <f t="shared" ref="G41:G49" si="11">F41*100/E41</f>
        <v>86.58536585365853</v>
      </c>
      <c r="I41" s="3" t="s">
        <v>48</v>
      </c>
      <c r="J41">
        <v>2</v>
      </c>
    </row>
    <row r="42" spans="1:19" x14ac:dyDescent="0.3">
      <c r="A42" s="4" t="s">
        <v>12</v>
      </c>
      <c r="E42">
        <f t="shared" si="9"/>
        <v>0</v>
      </c>
      <c r="F42">
        <f t="shared" si="10"/>
        <v>0</v>
      </c>
      <c r="G42" s="20"/>
      <c r="I42" s="3"/>
      <c r="J42" t="s">
        <v>32</v>
      </c>
    </row>
    <row r="43" spans="1:19" x14ac:dyDescent="0.3">
      <c r="A43" s="4" t="s">
        <v>15</v>
      </c>
      <c r="B43">
        <v>148</v>
      </c>
      <c r="C43">
        <v>16</v>
      </c>
      <c r="D43">
        <v>6</v>
      </c>
      <c r="E43">
        <f t="shared" si="9"/>
        <v>170</v>
      </c>
      <c r="F43">
        <f t="shared" si="10"/>
        <v>156</v>
      </c>
      <c r="G43" s="20">
        <f t="shared" si="11"/>
        <v>91.764705882352942</v>
      </c>
      <c r="I43" s="3" t="s">
        <v>49</v>
      </c>
      <c r="J43">
        <v>3</v>
      </c>
    </row>
    <row r="44" spans="1:19" x14ac:dyDescent="0.3">
      <c r="A44" s="4" t="s">
        <v>16</v>
      </c>
      <c r="B44">
        <v>166</v>
      </c>
      <c r="C44">
        <v>20</v>
      </c>
      <c r="D44">
        <v>14</v>
      </c>
      <c r="E44">
        <f t="shared" si="9"/>
        <v>200</v>
      </c>
      <c r="F44">
        <f t="shared" si="10"/>
        <v>176</v>
      </c>
      <c r="G44" s="20">
        <f t="shared" si="11"/>
        <v>88</v>
      </c>
      <c r="I44" s="3" t="s">
        <v>39</v>
      </c>
      <c r="J44">
        <v>6</v>
      </c>
    </row>
    <row r="45" spans="1:19" x14ac:dyDescent="0.3">
      <c r="A45" s="4" t="s">
        <v>21</v>
      </c>
      <c r="B45">
        <v>463</v>
      </c>
      <c r="C45">
        <v>93</v>
      </c>
      <c r="D45">
        <v>16</v>
      </c>
      <c r="E45">
        <f t="shared" si="9"/>
        <v>572</v>
      </c>
      <c r="F45">
        <f t="shared" si="10"/>
        <v>509.5</v>
      </c>
      <c r="G45" s="20">
        <f t="shared" si="11"/>
        <v>89.073426573426573</v>
      </c>
      <c r="I45" s="3" t="s">
        <v>50</v>
      </c>
      <c r="J45">
        <v>10</v>
      </c>
    </row>
    <row r="46" spans="1:19" x14ac:dyDescent="0.3">
      <c r="A46" s="4" t="s">
        <v>23</v>
      </c>
      <c r="B46">
        <v>335</v>
      </c>
      <c r="C46">
        <v>48</v>
      </c>
      <c r="D46">
        <v>21</v>
      </c>
      <c r="E46">
        <f t="shared" si="9"/>
        <v>404</v>
      </c>
      <c r="F46">
        <f t="shared" si="10"/>
        <v>359</v>
      </c>
      <c r="G46" s="20">
        <f t="shared" si="11"/>
        <v>88.861386138613867</v>
      </c>
      <c r="I46" s="3" t="s">
        <v>51</v>
      </c>
      <c r="J46">
        <v>6</v>
      </c>
    </row>
    <row r="47" spans="1:19" x14ac:dyDescent="0.3">
      <c r="A47" s="4" t="s">
        <v>25</v>
      </c>
      <c r="B47">
        <v>24</v>
      </c>
      <c r="C47">
        <v>2</v>
      </c>
      <c r="D47">
        <v>1</v>
      </c>
      <c r="E47">
        <f t="shared" si="9"/>
        <v>27</v>
      </c>
      <c r="F47">
        <f t="shared" si="10"/>
        <v>25</v>
      </c>
      <c r="G47" s="20">
        <f t="shared" si="11"/>
        <v>92.592592592592595</v>
      </c>
      <c r="I47" s="3" t="s">
        <v>41</v>
      </c>
      <c r="J47">
        <v>10</v>
      </c>
    </row>
    <row r="48" spans="1:19" x14ac:dyDescent="0.3">
      <c r="A48" s="4" t="s">
        <v>27</v>
      </c>
      <c r="B48">
        <v>111</v>
      </c>
      <c r="C48">
        <v>9</v>
      </c>
      <c r="D48">
        <v>17</v>
      </c>
      <c r="E48">
        <f t="shared" si="9"/>
        <v>137</v>
      </c>
      <c r="F48">
        <f t="shared" si="10"/>
        <v>115.5</v>
      </c>
      <c r="G48" s="20">
        <f t="shared" si="11"/>
        <v>84.306569343065689</v>
      </c>
      <c r="I48" s="3" t="s">
        <v>38</v>
      </c>
      <c r="J48">
        <v>7</v>
      </c>
    </row>
    <row r="49" spans="1:10" x14ac:dyDescent="0.3">
      <c r="A49" s="4" t="s">
        <v>29</v>
      </c>
      <c r="B49">
        <v>83</v>
      </c>
      <c r="C49">
        <v>19</v>
      </c>
      <c r="D49">
        <v>11</v>
      </c>
      <c r="E49">
        <f t="shared" si="9"/>
        <v>113</v>
      </c>
      <c r="F49">
        <f t="shared" si="10"/>
        <v>92.5</v>
      </c>
      <c r="G49" s="20">
        <f t="shared" si="11"/>
        <v>81.858407079646014</v>
      </c>
      <c r="I49" s="3" t="s">
        <v>42</v>
      </c>
      <c r="J49">
        <v>7</v>
      </c>
    </row>
    <row r="50" spans="1:10" x14ac:dyDescent="0.3">
      <c r="A50" s="4" t="s">
        <v>30</v>
      </c>
      <c r="E50">
        <f t="shared" si="9"/>
        <v>0</v>
      </c>
      <c r="F50">
        <f t="shared" si="10"/>
        <v>0</v>
      </c>
      <c r="G50" s="20"/>
      <c r="J50" t="s">
        <v>32</v>
      </c>
    </row>
    <row r="51" spans="1:10" x14ac:dyDescent="0.3">
      <c r="A51" s="4" t="s">
        <v>31</v>
      </c>
      <c r="E51">
        <f t="shared" si="9"/>
        <v>0</v>
      </c>
      <c r="F51">
        <f t="shared" si="10"/>
        <v>0</v>
      </c>
      <c r="G51" s="20"/>
      <c r="I51" s="3"/>
      <c r="J51" t="s">
        <v>32</v>
      </c>
    </row>
    <row r="52" spans="1:10" x14ac:dyDescent="0.3">
      <c r="A52" s="4" t="s">
        <v>33</v>
      </c>
      <c r="E52">
        <f t="shared" si="9"/>
        <v>0</v>
      </c>
      <c r="F52">
        <f t="shared" si="10"/>
        <v>0</v>
      </c>
      <c r="G52" s="20"/>
      <c r="I52" s="3"/>
      <c r="J52" s="3" t="s">
        <v>32</v>
      </c>
    </row>
    <row r="53" spans="1:10" x14ac:dyDescent="0.3">
      <c r="A53" s="4" t="s">
        <v>34</v>
      </c>
      <c r="E53">
        <f t="shared" si="9"/>
        <v>0</v>
      </c>
      <c r="F53">
        <f t="shared" si="10"/>
        <v>0</v>
      </c>
      <c r="G53" s="20"/>
      <c r="I53" s="3"/>
      <c r="J53" s="3" t="s">
        <v>32</v>
      </c>
    </row>
    <row r="54" spans="1:10" x14ac:dyDescent="0.3">
      <c r="J54">
        <f>SUM(J43:J53)</f>
        <v>49</v>
      </c>
    </row>
    <row r="55" spans="1:10" x14ac:dyDescent="0.3">
      <c r="J55">
        <f>COUNT(J41:J53)</f>
        <v>8</v>
      </c>
    </row>
    <row r="56" spans="1:10" x14ac:dyDescent="0.3">
      <c r="F56" s="3" t="s">
        <v>45</v>
      </c>
      <c r="G56">
        <f>QUARTILE(G41:G53,1)</f>
        <v>86.015666726010323</v>
      </c>
    </row>
    <row r="57" spans="1:10" x14ac:dyDescent="0.3">
      <c r="F57" s="3" t="s">
        <v>46</v>
      </c>
      <c r="G57">
        <f>QUARTILE(G41:G53,2)</f>
        <v>88.430693069306926</v>
      </c>
    </row>
    <row r="58" spans="1:10" x14ac:dyDescent="0.3">
      <c r="F58" s="3" t="s">
        <v>47</v>
      </c>
      <c r="G58">
        <f>QUARTILE(G41:G53,3)</f>
        <v>89.746246400658165</v>
      </c>
    </row>
    <row r="60" spans="1:10" ht="52" x14ac:dyDescent="0.25">
      <c r="A60" s="1" t="s">
        <v>5</v>
      </c>
      <c r="B60" s="2" t="s">
        <v>6</v>
      </c>
      <c r="C60" s="2" t="s">
        <v>7</v>
      </c>
      <c r="D60" s="2" t="s">
        <v>8</v>
      </c>
      <c r="E60" s="2" t="s">
        <v>13</v>
      </c>
      <c r="F60" s="2" t="s">
        <v>10</v>
      </c>
      <c r="G60" s="2" t="s">
        <v>9</v>
      </c>
      <c r="H60" s="2" t="s">
        <v>0</v>
      </c>
      <c r="I60" s="2" t="s">
        <v>1</v>
      </c>
      <c r="J60" s="2" t="s">
        <v>14</v>
      </c>
    </row>
    <row r="61" spans="1:10" x14ac:dyDescent="0.3">
      <c r="A61" s="4" t="s">
        <v>11</v>
      </c>
      <c r="B61">
        <v>94</v>
      </c>
      <c r="C61">
        <v>10</v>
      </c>
      <c r="D61">
        <v>9</v>
      </c>
      <c r="E61">
        <f t="shared" ref="E61:E73" si="12">B61+C61+D61</f>
        <v>113</v>
      </c>
      <c r="F61">
        <f t="shared" ref="F61:F73" si="13">B61*1+C61*0.5+D61*0</f>
        <v>99</v>
      </c>
      <c r="G61" s="20">
        <f t="shared" ref="G61:G73" si="14">F61*100/E61</f>
        <v>87.610619469026545</v>
      </c>
      <c r="I61" s="3" t="s">
        <v>52</v>
      </c>
      <c r="J61">
        <v>6</v>
      </c>
    </row>
    <row r="62" spans="1:10" x14ac:dyDescent="0.3">
      <c r="A62" s="4" t="s">
        <v>12</v>
      </c>
      <c r="B62">
        <v>217</v>
      </c>
      <c r="C62">
        <v>24</v>
      </c>
      <c r="D62">
        <v>9</v>
      </c>
      <c r="E62">
        <f t="shared" si="12"/>
        <v>250</v>
      </c>
      <c r="F62">
        <f t="shared" si="13"/>
        <v>229</v>
      </c>
      <c r="G62" s="20">
        <f t="shared" si="14"/>
        <v>91.6</v>
      </c>
      <c r="I62" s="3" t="s">
        <v>49</v>
      </c>
      <c r="J62">
        <v>4</v>
      </c>
    </row>
    <row r="63" spans="1:10" x14ac:dyDescent="0.3">
      <c r="A63" s="4" t="s">
        <v>15</v>
      </c>
      <c r="B63">
        <v>99</v>
      </c>
      <c r="C63">
        <v>22</v>
      </c>
      <c r="D63">
        <v>62</v>
      </c>
      <c r="E63">
        <f t="shared" si="12"/>
        <v>183</v>
      </c>
      <c r="F63">
        <f t="shared" si="13"/>
        <v>110</v>
      </c>
      <c r="G63" s="20">
        <f t="shared" si="14"/>
        <v>60.10928961748634</v>
      </c>
      <c r="I63" s="3" t="s">
        <v>53</v>
      </c>
      <c r="J63">
        <v>1</v>
      </c>
    </row>
    <row r="64" spans="1:10" x14ac:dyDescent="0.3">
      <c r="A64" s="4" t="s">
        <v>16</v>
      </c>
      <c r="B64">
        <v>26</v>
      </c>
      <c r="C64">
        <v>2</v>
      </c>
      <c r="D64">
        <v>3</v>
      </c>
      <c r="E64">
        <f t="shared" si="12"/>
        <v>31</v>
      </c>
      <c r="F64">
        <f t="shared" si="13"/>
        <v>27</v>
      </c>
      <c r="G64" s="20">
        <f t="shared" si="14"/>
        <v>87.096774193548384</v>
      </c>
      <c r="I64" s="3" t="s">
        <v>39</v>
      </c>
      <c r="J64">
        <v>2</v>
      </c>
    </row>
    <row r="65" spans="1:10" x14ac:dyDescent="0.3">
      <c r="A65" s="4" t="s">
        <v>21</v>
      </c>
      <c r="B65">
        <v>146</v>
      </c>
      <c r="C65">
        <v>16</v>
      </c>
      <c r="D65">
        <v>18</v>
      </c>
      <c r="E65">
        <f t="shared" si="12"/>
        <v>180</v>
      </c>
      <c r="F65">
        <f t="shared" si="13"/>
        <v>154</v>
      </c>
      <c r="G65" s="20">
        <f t="shared" si="14"/>
        <v>85.555555555555557</v>
      </c>
      <c r="I65" s="3" t="s">
        <v>54</v>
      </c>
      <c r="J65">
        <v>7</v>
      </c>
    </row>
    <row r="66" spans="1:10" x14ac:dyDescent="0.3">
      <c r="A66" s="4" t="s">
        <v>23</v>
      </c>
      <c r="B66">
        <v>270</v>
      </c>
      <c r="C66">
        <v>18</v>
      </c>
      <c r="D66">
        <v>26</v>
      </c>
      <c r="E66">
        <f t="shared" si="12"/>
        <v>314</v>
      </c>
      <c r="F66">
        <f t="shared" si="13"/>
        <v>279</v>
      </c>
      <c r="G66" s="20">
        <f t="shared" si="14"/>
        <v>88.853503184713375</v>
      </c>
      <c r="I66" s="3" t="s">
        <v>39</v>
      </c>
      <c r="J66">
        <v>5</v>
      </c>
    </row>
    <row r="67" spans="1:10" x14ac:dyDescent="0.3">
      <c r="A67" s="4" t="s">
        <v>25</v>
      </c>
      <c r="B67">
        <v>14</v>
      </c>
      <c r="C67">
        <v>2</v>
      </c>
      <c r="D67">
        <v>0</v>
      </c>
      <c r="E67">
        <f t="shared" si="12"/>
        <v>16</v>
      </c>
      <c r="F67">
        <f t="shared" si="13"/>
        <v>15</v>
      </c>
      <c r="G67" s="20">
        <f t="shared" si="14"/>
        <v>93.75</v>
      </c>
      <c r="I67" s="3" t="s">
        <v>41</v>
      </c>
      <c r="J67">
        <v>6</v>
      </c>
    </row>
    <row r="68" spans="1:10" x14ac:dyDescent="0.3">
      <c r="A68" s="4" t="s">
        <v>27</v>
      </c>
      <c r="B68">
        <v>73</v>
      </c>
      <c r="C68">
        <v>8</v>
      </c>
      <c r="D68">
        <v>14</v>
      </c>
      <c r="E68">
        <f t="shared" si="12"/>
        <v>95</v>
      </c>
      <c r="F68">
        <f t="shared" si="13"/>
        <v>77</v>
      </c>
      <c r="G68" s="20">
        <f t="shared" si="14"/>
        <v>81.05263157894737</v>
      </c>
      <c r="I68" s="3" t="s">
        <v>55</v>
      </c>
      <c r="J68">
        <v>6</v>
      </c>
    </row>
    <row r="69" spans="1:10" x14ac:dyDescent="0.3">
      <c r="A69" s="4" t="s">
        <v>29</v>
      </c>
      <c r="B69">
        <v>79</v>
      </c>
      <c r="C69">
        <v>8</v>
      </c>
      <c r="D69">
        <v>22</v>
      </c>
      <c r="E69">
        <f t="shared" si="12"/>
        <v>109</v>
      </c>
      <c r="F69">
        <f t="shared" si="13"/>
        <v>83</v>
      </c>
      <c r="G69" s="20">
        <f t="shared" si="14"/>
        <v>76.146788990825684</v>
      </c>
      <c r="I69" s="3" t="s">
        <v>42</v>
      </c>
      <c r="J69">
        <v>7</v>
      </c>
    </row>
    <row r="70" spans="1:10" x14ac:dyDescent="0.3">
      <c r="A70" s="4" t="s">
        <v>30</v>
      </c>
      <c r="G70" s="20"/>
      <c r="J70" t="s">
        <v>32</v>
      </c>
    </row>
    <row r="71" spans="1:10" x14ac:dyDescent="0.3">
      <c r="A71" s="4" t="s">
        <v>31</v>
      </c>
      <c r="B71">
        <v>84</v>
      </c>
      <c r="C71">
        <v>7</v>
      </c>
      <c r="D71">
        <v>18</v>
      </c>
      <c r="E71">
        <f t="shared" si="12"/>
        <v>109</v>
      </c>
      <c r="F71">
        <f t="shared" si="13"/>
        <v>87.5</v>
      </c>
      <c r="G71" s="20">
        <f t="shared" si="14"/>
        <v>80.275229357798167</v>
      </c>
      <c r="I71" s="3" t="s">
        <v>39</v>
      </c>
      <c r="J71">
        <v>5</v>
      </c>
    </row>
    <row r="72" spans="1:10" x14ac:dyDescent="0.3">
      <c r="A72" s="4" t="s">
        <v>33</v>
      </c>
      <c r="B72">
        <v>130</v>
      </c>
      <c r="C72">
        <v>28</v>
      </c>
      <c r="D72">
        <v>33</v>
      </c>
      <c r="E72">
        <f t="shared" si="12"/>
        <v>191</v>
      </c>
      <c r="F72">
        <f t="shared" si="13"/>
        <v>144</v>
      </c>
      <c r="G72" s="20">
        <f t="shared" si="14"/>
        <v>75.392670157068068</v>
      </c>
      <c r="I72" s="3" t="s">
        <v>56</v>
      </c>
      <c r="J72">
        <v>1</v>
      </c>
    </row>
    <row r="73" spans="1:10" x14ac:dyDescent="0.3">
      <c r="A73" s="4" t="s">
        <v>34</v>
      </c>
      <c r="B73">
        <v>28</v>
      </c>
      <c r="C73">
        <v>1</v>
      </c>
      <c r="D73">
        <v>2</v>
      </c>
      <c r="E73">
        <f t="shared" si="12"/>
        <v>31</v>
      </c>
      <c r="F73">
        <f t="shared" si="13"/>
        <v>28.5</v>
      </c>
      <c r="G73" s="20">
        <f t="shared" si="14"/>
        <v>91.935483870967744</v>
      </c>
      <c r="I73" s="3" t="s">
        <v>41</v>
      </c>
      <c r="J73">
        <v>2</v>
      </c>
    </row>
    <row r="74" spans="1:10" x14ac:dyDescent="0.3">
      <c r="J74">
        <f>SUM(J61:J73)</f>
        <v>52</v>
      </c>
    </row>
    <row r="75" spans="1:10" x14ac:dyDescent="0.3">
      <c r="J75">
        <f>COUNT(J61:J73)</f>
        <v>12</v>
      </c>
    </row>
    <row r="76" spans="1:10" x14ac:dyDescent="0.3">
      <c r="F76" s="3" t="s">
        <v>45</v>
      </c>
      <c r="G76">
        <f>QUARTILE(G61:G73,1)</f>
        <v>79.243119266055047</v>
      </c>
    </row>
    <row r="77" spans="1:10" x14ac:dyDescent="0.3">
      <c r="F77" s="3" t="s">
        <v>46</v>
      </c>
      <c r="G77">
        <f>QUARTILE(G61:G73,2)</f>
        <v>86.326164874551978</v>
      </c>
    </row>
    <row r="78" spans="1:10" x14ac:dyDescent="0.3">
      <c r="F78" s="3" t="s">
        <v>47</v>
      </c>
      <c r="G78">
        <f>QUARTILE(G61:G73,3)</f>
        <v>89.540127388535026</v>
      </c>
    </row>
    <row r="80" spans="1:10" ht="52" x14ac:dyDescent="0.25">
      <c r="A80" s="1" t="s">
        <v>57</v>
      </c>
      <c r="B80" s="2" t="s">
        <v>6</v>
      </c>
      <c r="C80" s="2" t="s">
        <v>7</v>
      </c>
      <c r="D80" s="2" t="s">
        <v>8</v>
      </c>
      <c r="E80" s="2" t="s">
        <v>13</v>
      </c>
      <c r="F80" s="2" t="s">
        <v>10</v>
      </c>
      <c r="G80" s="2" t="s">
        <v>9</v>
      </c>
      <c r="H80" s="2" t="s">
        <v>0</v>
      </c>
      <c r="I80" s="2" t="s">
        <v>1</v>
      </c>
      <c r="J80" s="2" t="s">
        <v>14</v>
      </c>
    </row>
    <row r="81" spans="1:10" x14ac:dyDescent="0.3">
      <c r="A81" s="4" t="s">
        <v>11</v>
      </c>
      <c r="B81">
        <v>168</v>
      </c>
      <c r="C81">
        <v>28</v>
      </c>
      <c r="D81">
        <v>9</v>
      </c>
      <c r="E81">
        <f t="shared" ref="E81:E93" si="15">B81+C81+D81</f>
        <v>205</v>
      </c>
      <c r="F81">
        <f t="shared" ref="F81:F93" si="16">B81*1+C81*0.5+D81*0</f>
        <v>182</v>
      </c>
      <c r="G81" s="20">
        <f t="shared" ref="G81:G92" si="17">F81*100/E81</f>
        <v>88.780487804878049</v>
      </c>
      <c r="I81" s="3" t="s">
        <v>59</v>
      </c>
      <c r="J81">
        <v>11</v>
      </c>
    </row>
    <row r="82" spans="1:10" x14ac:dyDescent="0.3">
      <c r="A82" s="4" t="s">
        <v>12</v>
      </c>
      <c r="B82">
        <v>127</v>
      </c>
      <c r="C82">
        <v>2</v>
      </c>
      <c r="D82">
        <v>0</v>
      </c>
      <c r="E82">
        <f t="shared" si="15"/>
        <v>129</v>
      </c>
      <c r="F82">
        <f t="shared" si="16"/>
        <v>128</v>
      </c>
      <c r="G82" s="20">
        <f t="shared" si="17"/>
        <v>99.224806201550393</v>
      </c>
      <c r="I82" s="3" t="s">
        <v>58</v>
      </c>
      <c r="J82">
        <v>2</v>
      </c>
    </row>
    <row r="83" spans="1:10" x14ac:dyDescent="0.3">
      <c r="A83" s="4" t="s">
        <v>15</v>
      </c>
      <c r="B83">
        <v>131</v>
      </c>
      <c r="C83">
        <v>5</v>
      </c>
      <c r="D83">
        <v>7</v>
      </c>
      <c r="E83">
        <f t="shared" si="15"/>
        <v>143</v>
      </c>
      <c r="F83">
        <f t="shared" si="16"/>
        <v>133.5</v>
      </c>
      <c r="G83" s="20">
        <f t="shared" si="17"/>
        <v>93.35664335664336</v>
      </c>
      <c r="I83" s="3" t="s">
        <v>58</v>
      </c>
      <c r="J83">
        <v>5</v>
      </c>
    </row>
    <row r="84" spans="1:10" x14ac:dyDescent="0.3">
      <c r="A84" s="4" t="s">
        <v>16</v>
      </c>
      <c r="B84">
        <v>114</v>
      </c>
      <c r="C84">
        <v>3</v>
      </c>
      <c r="D84">
        <v>4</v>
      </c>
      <c r="E84">
        <f t="shared" si="15"/>
        <v>121</v>
      </c>
      <c r="F84">
        <f t="shared" si="16"/>
        <v>115.5</v>
      </c>
      <c r="G84" s="20">
        <f t="shared" si="17"/>
        <v>95.454545454545453</v>
      </c>
      <c r="I84" s="3" t="s">
        <v>58</v>
      </c>
      <c r="J84">
        <v>7</v>
      </c>
    </row>
    <row r="85" spans="1:10" x14ac:dyDescent="0.3">
      <c r="A85" s="4" t="s">
        <v>21</v>
      </c>
      <c r="B85">
        <v>138</v>
      </c>
      <c r="C85">
        <v>10</v>
      </c>
      <c r="D85">
        <v>6</v>
      </c>
      <c r="E85">
        <f t="shared" si="15"/>
        <v>154</v>
      </c>
      <c r="F85">
        <f t="shared" si="16"/>
        <v>143</v>
      </c>
      <c r="G85" s="20">
        <f t="shared" si="17"/>
        <v>92.857142857142861</v>
      </c>
      <c r="I85" s="3" t="s">
        <v>60</v>
      </c>
      <c r="J85">
        <v>5</v>
      </c>
    </row>
    <row r="86" spans="1:10" x14ac:dyDescent="0.3">
      <c r="A86" s="4" t="s">
        <v>23</v>
      </c>
      <c r="B86">
        <v>233</v>
      </c>
      <c r="C86">
        <v>7</v>
      </c>
      <c r="D86">
        <v>4</v>
      </c>
      <c r="E86">
        <f t="shared" si="15"/>
        <v>244</v>
      </c>
      <c r="F86">
        <f t="shared" si="16"/>
        <v>236.5</v>
      </c>
      <c r="G86" s="20">
        <f t="shared" si="17"/>
        <v>96.926229508196727</v>
      </c>
      <c r="I86" s="3" t="s">
        <v>58</v>
      </c>
      <c r="J86">
        <v>5</v>
      </c>
    </row>
    <row r="87" spans="1:10" x14ac:dyDescent="0.3">
      <c r="A87" s="4" t="s">
        <v>25</v>
      </c>
      <c r="B87">
        <v>34</v>
      </c>
      <c r="C87">
        <v>0</v>
      </c>
      <c r="D87">
        <v>1</v>
      </c>
      <c r="E87">
        <f t="shared" si="15"/>
        <v>35</v>
      </c>
      <c r="F87">
        <f t="shared" si="16"/>
        <v>34</v>
      </c>
      <c r="G87" s="20">
        <f t="shared" si="17"/>
        <v>97.142857142857139</v>
      </c>
      <c r="I87" s="3" t="s">
        <v>41</v>
      </c>
      <c r="J87">
        <v>10</v>
      </c>
    </row>
    <row r="88" spans="1:10" x14ac:dyDescent="0.3">
      <c r="A88" s="4" t="s">
        <v>27</v>
      </c>
      <c r="B88">
        <v>185</v>
      </c>
      <c r="C88">
        <v>27</v>
      </c>
      <c r="D88">
        <v>12</v>
      </c>
      <c r="E88">
        <f t="shared" si="15"/>
        <v>224</v>
      </c>
      <c r="F88">
        <f t="shared" si="16"/>
        <v>198.5</v>
      </c>
      <c r="G88" s="20">
        <f t="shared" si="17"/>
        <v>88.616071428571431</v>
      </c>
      <c r="I88" s="3" t="s">
        <v>61</v>
      </c>
      <c r="J88">
        <v>10</v>
      </c>
    </row>
    <row r="89" spans="1:10" x14ac:dyDescent="0.3">
      <c r="A89" s="4" t="s">
        <v>29</v>
      </c>
      <c r="B89">
        <v>215</v>
      </c>
      <c r="C89">
        <v>1</v>
      </c>
      <c r="D89">
        <v>0</v>
      </c>
      <c r="E89">
        <f t="shared" si="15"/>
        <v>216</v>
      </c>
      <c r="F89">
        <f t="shared" si="16"/>
        <v>215.5</v>
      </c>
      <c r="G89" s="20">
        <f t="shared" si="17"/>
        <v>99.768518518518519</v>
      </c>
      <c r="I89" s="3" t="s">
        <v>58</v>
      </c>
      <c r="J89">
        <v>6</v>
      </c>
    </row>
    <row r="90" spans="1:10" x14ac:dyDescent="0.3">
      <c r="A90" s="4" t="s">
        <v>30</v>
      </c>
      <c r="B90">
        <v>49</v>
      </c>
      <c r="C90">
        <v>3</v>
      </c>
      <c r="D90">
        <v>0</v>
      </c>
      <c r="E90">
        <f t="shared" si="15"/>
        <v>52</v>
      </c>
      <c r="F90">
        <f t="shared" si="16"/>
        <v>50.5</v>
      </c>
      <c r="G90" s="20">
        <f t="shared" si="17"/>
        <v>97.115384615384613</v>
      </c>
      <c r="I90" s="3" t="s">
        <v>58</v>
      </c>
      <c r="J90">
        <v>4</v>
      </c>
    </row>
    <row r="91" spans="1:10" x14ac:dyDescent="0.3">
      <c r="A91" s="4" t="s">
        <v>31</v>
      </c>
      <c r="B91">
        <v>45</v>
      </c>
      <c r="C91">
        <v>5</v>
      </c>
      <c r="D91">
        <v>6</v>
      </c>
      <c r="E91">
        <f t="shared" si="15"/>
        <v>56</v>
      </c>
      <c r="F91">
        <f t="shared" si="16"/>
        <v>47.5</v>
      </c>
      <c r="G91" s="20">
        <f t="shared" si="17"/>
        <v>84.821428571428569</v>
      </c>
      <c r="I91" s="3" t="s">
        <v>39</v>
      </c>
      <c r="J91">
        <v>3</v>
      </c>
    </row>
    <row r="92" spans="1:10" x14ac:dyDescent="0.3">
      <c r="A92" s="4" t="s">
        <v>33</v>
      </c>
      <c r="B92">
        <v>176</v>
      </c>
      <c r="C92">
        <v>20</v>
      </c>
      <c r="D92">
        <v>14</v>
      </c>
      <c r="E92">
        <f t="shared" si="15"/>
        <v>210</v>
      </c>
      <c r="F92">
        <f t="shared" si="16"/>
        <v>186</v>
      </c>
      <c r="G92" s="20">
        <f t="shared" si="17"/>
        <v>88.571428571428569</v>
      </c>
      <c r="I92" s="3" t="s">
        <v>39</v>
      </c>
      <c r="J92">
        <v>5</v>
      </c>
    </row>
    <row r="93" spans="1:10" x14ac:dyDescent="0.3">
      <c r="A93" s="4" t="s">
        <v>34</v>
      </c>
      <c r="E93">
        <f t="shared" si="15"/>
        <v>0</v>
      </c>
      <c r="F93">
        <f t="shared" si="16"/>
        <v>0</v>
      </c>
      <c r="G93" s="20"/>
      <c r="I93" s="3"/>
      <c r="J93" t="s">
        <v>32</v>
      </c>
    </row>
    <row r="94" spans="1:10" x14ac:dyDescent="0.3">
      <c r="J94">
        <f>SUM(J81:J93)</f>
        <v>73</v>
      </c>
    </row>
    <row r="95" spans="1:10" x14ac:dyDescent="0.3">
      <c r="F95" s="3" t="s">
        <v>45</v>
      </c>
      <c r="G95">
        <f>QUARTILE(G81:G93,1)</f>
        <v>88.739383710801391</v>
      </c>
      <c r="J95">
        <f>COUNT(J81:J93)</f>
        <v>12</v>
      </c>
    </row>
    <row r="96" spans="1:10" x14ac:dyDescent="0.3">
      <c r="F96" s="3" t="s">
        <v>46</v>
      </c>
      <c r="G96">
        <f>QUARTILE(G81:G93,2)</f>
        <v>94.4055944055944</v>
      </c>
    </row>
    <row r="97" spans="1:10" x14ac:dyDescent="0.3">
      <c r="F97" s="3" t="s">
        <v>47</v>
      </c>
      <c r="G97">
        <f>QUARTILE(G81:G93,3)</f>
        <v>97.122252747252745</v>
      </c>
    </row>
    <row r="99" spans="1:10" ht="52" x14ac:dyDescent="0.25">
      <c r="A99" s="1" t="s">
        <v>62</v>
      </c>
      <c r="B99" s="2" t="s">
        <v>6</v>
      </c>
      <c r="C99" s="2" t="s">
        <v>7</v>
      </c>
      <c r="D99" s="2" t="s">
        <v>8</v>
      </c>
      <c r="E99" s="2" t="s">
        <v>13</v>
      </c>
      <c r="F99" s="2" t="s">
        <v>10</v>
      </c>
      <c r="G99" s="2" t="s">
        <v>9</v>
      </c>
      <c r="H99" s="2" t="s">
        <v>0</v>
      </c>
      <c r="I99" s="2" t="s">
        <v>1</v>
      </c>
      <c r="J99" s="2" t="s">
        <v>14</v>
      </c>
    </row>
    <row r="100" spans="1:10" x14ac:dyDescent="0.3">
      <c r="A100" s="4" t="s">
        <v>11</v>
      </c>
      <c r="B100">
        <v>285</v>
      </c>
      <c r="C100">
        <v>21</v>
      </c>
      <c r="D100">
        <v>25</v>
      </c>
      <c r="E100">
        <f t="shared" ref="E100:E112" si="18">B100+C100+D100</f>
        <v>331</v>
      </c>
      <c r="F100">
        <f t="shared" ref="F100:F112" si="19">B100*1+C100*0.5+D100*0</f>
        <v>295.5</v>
      </c>
      <c r="G100" s="20">
        <f t="shared" ref="G100:G112" si="20">F100*100/E100</f>
        <v>89.274924471299087</v>
      </c>
      <c r="I100" s="3" t="s">
        <v>63</v>
      </c>
      <c r="J100">
        <v>11</v>
      </c>
    </row>
    <row r="101" spans="1:10" x14ac:dyDescent="0.3">
      <c r="A101" s="4" t="s">
        <v>12</v>
      </c>
      <c r="B101">
        <v>159</v>
      </c>
      <c r="C101">
        <v>7</v>
      </c>
      <c r="D101">
        <v>1</v>
      </c>
      <c r="E101">
        <f t="shared" si="18"/>
        <v>167</v>
      </c>
      <c r="F101">
        <f t="shared" si="19"/>
        <v>162.5</v>
      </c>
      <c r="G101" s="20">
        <f t="shared" si="20"/>
        <v>97.305389221556879</v>
      </c>
      <c r="I101" s="3" t="s">
        <v>58</v>
      </c>
      <c r="J101">
        <v>3</v>
      </c>
    </row>
    <row r="102" spans="1:10" x14ac:dyDescent="0.3">
      <c r="A102" s="4" t="s">
        <v>15</v>
      </c>
      <c r="B102">
        <v>284</v>
      </c>
      <c r="C102">
        <v>17</v>
      </c>
      <c r="D102">
        <v>3</v>
      </c>
      <c r="E102">
        <f t="shared" si="18"/>
        <v>304</v>
      </c>
      <c r="F102">
        <f t="shared" si="19"/>
        <v>292.5</v>
      </c>
      <c r="G102" s="20">
        <f t="shared" si="20"/>
        <v>96.21710526315789</v>
      </c>
      <c r="I102" s="3" t="s">
        <v>58</v>
      </c>
      <c r="J102">
        <v>4</v>
      </c>
    </row>
    <row r="103" spans="1:10" x14ac:dyDescent="0.3">
      <c r="A103" s="4" t="s">
        <v>16</v>
      </c>
      <c r="B103">
        <v>119</v>
      </c>
      <c r="C103">
        <v>11</v>
      </c>
      <c r="D103">
        <v>10</v>
      </c>
      <c r="E103">
        <f t="shared" si="18"/>
        <v>140</v>
      </c>
      <c r="F103">
        <f t="shared" si="19"/>
        <v>124.5</v>
      </c>
      <c r="G103" s="20">
        <f t="shared" si="20"/>
        <v>88.928571428571431</v>
      </c>
      <c r="I103" s="3" t="s">
        <v>38</v>
      </c>
      <c r="J103">
        <v>9</v>
      </c>
    </row>
    <row r="104" spans="1:10" x14ac:dyDescent="0.3">
      <c r="A104" s="4" t="s">
        <v>21</v>
      </c>
      <c r="B104">
        <v>214</v>
      </c>
      <c r="C104">
        <v>28</v>
      </c>
      <c r="D104">
        <v>14</v>
      </c>
      <c r="E104">
        <f t="shared" si="18"/>
        <v>256</v>
      </c>
      <c r="F104">
        <f t="shared" si="19"/>
        <v>228</v>
      </c>
      <c r="G104" s="20">
        <f t="shared" si="20"/>
        <v>89.0625</v>
      </c>
      <c r="I104" s="3" t="s">
        <v>64</v>
      </c>
      <c r="J104">
        <v>9</v>
      </c>
    </row>
    <row r="105" spans="1:10" x14ac:dyDescent="0.3">
      <c r="A105" s="4" t="s">
        <v>23</v>
      </c>
      <c r="B105">
        <v>489</v>
      </c>
      <c r="C105">
        <v>32</v>
      </c>
      <c r="D105">
        <v>110</v>
      </c>
      <c r="E105">
        <f t="shared" si="18"/>
        <v>631</v>
      </c>
      <c r="F105">
        <f t="shared" si="19"/>
        <v>505</v>
      </c>
      <c r="G105" s="20">
        <f t="shared" si="20"/>
        <v>80.031695721077654</v>
      </c>
      <c r="I105" s="3" t="s">
        <v>65</v>
      </c>
      <c r="J105">
        <v>6</v>
      </c>
    </row>
    <row r="106" spans="1:10" x14ac:dyDescent="0.3">
      <c r="A106" s="4" t="s">
        <v>25</v>
      </c>
      <c r="B106">
        <v>23</v>
      </c>
      <c r="C106">
        <v>1</v>
      </c>
      <c r="D106">
        <v>0</v>
      </c>
      <c r="E106">
        <f t="shared" si="18"/>
        <v>24</v>
      </c>
      <c r="F106">
        <f t="shared" si="19"/>
        <v>23.5</v>
      </c>
      <c r="G106" s="20">
        <f t="shared" si="20"/>
        <v>97.916666666666671</v>
      </c>
      <c r="I106" s="3" t="s">
        <v>41</v>
      </c>
      <c r="J106">
        <v>10</v>
      </c>
    </row>
    <row r="107" spans="1:10" x14ac:dyDescent="0.3">
      <c r="A107" s="4" t="s">
        <v>27</v>
      </c>
      <c r="B107">
        <v>87</v>
      </c>
      <c r="C107">
        <v>10</v>
      </c>
      <c r="D107">
        <v>9</v>
      </c>
      <c r="E107">
        <f t="shared" si="18"/>
        <v>106</v>
      </c>
      <c r="F107">
        <f t="shared" si="19"/>
        <v>92</v>
      </c>
      <c r="G107" s="20">
        <f t="shared" si="20"/>
        <v>86.79245283018868</v>
      </c>
      <c r="I107" s="3" t="s">
        <v>66</v>
      </c>
      <c r="J107">
        <v>6</v>
      </c>
    </row>
    <row r="108" spans="1:10" x14ac:dyDescent="0.3">
      <c r="A108" s="4" t="s">
        <v>29</v>
      </c>
      <c r="B108">
        <v>133</v>
      </c>
      <c r="C108">
        <v>9</v>
      </c>
      <c r="D108">
        <v>14</v>
      </c>
      <c r="E108">
        <f t="shared" si="18"/>
        <v>156</v>
      </c>
      <c r="F108">
        <f t="shared" si="19"/>
        <v>137.5</v>
      </c>
      <c r="G108" s="20">
        <f t="shared" si="20"/>
        <v>88.141025641025635</v>
      </c>
      <c r="I108" s="3" t="s">
        <v>42</v>
      </c>
      <c r="J108">
        <v>6</v>
      </c>
    </row>
    <row r="109" spans="1:10" x14ac:dyDescent="0.3">
      <c r="A109" s="4" t="s">
        <v>30</v>
      </c>
      <c r="B109">
        <v>50</v>
      </c>
      <c r="C109">
        <v>0</v>
      </c>
      <c r="D109">
        <v>0</v>
      </c>
      <c r="E109">
        <f t="shared" si="18"/>
        <v>50</v>
      </c>
      <c r="F109">
        <f t="shared" si="19"/>
        <v>50</v>
      </c>
      <c r="G109" s="20">
        <f t="shared" si="20"/>
        <v>100</v>
      </c>
      <c r="I109" s="3" t="s">
        <v>58</v>
      </c>
      <c r="J109">
        <v>1</v>
      </c>
    </row>
    <row r="110" spans="1:10" x14ac:dyDescent="0.3">
      <c r="A110" s="4" t="s">
        <v>31</v>
      </c>
      <c r="B110">
        <v>47</v>
      </c>
      <c r="C110">
        <v>2</v>
      </c>
      <c r="D110">
        <v>8</v>
      </c>
      <c r="E110">
        <f t="shared" si="18"/>
        <v>57</v>
      </c>
      <c r="F110">
        <f t="shared" si="19"/>
        <v>48</v>
      </c>
      <c r="G110" s="20">
        <f t="shared" si="20"/>
        <v>84.21052631578948</v>
      </c>
      <c r="I110" s="3" t="s">
        <v>39</v>
      </c>
      <c r="J110">
        <v>1</v>
      </c>
    </row>
    <row r="111" spans="1:10" x14ac:dyDescent="0.3">
      <c r="A111" s="4" t="s">
        <v>33</v>
      </c>
      <c r="B111">
        <v>103</v>
      </c>
      <c r="C111">
        <v>2</v>
      </c>
      <c r="D111">
        <v>15</v>
      </c>
      <c r="E111">
        <f t="shared" si="18"/>
        <v>120</v>
      </c>
      <c r="F111">
        <f t="shared" si="19"/>
        <v>104</v>
      </c>
      <c r="G111" s="20">
        <f t="shared" si="20"/>
        <v>86.666666666666671</v>
      </c>
      <c r="I111" s="3" t="s">
        <v>39</v>
      </c>
      <c r="J111">
        <v>3</v>
      </c>
    </row>
    <row r="112" spans="1:10" x14ac:dyDescent="0.3">
      <c r="A112" s="4" t="s">
        <v>34</v>
      </c>
      <c r="B112">
        <v>185</v>
      </c>
      <c r="C112">
        <v>2</v>
      </c>
      <c r="D112">
        <v>10</v>
      </c>
      <c r="E112">
        <f t="shared" si="18"/>
        <v>197</v>
      </c>
      <c r="F112">
        <f t="shared" si="19"/>
        <v>186</v>
      </c>
      <c r="G112" s="20">
        <f t="shared" si="20"/>
        <v>94.416243654822338</v>
      </c>
      <c r="I112" s="3" t="s">
        <v>58</v>
      </c>
      <c r="J112">
        <v>5</v>
      </c>
    </row>
    <row r="113" spans="1:10" x14ac:dyDescent="0.3">
      <c r="J113">
        <f>SUM(J100:J112)</f>
        <v>74</v>
      </c>
    </row>
    <row r="114" spans="1:10" x14ac:dyDescent="0.3">
      <c r="F114" s="3" t="s">
        <v>45</v>
      </c>
      <c r="G114">
        <f>QUARTILE(G100:G112,1)</f>
        <v>86.79245283018868</v>
      </c>
      <c r="J114">
        <f>COUNT(J100:J112)</f>
        <v>13</v>
      </c>
    </row>
    <row r="115" spans="1:10" x14ac:dyDescent="0.3">
      <c r="F115" s="3" t="s">
        <v>46</v>
      </c>
      <c r="G115">
        <f>QUARTILE(G100:G112,2)</f>
        <v>89.0625</v>
      </c>
    </row>
    <row r="116" spans="1:10" x14ac:dyDescent="0.3">
      <c r="F116" s="3" t="s">
        <v>47</v>
      </c>
      <c r="G116">
        <f>QUARTILE(G100:G112,3)</f>
        <v>96.21710526315789</v>
      </c>
    </row>
    <row r="118" spans="1:10" ht="52" x14ac:dyDescent="0.25">
      <c r="A118" s="1" t="s">
        <v>67</v>
      </c>
      <c r="B118" s="2" t="s">
        <v>6</v>
      </c>
      <c r="C118" s="2" t="s">
        <v>7</v>
      </c>
      <c r="D118" s="2" t="s">
        <v>8</v>
      </c>
      <c r="E118" s="2" t="s">
        <v>13</v>
      </c>
      <c r="F118" s="2" t="s">
        <v>10</v>
      </c>
      <c r="G118" s="2" t="s">
        <v>9</v>
      </c>
      <c r="H118" s="2" t="s">
        <v>0</v>
      </c>
      <c r="I118" s="2" t="s">
        <v>1</v>
      </c>
      <c r="J118" s="2" t="s">
        <v>14</v>
      </c>
    </row>
    <row r="119" spans="1:10" x14ac:dyDescent="0.3">
      <c r="A119" s="4" t="s">
        <v>11</v>
      </c>
      <c r="B119">
        <v>111</v>
      </c>
      <c r="C119">
        <v>7</v>
      </c>
      <c r="D119">
        <v>3</v>
      </c>
      <c r="E119">
        <f t="shared" ref="E119:E131" si="21">B119+C119+D119</f>
        <v>121</v>
      </c>
      <c r="F119">
        <f t="shared" ref="F119:F131" si="22">B119*1+C119*0.5+D119*0</f>
        <v>114.5</v>
      </c>
      <c r="G119" s="20">
        <f t="shared" ref="G119:G131" si="23">F119*100/E119</f>
        <v>94.628099173553721</v>
      </c>
      <c r="I119" s="3" t="s">
        <v>58</v>
      </c>
      <c r="J119">
        <v>7</v>
      </c>
    </row>
    <row r="120" spans="1:10" x14ac:dyDescent="0.3">
      <c r="A120" s="4" t="s">
        <v>12</v>
      </c>
      <c r="B120">
        <v>146</v>
      </c>
      <c r="C120">
        <v>1</v>
      </c>
      <c r="D120">
        <v>13</v>
      </c>
      <c r="E120">
        <f t="shared" si="21"/>
        <v>160</v>
      </c>
      <c r="F120">
        <f t="shared" si="22"/>
        <v>146.5</v>
      </c>
      <c r="G120" s="20">
        <f t="shared" si="23"/>
        <v>91.5625</v>
      </c>
      <c r="I120" s="3" t="s">
        <v>58</v>
      </c>
      <c r="J120">
        <v>1</v>
      </c>
    </row>
    <row r="121" spans="1:10" x14ac:dyDescent="0.3">
      <c r="A121" s="4" t="s">
        <v>15</v>
      </c>
      <c r="B121">
        <v>178</v>
      </c>
      <c r="C121">
        <v>11</v>
      </c>
      <c r="D121">
        <v>2</v>
      </c>
      <c r="E121">
        <f t="shared" si="21"/>
        <v>191</v>
      </c>
      <c r="F121">
        <f t="shared" si="22"/>
        <v>183.5</v>
      </c>
      <c r="G121" s="20">
        <f t="shared" si="23"/>
        <v>96.073298429319365</v>
      </c>
      <c r="I121" s="3" t="s">
        <v>58</v>
      </c>
      <c r="J121">
        <v>8</v>
      </c>
    </row>
    <row r="122" spans="1:10" x14ac:dyDescent="0.3">
      <c r="A122" s="4" t="s">
        <v>16</v>
      </c>
      <c r="B122">
        <v>97</v>
      </c>
      <c r="C122">
        <v>22</v>
      </c>
      <c r="D122">
        <v>6</v>
      </c>
      <c r="E122">
        <f t="shared" si="21"/>
        <v>125</v>
      </c>
      <c r="F122">
        <f t="shared" si="22"/>
        <v>108</v>
      </c>
      <c r="G122" s="20">
        <f t="shared" si="23"/>
        <v>86.4</v>
      </c>
      <c r="I122" s="3" t="s">
        <v>38</v>
      </c>
      <c r="J122">
        <v>8</v>
      </c>
    </row>
    <row r="123" spans="1:10" x14ac:dyDescent="0.3">
      <c r="A123" s="4" t="s">
        <v>21</v>
      </c>
      <c r="B123">
        <v>164</v>
      </c>
      <c r="C123">
        <v>15</v>
      </c>
      <c r="D123">
        <v>8</v>
      </c>
      <c r="E123">
        <f t="shared" si="21"/>
        <v>187</v>
      </c>
      <c r="F123">
        <f t="shared" si="22"/>
        <v>171.5</v>
      </c>
      <c r="G123" s="20">
        <f t="shared" si="23"/>
        <v>91.711229946524071</v>
      </c>
      <c r="I123" s="3" t="s">
        <v>58</v>
      </c>
      <c r="J123">
        <v>5</v>
      </c>
    </row>
    <row r="124" spans="1:10" x14ac:dyDescent="0.3">
      <c r="A124" s="4" t="s">
        <v>23</v>
      </c>
      <c r="B124">
        <v>216</v>
      </c>
      <c r="C124">
        <v>18</v>
      </c>
      <c r="D124">
        <v>19</v>
      </c>
      <c r="E124">
        <f t="shared" si="21"/>
        <v>253</v>
      </c>
      <c r="F124">
        <f t="shared" si="22"/>
        <v>225</v>
      </c>
      <c r="G124" s="20">
        <f t="shared" si="23"/>
        <v>88.932806324110672</v>
      </c>
      <c r="I124" s="3" t="s">
        <v>68</v>
      </c>
      <c r="J124">
        <v>5</v>
      </c>
    </row>
    <row r="125" spans="1:10" x14ac:dyDescent="0.3">
      <c r="A125" s="4" t="s">
        <v>25</v>
      </c>
      <c r="B125">
        <v>17</v>
      </c>
      <c r="C125">
        <v>0</v>
      </c>
      <c r="D125">
        <v>0</v>
      </c>
      <c r="E125">
        <f t="shared" si="21"/>
        <v>17</v>
      </c>
      <c r="F125">
        <f t="shared" si="22"/>
        <v>17</v>
      </c>
      <c r="G125" s="20">
        <f t="shared" si="23"/>
        <v>100</v>
      </c>
      <c r="I125" s="3" t="s">
        <v>58</v>
      </c>
      <c r="J125">
        <v>8</v>
      </c>
    </row>
    <row r="126" spans="1:10" x14ac:dyDescent="0.3">
      <c r="A126" s="4" t="s">
        <v>27</v>
      </c>
      <c r="B126">
        <v>111</v>
      </c>
      <c r="C126">
        <v>9</v>
      </c>
      <c r="D126">
        <v>10</v>
      </c>
      <c r="E126">
        <f t="shared" si="21"/>
        <v>130</v>
      </c>
      <c r="F126">
        <f t="shared" si="22"/>
        <v>115.5</v>
      </c>
      <c r="G126" s="20">
        <f t="shared" si="23"/>
        <v>88.84615384615384</v>
      </c>
      <c r="I126" s="3" t="s">
        <v>38</v>
      </c>
      <c r="J126">
        <v>10</v>
      </c>
    </row>
    <row r="127" spans="1:10" x14ac:dyDescent="0.3">
      <c r="A127" s="4" t="s">
        <v>29</v>
      </c>
      <c r="B127">
        <v>108</v>
      </c>
      <c r="C127">
        <v>15</v>
      </c>
      <c r="D127">
        <v>12</v>
      </c>
      <c r="E127">
        <f t="shared" si="21"/>
        <v>135</v>
      </c>
      <c r="F127">
        <f t="shared" si="22"/>
        <v>115.5</v>
      </c>
      <c r="G127" s="20">
        <f t="shared" si="23"/>
        <v>85.555555555555557</v>
      </c>
      <c r="I127" s="3" t="s">
        <v>69</v>
      </c>
      <c r="J127">
        <v>8</v>
      </c>
    </row>
    <row r="128" spans="1:10" x14ac:dyDescent="0.3">
      <c r="A128" s="4" t="s">
        <v>30</v>
      </c>
      <c r="E128">
        <f t="shared" si="21"/>
        <v>0</v>
      </c>
      <c r="F128">
        <f t="shared" si="22"/>
        <v>0</v>
      </c>
      <c r="G128" s="20"/>
      <c r="I128" s="3"/>
      <c r="J128" t="s">
        <v>32</v>
      </c>
    </row>
    <row r="129" spans="1:10" x14ac:dyDescent="0.3">
      <c r="A129" s="4" t="s">
        <v>31</v>
      </c>
      <c r="B129">
        <v>122</v>
      </c>
      <c r="C129">
        <v>20</v>
      </c>
      <c r="D129">
        <v>0</v>
      </c>
      <c r="E129">
        <f t="shared" si="21"/>
        <v>142</v>
      </c>
      <c r="F129">
        <f t="shared" si="22"/>
        <v>132</v>
      </c>
      <c r="G129" s="20">
        <f t="shared" si="23"/>
        <v>92.957746478873233</v>
      </c>
      <c r="I129" s="3" t="s">
        <v>39</v>
      </c>
      <c r="J129">
        <v>10</v>
      </c>
    </row>
    <row r="130" spans="1:10" x14ac:dyDescent="0.3">
      <c r="A130" s="4" t="s">
        <v>33</v>
      </c>
      <c r="E130">
        <f t="shared" si="21"/>
        <v>0</v>
      </c>
      <c r="F130">
        <f t="shared" si="22"/>
        <v>0</v>
      </c>
      <c r="G130" s="20"/>
      <c r="I130" s="3"/>
      <c r="J130" t="s">
        <v>32</v>
      </c>
    </row>
    <row r="131" spans="1:10" x14ac:dyDescent="0.3">
      <c r="A131" s="4" t="s">
        <v>34</v>
      </c>
      <c r="B131">
        <v>119</v>
      </c>
      <c r="C131">
        <v>23</v>
      </c>
      <c r="D131">
        <v>0</v>
      </c>
      <c r="E131">
        <f t="shared" si="21"/>
        <v>142</v>
      </c>
      <c r="F131">
        <f t="shared" si="22"/>
        <v>130.5</v>
      </c>
      <c r="G131" s="20">
        <f t="shared" si="23"/>
        <v>91.901408450704224</v>
      </c>
      <c r="I131" s="3" t="s">
        <v>58</v>
      </c>
      <c r="J131">
        <v>5</v>
      </c>
    </row>
    <row r="132" spans="1:10" x14ac:dyDescent="0.3">
      <c r="J132">
        <f>SUM(J119:J131)</f>
        <v>75</v>
      </c>
    </row>
    <row r="133" spans="1:10" x14ac:dyDescent="0.3">
      <c r="F133" s="3" t="s">
        <v>45</v>
      </c>
      <c r="G133">
        <f>QUARTILE(G119:G131,1)</f>
        <v>88.889480085132249</v>
      </c>
      <c r="J133">
        <f>COUNT(J119:J131)</f>
        <v>11</v>
      </c>
    </row>
    <row r="134" spans="1:10" x14ac:dyDescent="0.3">
      <c r="F134" s="3" t="s">
        <v>46</v>
      </c>
      <c r="G134">
        <f>QUARTILE(G119:G131,2)</f>
        <v>91.711229946524071</v>
      </c>
    </row>
    <row r="135" spans="1:10" x14ac:dyDescent="0.3">
      <c r="F135" s="3" t="s">
        <v>47</v>
      </c>
      <c r="G135">
        <f>QUARTILE(G119:G131,3)</f>
        <v>93.79292282621347</v>
      </c>
    </row>
    <row r="137" spans="1:10" ht="52" x14ac:dyDescent="0.25">
      <c r="A137" s="2" t="s">
        <v>70</v>
      </c>
      <c r="B137" s="2" t="s">
        <v>6</v>
      </c>
      <c r="C137" s="2" t="s">
        <v>7</v>
      </c>
      <c r="D137" s="2" t="s">
        <v>8</v>
      </c>
      <c r="E137" s="2" t="s">
        <v>13</v>
      </c>
      <c r="F137" s="2" t="s">
        <v>10</v>
      </c>
      <c r="G137" s="2" t="s">
        <v>9</v>
      </c>
      <c r="H137" s="2" t="s">
        <v>0</v>
      </c>
      <c r="I137" s="2" t="s">
        <v>1</v>
      </c>
      <c r="J137" s="2" t="s">
        <v>14</v>
      </c>
    </row>
    <row r="138" spans="1:10" x14ac:dyDescent="0.3">
      <c r="A138" s="4" t="s">
        <v>11</v>
      </c>
      <c r="B138">
        <v>164</v>
      </c>
      <c r="C138">
        <v>29</v>
      </c>
      <c r="D138">
        <v>3</v>
      </c>
      <c r="E138">
        <f t="shared" ref="E138:E150" si="24">B138+C138+D138</f>
        <v>196</v>
      </c>
      <c r="F138">
        <f t="shared" ref="F138:F150" si="25">B138*1+C138*0.5+D138*0</f>
        <v>178.5</v>
      </c>
      <c r="G138" s="20">
        <f t="shared" ref="G138:G149" si="26">F138*100/E138</f>
        <v>91.071428571428569</v>
      </c>
      <c r="I138" s="3" t="s">
        <v>58</v>
      </c>
      <c r="J138">
        <v>10</v>
      </c>
    </row>
    <row r="139" spans="1:10" x14ac:dyDescent="0.3">
      <c r="A139" s="4" t="s">
        <v>12</v>
      </c>
      <c r="B139">
        <v>142</v>
      </c>
      <c r="C139">
        <v>13</v>
      </c>
      <c r="D139">
        <v>2</v>
      </c>
      <c r="E139">
        <f t="shared" si="24"/>
        <v>157</v>
      </c>
      <c r="F139">
        <f t="shared" si="25"/>
        <v>148.5</v>
      </c>
      <c r="G139" s="20">
        <f t="shared" si="26"/>
        <v>94.585987261146499</v>
      </c>
      <c r="I139" s="3" t="s">
        <v>58</v>
      </c>
      <c r="J139">
        <v>5</v>
      </c>
    </row>
    <row r="140" spans="1:10" x14ac:dyDescent="0.3">
      <c r="A140" s="4" t="s">
        <v>15</v>
      </c>
      <c r="B140">
        <v>173</v>
      </c>
      <c r="C140">
        <v>14</v>
      </c>
      <c r="D140">
        <v>1</v>
      </c>
      <c r="E140">
        <f t="shared" si="24"/>
        <v>188</v>
      </c>
      <c r="F140">
        <f t="shared" si="25"/>
        <v>180</v>
      </c>
      <c r="G140" s="20">
        <f t="shared" si="26"/>
        <v>95.744680851063833</v>
      </c>
      <c r="I140" s="3" t="s">
        <v>58</v>
      </c>
      <c r="J140">
        <v>8</v>
      </c>
    </row>
    <row r="141" spans="1:10" x14ac:dyDescent="0.3">
      <c r="A141" s="4" t="s">
        <v>16</v>
      </c>
      <c r="B141">
        <v>77</v>
      </c>
      <c r="C141">
        <v>3</v>
      </c>
      <c r="D141">
        <v>5</v>
      </c>
      <c r="E141">
        <f t="shared" si="24"/>
        <v>85</v>
      </c>
      <c r="F141">
        <f t="shared" si="25"/>
        <v>78.5</v>
      </c>
      <c r="G141" s="20">
        <f t="shared" si="26"/>
        <v>92.352941176470594</v>
      </c>
      <c r="I141" s="3" t="s">
        <v>71</v>
      </c>
      <c r="J141">
        <v>8</v>
      </c>
    </row>
    <row r="142" spans="1:10" x14ac:dyDescent="0.3">
      <c r="A142" s="4" t="s">
        <v>21</v>
      </c>
      <c r="B142">
        <v>254</v>
      </c>
      <c r="C142">
        <v>24</v>
      </c>
      <c r="D142">
        <v>6</v>
      </c>
      <c r="E142">
        <f t="shared" si="24"/>
        <v>284</v>
      </c>
      <c r="F142">
        <f t="shared" si="25"/>
        <v>266</v>
      </c>
      <c r="G142" s="20">
        <f t="shared" si="26"/>
        <v>93.661971830985919</v>
      </c>
      <c r="I142" s="3" t="s">
        <v>72</v>
      </c>
      <c r="J142">
        <v>8</v>
      </c>
    </row>
    <row r="143" spans="1:10" x14ac:dyDescent="0.3">
      <c r="A143" s="4" t="s">
        <v>23</v>
      </c>
      <c r="B143">
        <v>313</v>
      </c>
      <c r="C143">
        <v>17</v>
      </c>
      <c r="D143">
        <v>3</v>
      </c>
      <c r="E143">
        <f t="shared" si="24"/>
        <v>333</v>
      </c>
      <c r="F143">
        <f t="shared" si="25"/>
        <v>321.5</v>
      </c>
      <c r="G143" s="20">
        <f t="shared" si="26"/>
        <v>96.546546546546551</v>
      </c>
      <c r="I143" s="3" t="s">
        <v>58</v>
      </c>
      <c r="J143">
        <v>5</v>
      </c>
    </row>
    <row r="144" spans="1:10" x14ac:dyDescent="0.3">
      <c r="A144" s="4" t="s">
        <v>25</v>
      </c>
      <c r="B144">
        <v>11</v>
      </c>
      <c r="C144">
        <v>0</v>
      </c>
      <c r="D144">
        <v>0</v>
      </c>
      <c r="E144">
        <f t="shared" si="24"/>
        <v>11</v>
      </c>
      <c r="F144">
        <f t="shared" si="25"/>
        <v>11</v>
      </c>
      <c r="G144" s="20">
        <f t="shared" si="26"/>
        <v>100</v>
      </c>
      <c r="I144" s="3" t="s">
        <v>58</v>
      </c>
      <c r="J144">
        <v>10</v>
      </c>
    </row>
    <row r="145" spans="1:10" x14ac:dyDescent="0.3">
      <c r="A145" s="4" t="s">
        <v>27</v>
      </c>
      <c r="B145">
        <v>117</v>
      </c>
      <c r="C145">
        <v>16</v>
      </c>
      <c r="D145">
        <v>13</v>
      </c>
      <c r="E145">
        <f t="shared" si="24"/>
        <v>146</v>
      </c>
      <c r="F145">
        <f t="shared" si="25"/>
        <v>125</v>
      </c>
      <c r="G145" s="20">
        <f t="shared" si="26"/>
        <v>85.61643835616438</v>
      </c>
      <c r="I145" s="3" t="s">
        <v>38</v>
      </c>
      <c r="J145">
        <v>6</v>
      </c>
    </row>
    <row r="146" spans="1:10" x14ac:dyDescent="0.3">
      <c r="A146" s="4" t="s">
        <v>29</v>
      </c>
      <c r="B146">
        <v>94</v>
      </c>
      <c r="C146">
        <v>5</v>
      </c>
      <c r="D146">
        <v>0</v>
      </c>
      <c r="E146">
        <f t="shared" si="24"/>
        <v>99</v>
      </c>
      <c r="F146">
        <f t="shared" si="25"/>
        <v>96.5</v>
      </c>
      <c r="G146" s="20">
        <f t="shared" si="26"/>
        <v>97.474747474747474</v>
      </c>
      <c r="I146" s="3" t="s">
        <v>58</v>
      </c>
      <c r="J146">
        <v>5</v>
      </c>
    </row>
    <row r="147" spans="1:10" x14ac:dyDescent="0.3">
      <c r="A147" s="4" t="s">
        <v>30</v>
      </c>
      <c r="B147">
        <v>80</v>
      </c>
      <c r="C147">
        <v>2</v>
      </c>
      <c r="D147">
        <v>0</v>
      </c>
      <c r="E147">
        <f t="shared" si="24"/>
        <v>82</v>
      </c>
      <c r="F147">
        <f t="shared" si="25"/>
        <v>81</v>
      </c>
      <c r="G147" s="20">
        <f t="shared" si="26"/>
        <v>98.780487804878049</v>
      </c>
      <c r="I147" s="3" t="s">
        <v>58</v>
      </c>
      <c r="J147">
        <v>5</v>
      </c>
    </row>
    <row r="148" spans="1:10" x14ac:dyDescent="0.3">
      <c r="A148" s="4" t="s">
        <v>31</v>
      </c>
      <c r="B148">
        <v>66</v>
      </c>
      <c r="C148">
        <v>14</v>
      </c>
      <c r="D148">
        <v>2</v>
      </c>
      <c r="E148">
        <f t="shared" si="24"/>
        <v>82</v>
      </c>
      <c r="F148">
        <f t="shared" si="25"/>
        <v>73</v>
      </c>
      <c r="G148" s="20">
        <f t="shared" si="26"/>
        <v>89.024390243902445</v>
      </c>
      <c r="I148" s="3" t="s">
        <v>38</v>
      </c>
      <c r="J148">
        <v>5</v>
      </c>
    </row>
    <row r="149" spans="1:10" x14ac:dyDescent="0.3">
      <c r="A149" s="4" t="s">
        <v>33</v>
      </c>
      <c r="B149">
        <v>176</v>
      </c>
      <c r="C149">
        <v>20</v>
      </c>
      <c r="D149">
        <v>8</v>
      </c>
      <c r="E149">
        <f t="shared" si="24"/>
        <v>204</v>
      </c>
      <c r="F149">
        <f t="shared" si="25"/>
        <v>186</v>
      </c>
      <c r="G149" s="20">
        <f t="shared" si="26"/>
        <v>91.17647058823529</v>
      </c>
      <c r="I149" s="3" t="s">
        <v>38</v>
      </c>
      <c r="J149">
        <v>3</v>
      </c>
    </row>
    <row r="150" spans="1:10" x14ac:dyDescent="0.3">
      <c r="A150" s="4" t="s">
        <v>34</v>
      </c>
      <c r="E150">
        <f t="shared" si="24"/>
        <v>0</v>
      </c>
      <c r="F150">
        <f t="shared" si="25"/>
        <v>0</v>
      </c>
      <c r="G150" s="20"/>
      <c r="I150" s="3"/>
      <c r="J150" t="s">
        <v>32</v>
      </c>
    </row>
    <row r="151" spans="1:10" x14ac:dyDescent="0.3">
      <c r="J151">
        <f>SUM(J138:J150)</f>
        <v>78</v>
      </c>
    </row>
    <row r="152" spans="1:10" x14ac:dyDescent="0.3">
      <c r="F152" s="3" t="s">
        <v>45</v>
      </c>
      <c r="G152">
        <f>QUARTILE(G138:G150,1)</f>
        <v>91.150210084033603</v>
      </c>
      <c r="J152">
        <f>COUNT(J138:J150)</f>
        <v>12</v>
      </c>
    </row>
    <row r="153" spans="1:10" x14ac:dyDescent="0.3">
      <c r="F153" s="3" t="s">
        <v>46</v>
      </c>
      <c r="G153">
        <f>QUARTILE(G138:G150,2)</f>
        <v>94.123979546066209</v>
      </c>
    </row>
    <row r="154" spans="1:10" x14ac:dyDescent="0.3">
      <c r="F154" s="3" t="s">
        <v>47</v>
      </c>
      <c r="G154">
        <f>QUARTILE(G138:G150,3)</f>
        <v>96.778596778596778</v>
      </c>
    </row>
    <row r="156" spans="1:10" ht="52" x14ac:dyDescent="0.25">
      <c r="A156" s="2" t="s">
        <v>73</v>
      </c>
      <c r="B156" s="2" t="s">
        <v>6</v>
      </c>
      <c r="C156" s="2" t="s">
        <v>7</v>
      </c>
      <c r="D156" s="2" t="s">
        <v>8</v>
      </c>
      <c r="E156" s="2" t="s">
        <v>13</v>
      </c>
      <c r="F156" s="2" t="s">
        <v>10</v>
      </c>
      <c r="G156" s="2" t="s">
        <v>9</v>
      </c>
      <c r="H156" s="2" t="s">
        <v>0</v>
      </c>
      <c r="I156" s="2" t="s">
        <v>1</v>
      </c>
      <c r="J156" s="2" t="s">
        <v>14</v>
      </c>
    </row>
    <row r="157" spans="1:10" x14ac:dyDescent="0.3">
      <c r="A157" s="4" t="s">
        <v>11</v>
      </c>
      <c r="B157">
        <v>93</v>
      </c>
      <c r="C157">
        <v>7</v>
      </c>
      <c r="D157">
        <v>9</v>
      </c>
      <c r="E157">
        <f t="shared" ref="E157:E169" si="27">B157+C157+D157</f>
        <v>109</v>
      </c>
      <c r="F157">
        <f t="shared" ref="F157:F169" si="28">B157*1+C157*0.5+D157*0</f>
        <v>96.5</v>
      </c>
      <c r="G157" s="20">
        <f t="shared" ref="G157:G169" si="29">F157*100/E157</f>
        <v>88.532110091743121</v>
      </c>
      <c r="I157" s="3" t="s">
        <v>74</v>
      </c>
      <c r="J157">
        <v>8</v>
      </c>
    </row>
    <row r="158" spans="1:10" x14ac:dyDescent="0.3">
      <c r="A158" s="4" t="s">
        <v>12</v>
      </c>
      <c r="B158">
        <v>54</v>
      </c>
      <c r="C158">
        <v>12</v>
      </c>
      <c r="D158">
        <v>7</v>
      </c>
      <c r="E158">
        <f t="shared" si="27"/>
        <v>73</v>
      </c>
      <c r="F158">
        <f t="shared" si="28"/>
        <v>60</v>
      </c>
      <c r="G158" s="20">
        <f t="shared" si="29"/>
        <v>82.191780821917803</v>
      </c>
      <c r="I158" s="3" t="s">
        <v>75</v>
      </c>
      <c r="J158">
        <v>6</v>
      </c>
    </row>
    <row r="159" spans="1:10" x14ac:dyDescent="0.3">
      <c r="A159" s="4" t="s">
        <v>15</v>
      </c>
      <c r="B159">
        <v>137</v>
      </c>
      <c r="C159">
        <v>11</v>
      </c>
      <c r="D159">
        <v>13</v>
      </c>
      <c r="E159">
        <f t="shared" si="27"/>
        <v>161</v>
      </c>
      <c r="F159">
        <f t="shared" si="28"/>
        <v>142.5</v>
      </c>
      <c r="G159" s="20">
        <f t="shared" si="29"/>
        <v>88.509316770186331</v>
      </c>
      <c r="I159" s="3" t="s">
        <v>76</v>
      </c>
      <c r="J159">
        <v>8</v>
      </c>
    </row>
    <row r="160" spans="1:10" x14ac:dyDescent="0.3">
      <c r="A160" s="4" t="s">
        <v>16</v>
      </c>
      <c r="B160">
        <v>56</v>
      </c>
      <c r="C160">
        <v>3</v>
      </c>
      <c r="D160">
        <v>3</v>
      </c>
      <c r="E160">
        <f t="shared" si="27"/>
        <v>62</v>
      </c>
      <c r="F160">
        <f t="shared" si="28"/>
        <v>57.5</v>
      </c>
      <c r="G160" s="20">
        <f t="shared" si="29"/>
        <v>92.741935483870961</v>
      </c>
      <c r="I160" s="3" t="s">
        <v>58</v>
      </c>
      <c r="J160">
        <v>5</v>
      </c>
    </row>
    <row r="161" spans="1:10" x14ac:dyDescent="0.3">
      <c r="A161" s="4" t="s">
        <v>21</v>
      </c>
      <c r="B161">
        <v>105</v>
      </c>
      <c r="C161">
        <v>16</v>
      </c>
      <c r="D161">
        <v>6</v>
      </c>
      <c r="E161">
        <f t="shared" si="27"/>
        <v>127</v>
      </c>
      <c r="F161">
        <f t="shared" si="28"/>
        <v>113</v>
      </c>
      <c r="G161" s="20">
        <f t="shared" si="29"/>
        <v>88.976377952755911</v>
      </c>
      <c r="I161" s="3" t="s">
        <v>38</v>
      </c>
      <c r="J161">
        <v>5</v>
      </c>
    </row>
    <row r="162" spans="1:10" x14ac:dyDescent="0.3">
      <c r="A162" s="4" t="s">
        <v>23</v>
      </c>
      <c r="B162">
        <v>209</v>
      </c>
      <c r="C162">
        <v>22</v>
      </c>
      <c r="D162">
        <v>12</v>
      </c>
      <c r="E162">
        <f t="shared" si="27"/>
        <v>243</v>
      </c>
      <c r="F162">
        <f t="shared" si="28"/>
        <v>220</v>
      </c>
      <c r="G162" s="20">
        <f t="shared" si="29"/>
        <v>90.534979423868307</v>
      </c>
      <c r="I162" s="3" t="s">
        <v>58</v>
      </c>
      <c r="J162">
        <v>5</v>
      </c>
    </row>
    <row r="163" spans="1:10" x14ac:dyDescent="0.3">
      <c r="A163" s="4" t="s">
        <v>25</v>
      </c>
      <c r="B163">
        <v>25</v>
      </c>
      <c r="C163">
        <v>1</v>
      </c>
      <c r="D163">
        <v>1</v>
      </c>
      <c r="E163">
        <f t="shared" si="27"/>
        <v>27</v>
      </c>
      <c r="F163">
        <f t="shared" si="28"/>
        <v>25.5</v>
      </c>
      <c r="G163" s="20">
        <f t="shared" si="29"/>
        <v>94.444444444444443</v>
      </c>
      <c r="I163" s="3" t="s">
        <v>58</v>
      </c>
      <c r="J163">
        <v>10</v>
      </c>
    </row>
    <row r="164" spans="1:10" x14ac:dyDescent="0.3">
      <c r="A164" s="4" t="s">
        <v>27</v>
      </c>
      <c r="B164">
        <v>98</v>
      </c>
      <c r="C164">
        <v>20</v>
      </c>
      <c r="D164">
        <v>9</v>
      </c>
      <c r="E164">
        <f t="shared" si="27"/>
        <v>127</v>
      </c>
      <c r="F164">
        <f t="shared" si="28"/>
        <v>108</v>
      </c>
      <c r="G164" s="20">
        <f t="shared" si="29"/>
        <v>85.039370078740163</v>
      </c>
      <c r="I164" s="3" t="s">
        <v>38</v>
      </c>
      <c r="J164">
        <v>7</v>
      </c>
    </row>
    <row r="165" spans="1:10" x14ac:dyDescent="0.3">
      <c r="A165" s="4" t="s">
        <v>29</v>
      </c>
      <c r="B165">
        <v>88</v>
      </c>
      <c r="C165">
        <v>25</v>
      </c>
      <c r="D165">
        <v>17</v>
      </c>
      <c r="E165">
        <f t="shared" si="27"/>
        <v>130</v>
      </c>
      <c r="F165">
        <f t="shared" si="28"/>
        <v>100.5</v>
      </c>
      <c r="G165" s="20">
        <f t="shared" si="29"/>
        <v>77.307692307692307</v>
      </c>
      <c r="I165" s="3" t="s">
        <v>77</v>
      </c>
      <c r="J165">
        <v>6</v>
      </c>
    </row>
    <row r="166" spans="1:10" x14ac:dyDescent="0.3">
      <c r="A166" s="4" t="s">
        <v>30</v>
      </c>
      <c r="B166">
        <v>54</v>
      </c>
      <c r="C166">
        <v>3</v>
      </c>
      <c r="D166">
        <v>2</v>
      </c>
      <c r="E166">
        <f t="shared" si="27"/>
        <v>59</v>
      </c>
      <c r="F166">
        <f t="shared" si="28"/>
        <v>55.5</v>
      </c>
      <c r="G166" s="20">
        <f t="shared" si="29"/>
        <v>94.067796610169495</v>
      </c>
      <c r="I166" s="3" t="s">
        <v>58</v>
      </c>
      <c r="J166">
        <v>2</v>
      </c>
    </row>
    <row r="167" spans="1:10" x14ac:dyDescent="0.3">
      <c r="A167" s="4" t="s">
        <v>31</v>
      </c>
      <c r="B167">
        <v>38</v>
      </c>
      <c r="C167">
        <v>14</v>
      </c>
      <c r="D167">
        <v>7</v>
      </c>
      <c r="E167">
        <f t="shared" si="27"/>
        <v>59</v>
      </c>
      <c r="F167">
        <f t="shared" si="28"/>
        <v>45</v>
      </c>
      <c r="G167" s="20">
        <f t="shared" si="29"/>
        <v>76.271186440677965</v>
      </c>
      <c r="I167" s="3" t="s">
        <v>77</v>
      </c>
      <c r="J167">
        <v>8</v>
      </c>
    </row>
    <row r="168" spans="1:10" x14ac:dyDescent="0.3">
      <c r="A168" s="4" t="s">
        <v>33</v>
      </c>
      <c r="B168">
        <v>191</v>
      </c>
      <c r="C168">
        <v>32</v>
      </c>
      <c r="D168">
        <v>26</v>
      </c>
      <c r="E168">
        <f t="shared" si="27"/>
        <v>249</v>
      </c>
      <c r="F168">
        <f t="shared" si="28"/>
        <v>207</v>
      </c>
      <c r="G168" s="20">
        <f t="shared" si="29"/>
        <v>83.132530120481931</v>
      </c>
      <c r="I168" s="3" t="s">
        <v>38</v>
      </c>
      <c r="J168">
        <v>3</v>
      </c>
    </row>
    <row r="169" spans="1:10" x14ac:dyDescent="0.3">
      <c r="A169" s="4" t="s">
        <v>34</v>
      </c>
      <c r="B169">
        <v>80</v>
      </c>
      <c r="C169">
        <v>3</v>
      </c>
      <c r="D169">
        <v>7</v>
      </c>
      <c r="E169">
        <f t="shared" si="27"/>
        <v>90</v>
      </c>
      <c r="F169">
        <f t="shared" si="28"/>
        <v>81.5</v>
      </c>
      <c r="G169" s="20">
        <f t="shared" si="29"/>
        <v>90.555555555555557</v>
      </c>
      <c r="I169" s="3" t="s">
        <v>58</v>
      </c>
      <c r="J169">
        <v>2</v>
      </c>
    </row>
    <row r="170" spans="1:10" x14ac:dyDescent="0.3">
      <c r="J170">
        <f>SUM(J157:J169)</f>
        <v>75</v>
      </c>
    </row>
    <row r="171" spans="1:10" x14ac:dyDescent="0.3">
      <c r="F171" s="3" t="s">
        <v>45</v>
      </c>
      <c r="G171">
        <f>QUARTILE(G157:G169,1)</f>
        <v>83.132530120481931</v>
      </c>
      <c r="J171">
        <f>COUNT(J157:J169)</f>
        <v>13</v>
      </c>
    </row>
    <row r="172" spans="1:10" x14ac:dyDescent="0.3">
      <c r="F172" s="3" t="s">
        <v>46</v>
      </c>
      <c r="G172">
        <f>QUARTILE(G157:G169,2)</f>
        <v>88.532110091743121</v>
      </c>
    </row>
    <row r="173" spans="1:10" x14ac:dyDescent="0.3">
      <c r="F173" s="3" t="s">
        <v>47</v>
      </c>
      <c r="G173">
        <f>QUARTILE(G157:G169,3)</f>
        <v>90.555555555555557</v>
      </c>
    </row>
    <row r="175" spans="1:10" ht="52" x14ac:dyDescent="0.25">
      <c r="A175" s="2" t="s">
        <v>78</v>
      </c>
      <c r="B175" s="2" t="s">
        <v>6</v>
      </c>
      <c r="C175" s="2" t="s">
        <v>7</v>
      </c>
      <c r="D175" s="2" t="s">
        <v>8</v>
      </c>
      <c r="E175" s="2" t="s">
        <v>13</v>
      </c>
      <c r="F175" s="2" t="s">
        <v>10</v>
      </c>
      <c r="G175" s="2" t="s">
        <v>9</v>
      </c>
      <c r="H175" s="2" t="s">
        <v>0</v>
      </c>
      <c r="I175" s="2" t="s">
        <v>1</v>
      </c>
      <c r="J175" s="2" t="s">
        <v>14</v>
      </c>
    </row>
    <row r="176" spans="1:10" x14ac:dyDescent="0.3">
      <c r="A176" s="4" t="s">
        <v>11</v>
      </c>
      <c r="B176">
        <v>117</v>
      </c>
      <c r="C176">
        <v>22</v>
      </c>
      <c r="D176">
        <v>10</v>
      </c>
      <c r="E176">
        <f t="shared" ref="E176:E188" si="30">B176+C176+D176</f>
        <v>149</v>
      </c>
      <c r="F176">
        <f t="shared" ref="F176:F188" si="31">B176*1+C176*0.5+D176*0</f>
        <v>128</v>
      </c>
      <c r="G176" s="20">
        <f t="shared" ref="G176:G188" si="32">F176*100/E176</f>
        <v>85.90604026845638</v>
      </c>
      <c r="I176" s="3" t="s">
        <v>79</v>
      </c>
      <c r="J176">
        <v>6</v>
      </c>
    </row>
    <row r="177" spans="1:10" x14ac:dyDescent="0.3">
      <c r="A177" s="4" t="s">
        <v>12</v>
      </c>
      <c r="B177">
        <v>85</v>
      </c>
      <c r="C177">
        <v>5</v>
      </c>
      <c r="D177">
        <v>2</v>
      </c>
      <c r="E177">
        <f t="shared" si="30"/>
        <v>92</v>
      </c>
      <c r="F177">
        <f t="shared" si="31"/>
        <v>87.5</v>
      </c>
      <c r="G177" s="20">
        <f t="shared" si="32"/>
        <v>95.108695652173907</v>
      </c>
      <c r="I177" s="3" t="s">
        <v>76</v>
      </c>
      <c r="J177">
        <v>5</v>
      </c>
    </row>
    <row r="178" spans="1:10" x14ac:dyDescent="0.3">
      <c r="A178" s="4" t="s">
        <v>15</v>
      </c>
      <c r="B178">
        <v>149</v>
      </c>
      <c r="C178">
        <v>1</v>
      </c>
      <c r="D178">
        <v>5</v>
      </c>
      <c r="E178">
        <f t="shared" si="30"/>
        <v>155</v>
      </c>
      <c r="F178">
        <f t="shared" si="31"/>
        <v>149.5</v>
      </c>
      <c r="G178" s="20">
        <f t="shared" si="32"/>
        <v>96.451612903225808</v>
      </c>
      <c r="I178" s="3" t="s">
        <v>76</v>
      </c>
      <c r="J178">
        <v>4</v>
      </c>
    </row>
    <row r="179" spans="1:10" x14ac:dyDescent="0.3">
      <c r="A179" s="4" t="s">
        <v>16</v>
      </c>
      <c r="B179">
        <v>70</v>
      </c>
      <c r="C179">
        <v>18</v>
      </c>
      <c r="D179">
        <v>18</v>
      </c>
      <c r="E179">
        <f t="shared" si="30"/>
        <v>106</v>
      </c>
      <c r="F179">
        <f t="shared" si="31"/>
        <v>79</v>
      </c>
      <c r="G179" s="20">
        <f t="shared" si="32"/>
        <v>74.528301886792448</v>
      </c>
      <c r="I179" s="3" t="s">
        <v>80</v>
      </c>
      <c r="J179">
        <v>5</v>
      </c>
    </row>
    <row r="180" spans="1:10" x14ac:dyDescent="0.3">
      <c r="A180" s="4" t="s">
        <v>21</v>
      </c>
      <c r="B180">
        <v>130</v>
      </c>
      <c r="C180">
        <v>7</v>
      </c>
      <c r="D180">
        <v>10</v>
      </c>
      <c r="E180">
        <f t="shared" si="30"/>
        <v>147</v>
      </c>
      <c r="F180">
        <f t="shared" si="31"/>
        <v>133.5</v>
      </c>
      <c r="G180" s="20">
        <f t="shared" si="32"/>
        <v>90.816326530612244</v>
      </c>
      <c r="I180" s="3" t="s">
        <v>81</v>
      </c>
      <c r="J180">
        <v>7</v>
      </c>
    </row>
    <row r="181" spans="1:10" x14ac:dyDescent="0.3">
      <c r="A181" s="4" t="s">
        <v>23</v>
      </c>
      <c r="B181">
        <v>259</v>
      </c>
      <c r="C181">
        <v>34</v>
      </c>
      <c r="D181">
        <v>12</v>
      </c>
      <c r="E181">
        <f t="shared" si="30"/>
        <v>305</v>
      </c>
      <c r="F181">
        <f t="shared" si="31"/>
        <v>276</v>
      </c>
      <c r="G181" s="20">
        <f t="shared" si="32"/>
        <v>90.491803278688522</v>
      </c>
      <c r="I181" s="3" t="s">
        <v>58</v>
      </c>
      <c r="J181">
        <v>5</v>
      </c>
    </row>
    <row r="182" spans="1:10" x14ac:dyDescent="0.3">
      <c r="A182" s="4" t="s">
        <v>25</v>
      </c>
      <c r="B182">
        <v>60</v>
      </c>
      <c r="C182">
        <v>2</v>
      </c>
      <c r="D182">
        <v>2</v>
      </c>
      <c r="E182">
        <f t="shared" si="30"/>
        <v>64</v>
      </c>
      <c r="F182">
        <f t="shared" si="31"/>
        <v>61</v>
      </c>
      <c r="G182" s="20">
        <f t="shared" si="32"/>
        <v>95.3125</v>
      </c>
      <c r="I182" s="3" t="s">
        <v>58</v>
      </c>
      <c r="J182">
        <v>25</v>
      </c>
    </row>
    <row r="183" spans="1:10" x14ac:dyDescent="0.3">
      <c r="A183" s="4" t="s">
        <v>27</v>
      </c>
      <c r="B183">
        <v>77</v>
      </c>
      <c r="C183">
        <v>10</v>
      </c>
      <c r="D183">
        <v>10</v>
      </c>
      <c r="E183">
        <f t="shared" si="30"/>
        <v>97</v>
      </c>
      <c r="F183">
        <f t="shared" si="31"/>
        <v>82</v>
      </c>
      <c r="G183" s="20">
        <f t="shared" si="32"/>
        <v>84.536082474226802</v>
      </c>
      <c r="I183" s="3" t="s">
        <v>38</v>
      </c>
      <c r="J183">
        <v>6</v>
      </c>
    </row>
    <row r="184" spans="1:10" x14ac:dyDescent="0.3">
      <c r="A184" s="4" t="s">
        <v>29</v>
      </c>
      <c r="B184">
        <v>87</v>
      </c>
      <c r="C184">
        <v>3</v>
      </c>
      <c r="D184">
        <v>20</v>
      </c>
      <c r="E184">
        <f t="shared" si="30"/>
        <v>110</v>
      </c>
      <c r="F184">
        <f t="shared" si="31"/>
        <v>88.5</v>
      </c>
      <c r="G184" s="20">
        <f t="shared" si="32"/>
        <v>80.454545454545453</v>
      </c>
      <c r="I184" s="3" t="s">
        <v>82</v>
      </c>
      <c r="J184">
        <v>6</v>
      </c>
    </row>
    <row r="185" spans="1:10" x14ac:dyDescent="0.3">
      <c r="A185" s="4" t="s">
        <v>30</v>
      </c>
      <c r="B185">
        <v>12</v>
      </c>
      <c r="C185">
        <v>0</v>
      </c>
      <c r="D185">
        <v>7</v>
      </c>
      <c r="E185">
        <f t="shared" si="30"/>
        <v>19</v>
      </c>
      <c r="F185">
        <f t="shared" si="31"/>
        <v>12</v>
      </c>
      <c r="G185" s="20">
        <f t="shared" si="32"/>
        <v>63.157894736842103</v>
      </c>
      <c r="I185" s="3" t="s">
        <v>80</v>
      </c>
      <c r="J185">
        <v>1</v>
      </c>
    </row>
    <row r="186" spans="1:10" x14ac:dyDescent="0.3">
      <c r="A186" s="4" t="s">
        <v>31</v>
      </c>
      <c r="B186">
        <v>74</v>
      </c>
      <c r="C186">
        <v>3</v>
      </c>
      <c r="D186">
        <v>0</v>
      </c>
      <c r="E186">
        <f t="shared" si="30"/>
        <v>77</v>
      </c>
      <c r="F186">
        <f t="shared" si="31"/>
        <v>75.5</v>
      </c>
      <c r="G186" s="20">
        <f t="shared" si="32"/>
        <v>98.051948051948045</v>
      </c>
      <c r="I186" s="3" t="s">
        <v>76</v>
      </c>
      <c r="J186">
        <v>8</v>
      </c>
    </row>
    <row r="187" spans="1:10" x14ac:dyDescent="0.3">
      <c r="A187" s="4" t="s">
        <v>33</v>
      </c>
      <c r="B187">
        <v>160</v>
      </c>
      <c r="C187">
        <v>16</v>
      </c>
      <c r="D187">
        <v>25</v>
      </c>
      <c r="E187">
        <f t="shared" si="30"/>
        <v>201</v>
      </c>
      <c r="F187">
        <f t="shared" si="31"/>
        <v>168</v>
      </c>
      <c r="G187" s="20">
        <f t="shared" si="32"/>
        <v>83.582089552238813</v>
      </c>
      <c r="I187" s="3" t="s">
        <v>38</v>
      </c>
      <c r="J187">
        <v>4</v>
      </c>
    </row>
    <row r="188" spans="1:10" x14ac:dyDescent="0.3">
      <c r="A188" s="4" t="s">
        <v>34</v>
      </c>
      <c r="B188">
        <v>38</v>
      </c>
      <c r="C188">
        <v>2</v>
      </c>
      <c r="D188">
        <v>1</v>
      </c>
      <c r="E188">
        <f t="shared" si="30"/>
        <v>41</v>
      </c>
      <c r="F188">
        <f t="shared" si="31"/>
        <v>39</v>
      </c>
      <c r="G188" s="20">
        <f t="shared" si="32"/>
        <v>95.121951219512198</v>
      </c>
      <c r="I188" s="3" t="s">
        <v>58</v>
      </c>
      <c r="J188">
        <v>4</v>
      </c>
    </row>
    <row r="189" spans="1:10" x14ac:dyDescent="0.3">
      <c r="J189">
        <f>SUM(J176:J188)</f>
        <v>86</v>
      </c>
    </row>
    <row r="190" spans="1:10" x14ac:dyDescent="0.3">
      <c r="F190" s="3" t="s">
        <v>45</v>
      </c>
      <c r="G190">
        <f>QUARTILE(G176:G188,1)</f>
        <v>83.582089552238813</v>
      </c>
      <c r="J190">
        <f>COUNT(J176:J188)</f>
        <v>13</v>
      </c>
    </row>
    <row r="191" spans="1:10" x14ac:dyDescent="0.3">
      <c r="F191" s="3" t="s">
        <v>46</v>
      </c>
      <c r="G191">
        <f>QUARTILE(G176:G188,2)</f>
        <v>90.491803278688522</v>
      </c>
    </row>
    <row r="192" spans="1:10" x14ac:dyDescent="0.3">
      <c r="F192" s="3" t="s">
        <v>47</v>
      </c>
      <c r="G192">
        <f>QUARTILE(G176:G188,3)</f>
        <v>95.121951219512198</v>
      </c>
    </row>
    <row r="194" spans="1:10" ht="52" x14ac:dyDescent="0.25">
      <c r="A194" s="2" t="s">
        <v>83</v>
      </c>
      <c r="B194" s="2" t="s">
        <v>6</v>
      </c>
      <c r="C194" s="2" t="s">
        <v>7</v>
      </c>
      <c r="D194" s="2" t="s">
        <v>8</v>
      </c>
      <c r="E194" s="2" t="s">
        <v>13</v>
      </c>
      <c r="F194" s="2" t="s">
        <v>10</v>
      </c>
      <c r="G194" s="2" t="s">
        <v>9</v>
      </c>
      <c r="H194" s="2" t="s">
        <v>0</v>
      </c>
      <c r="I194" s="2" t="s">
        <v>1</v>
      </c>
      <c r="J194" s="2" t="s">
        <v>14</v>
      </c>
    </row>
    <row r="195" spans="1:10" x14ac:dyDescent="0.3">
      <c r="A195" s="4" t="s">
        <v>11</v>
      </c>
      <c r="B195">
        <v>78</v>
      </c>
      <c r="C195">
        <v>22</v>
      </c>
      <c r="D195">
        <v>7</v>
      </c>
      <c r="E195">
        <f t="shared" ref="E195:E207" si="33">B195+C195+D195</f>
        <v>107</v>
      </c>
      <c r="F195">
        <f t="shared" ref="F195:F207" si="34">B195*1+C195*0.5+D195*0</f>
        <v>89</v>
      </c>
      <c r="G195" s="20">
        <f t="shared" ref="G195:G206" si="35">F195*100/E195</f>
        <v>83.177570093457945</v>
      </c>
      <c r="I195" s="3" t="s">
        <v>84</v>
      </c>
      <c r="J195">
        <v>7</v>
      </c>
    </row>
    <row r="196" spans="1:10" x14ac:dyDescent="0.3">
      <c r="A196" s="4" t="s">
        <v>12</v>
      </c>
      <c r="B196">
        <v>281</v>
      </c>
      <c r="C196">
        <v>2</v>
      </c>
      <c r="D196">
        <v>10</v>
      </c>
      <c r="E196">
        <f t="shared" si="33"/>
        <v>293</v>
      </c>
      <c r="F196">
        <f t="shared" si="34"/>
        <v>282</v>
      </c>
      <c r="G196" s="20">
        <f t="shared" si="35"/>
        <v>96.24573378839591</v>
      </c>
      <c r="I196" s="3" t="s">
        <v>76</v>
      </c>
      <c r="J196">
        <v>3</v>
      </c>
    </row>
    <row r="197" spans="1:10" x14ac:dyDescent="0.3">
      <c r="A197" s="4" t="s">
        <v>15</v>
      </c>
      <c r="B197">
        <v>138</v>
      </c>
      <c r="C197">
        <v>3</v>
      </c>
      <c r="D197">
        <v>3</v>
      </c>
      <c r="E197">
        <f t="shared" si="33"/>
        <v>144</v>
      </c>
      <c r="F197">
        <f t="shared" si="34"/>
        <v>139.5</v>
      </c>
      <c r="G197" s="20">
        <f t="shared" si="35"/>
        <v>96.875</v>
      </c>
      <c r="I197" s="3" t="s">
        <v>85</v>
      </c>
      <c r="J197">
        <v>8</v>
      </c>
    </row>
    <row r="198" spans="1:10" x14ac:dyDescent="0.3">
      <c r="A198" s="4" t="s">
        <v>16</v>
      </c>
      <c r="B198">
        <v>120</v>
      </c>
      <c r="C198">
        <v>10</v>
      </c>
      <c r="D198">
        <v>4</v>
      </c>
      <c r="E198">
        <f t="shared" si="33"/>
        <v>134</v>
      </c>
      <c r="F198">
        <f t="shared" si="34"/>
        <v>125</v>
      </c>
      <c r="G198" s="20">
        <f t="shared" si="35"/>
        <v>93.28358208955224</v>
      </c>
      <c r="I198" s="3" t="s">
        <v>58</v>
      </c>
      <c r="J198">
        <v>10</v>
      </c>
    </row>
    <row r="199" spans="1:10" x14ac:dyDescent="0.3">
      <c r="A199" s="4" t="s">
        <v>21</v>
      </c>
      <c r="B199">
        <v>172</v>
      </c>
      <c r="C199">
        <v>15</v>
      </c>
      <c r="D199">
        <v>9</v>
      </c>
      <c r="E199">
        <f t="shared" si="33"/>
        <v>196</v>
      </c>
      <c r="F199">
        <f t="shared" si="34"/>
        <v>179.5</v>
      </c>
      <c r="G199" s="20">
        <f t="shared" si="35"/>
        <v>91.58163265306122</v>
      </c>
      <c r="I199" s="3" t="s">
        <v>86</v>
      </c>
      <c r="J199">
        <v>6</v>
      </c>
    </row>
    <row r="200" spans="1:10" x14ac:dyDescent="0.3">
      <c r="A200" s="4" t="s">
        <v>23</v>
      </c>
      <c r="B200">
        <v>350</v>
      </c>
      <c r="C200">
        <v>8</v>
      </c>
      <c r="D200">
        <v>38</v>
      </c>
      <c r="E200">
        <f t="shared" si="33"/>
        <v>396</v>
      </c>
      <c r="F200">
        <f t="shared" si="34"/>
        <v>354</v>
      </c>
      <c r="G200" s="20">
        <f t="shared" si="35"/>
        <v>89.393939393939391</v>
      </c>
      <c r="I200" s="3" t="s">
        <v>87</v>
      </c>
      <c r="J200">
        <v>5</v>
      </c>
    </row>
    <row r="201" spans="1:10" x14ac:dyDescent="0.3">
      <c r="A201" s="4" t="s">
        <v>25</v>
      </c>
      <c r="B201">
        <v>38</v>
      </c>
      <c r="C201">
        <v>2</v>
      </c>
      <c r="D201">
        <v>0</v>
      </c>
      <c r="E201">
        <f t="shared" si="33"/>
        <v>40</v>
      </c>
      <c r="F201">
        <f t="shared" si="34"/>
        <v>39</v>
      </c>
      <c r="G201" s="20">
        <f t="shared" si="35"/>
        <v>97.5</v>
      </c>
      <c r="I201" s="3" t="s">
        <v>58</v>
      </c>
      <c r="J201">
        <v>8</v>
      </c>
    </row>
    <row r="202" spans="1:10" x14ac:dyDescent="0.3">
      <c r="A202" s="4" t="s">
        <v>27</v>
      </c>
      <c r="B202">
        <v>103</v>
      </c>
      <c r="C202">
        <v>6</v>
      </c>
      <c r="D202">
        <v>19</v>
      </c>
      <c r="E202">
        <f t="shared" si="33"/>
        <v>128</v>
      </c>
      <c r="F202">
        <f t="shared" si="34"/>
        <v>106</v>
      </c>
      <c r="G202" s="20">
        <f t="shared" si="35"/>
        <v>82.8125</v>
      </c>
      <c r="I202" s="3" t="s">
        <v>38</v>
      </c>
      <c r="J202">
        <v>6</v>
      </c>
    </row>
    <row r="203" spans="1:10" x14ac:dyDescent="0.3">
      <c r="A203" s="4" t="s">
        <v>29</v>
      </c>
      <c r="B203">
        <v>148</v>
      </c>
      <c r="C203">
        <v>13</v>
      </c>
      <c r="D203">
        <v>6</v>
      </c>
      <c r="E203">
        <f t="shared" si="33"/>
        <v>167</v>
      </c>
      <c r="F203">
        <f t="shared" si="34"/>
        <v>154.5</v>
      </c>
      <c r="G203" s="20">
        <f t="shared" si="35"/>
        <v>92.514970059880241</v>
      </c>
      <c r="I203" s="3" t="s">
        <v>58</v>
      </c>
      <c r="J203">
        <v>6</v>
      </c>
    </row>
    <row r="204" spans="1:10" x14ac:dyDescent="0.3">
      <c r="A204" s="4" t="s">
        <v>30</v>
      </c>
      <c r="B204">
        <v>21</v>
      </c>
      <c r="C204">
        <v>0</v>
      </c>
      <c r="D204">
        <v>0</v>
      </c>
      <c r="E204">
        <f t="shared" si="33"/>
        <v>21</v>
      </c>
      <c r="F204">
        <f t="shared" si="34"/>
        <v>21</v>
      </c>
      <c r="G204" s="20">
        <f t="shared" si="35"/>
        <v>100</v>
      </c>
      <c r="I204" s="3" t="s">
        <v>58</v>
      </c>
      <c r="J204">
        <v>1</v>
      </c>
    </row>
    <row r="205" spans="1:10" x14ac:dyDescent="0.3">
      <c r="A205" s="4" t="s">
        <v>31</v>
      </c>
      <c r="E205">
        <f t="shared" si="33"/>
        <v>0</v>
      </c>
      <c r="F205">
        <f t="shared" si="34"/>
        <v>0</v>
      </c>
      <c r="G205" s="20"/>
      <c r="I205" s="3"/>
      <c r="J205" s="3" t="s">
        <v>32</v>
      </c>
    </row>
    <row r="206" spans="1:10" x14ac:dyDescent="0.3">
      <c r="A206" s="4" t="s">
        <v>33</v>
      </c>
      <c r="B206">
        <v>96</v>
      </c>
      <c r="C206">
        <v>16</v>
      </c>
      <c r="D206">
        <v>4</v>
      </c>
      <c r="E206">
        <f t="shared" si="33"/>
        <v>116</v>
      </c>
      <c r="F206">
        <f t="shared" si="34"/>
        <v>104</v>
      </c>
      <c r="G206" s="20">
        <f t="shared" si="35"/>
        <v>89.65517241379311</v>
      </c>
      <c r="I206" s="3" t="s">
        <v>38</v>
      </c>
      <c r="J206">
        <v>2</v>
      </c>
    </row>
    <row r="207" spans="1:10" x14ac:dyDescent="0.3">
      <c r="A207" s="4" t="s">
        <v>34</v>
      </c>
      <c r="E207">
        <f t="shared" si="33"/>
        <v>0</v>
      </c>
      <c r="F207">
        <f t="shared" si="34"/>
        <v>0</v>
      </c>
      <c r="G207" s="20"/>
      <c r="I207" s="3"/>
      <c r="J207" s="3" t="s">
        <v>32</v>
      </c>
    </row>
    <row r="208" spans="1:10" x14ac:dyDescent="0.3">
      <c r="J208">
        <f>SUM(J195:J207)</f>
        <v>62</v>
      </c>
    </row>
    <row r="209" spans="1:10" x14ac:dyDescent="0.3">
      <c r="F209" s="3" t="s">
        <v>45</v>
      </c>
      <c r="G209">
        <f>QUARTILE(G195:G207,1)</f>
        <v>89.524555903866258</v>
      </c>
      <c r="J209">
        <f>COUNT(J195:J207)</f>
        <v>11</v>
      </c>
    </row>
    <row r="210" spans="1:10" x14ac:dyDescent="0.3">
      <c r="F210" s="3" t="s">
        <v>46</v>
      </c>
      <c r="G210">
        <f>QUARTILE(G195:G207,2)</f>
        <v>92.514970059880241</v>
      </c>
    </row>
    <row r="211" spans="1:10" x14ac:dyDescent="0.3">
      <c r="F211" s="3" t="s">
        <v>47</v>
      </c>
      <c r="G211">
        <f>QUARTILE(G195:G207,3)</f>
        <v>96.560366894197955</v>
      </c>
    </row>
    <row r="213" spans="1:10" ht="52" x14ac:dyDescent="0.25">
      <c r="A213" s="2" t="s">
        <v>88</v>
      </c>
      <c r="B213" s="2" t="s">
        <v>6</v>
      </c>
      <c r="C213" s="2" t="s">
        <v>7</v>
      </c>
      <c r="D213" s="2" t="s">
        <v>8</v>
      </c>
      <c r="E213" s="2" t="s">
        <v>13</v>
      </c>
      <c r="F213" s="2" t="s">
        <v>10</v>
      </c>
      <c r="G213" s="2" t="s">
        <v>9</v>
      </c>
      <c r="H213" s="2" t="s">
        <v>0</v>
      </c>
      <c r="I213" s="2" t="s">
        <v>1</v>
      </c>
      <c r="J213" s="2" t="s">
        <v>14</v>
      </c>
    </row>
    <row r="214" spans="1:10" x14ac:dyDescent="0.3">
      <c r="A214" s="4" t="s">
        <v>11</v>
      </c>
      <c r="B214">
        <v>123</v>
      </c>
      <c r="C214">
        <v>7</v>
      </c>
      <c r="D214">
        <v>4</v>
      </c>
      <c r="E214">
        <f t="shared" ref="E214:E226" si="36">B214+C214+D214</f>
        <v>134</v>
      </c>
      <c r="F214">
        <f t="shared" ref="F214:F226" si="37">B214*1+C214*0.5+D214*0</f>
        <v>126.5</v>
      </c>
      <c r="G214" s="20">
        <f t="shared" ref="G214:G226" si="38">F214*100/E214</f>
        <v>94.402985074626869</v>
      </c>
      <c r="I214" s="3" t="s">
        <v>89</v>
      </c>
      <c r="J214">
        <v>6</v>
      </c>
    </row>
    <row r="215" spans="1:10" x14ac:dyDescent="0.3">
      <c r="A215" s="4" t="s">
        <v>12</v>
      </c>
      <c r="B215">
        <v>102</v>
      </c>
      <c r="C215">
        <v>1</v>
      </c>
      <c r="D215">
        <v>3</v>
      </c>
      <c r="E215">
        <f t="shared" si="36"/>
        <v>106</v>
      </c>
      <c r="F215">
        <f t="shared" si="37"/>
        <v>102.5</v>
      </c>
      <c r="G215" s="20">
        <f t="shared" si="38"/>
        <v>96.698113207547166</v>
      </c>
      <c r="I215" s="3" t="s">
        <v>76</v>
      </c>
      <c r="J215">
        <v>5</v>
      </c>
    </row>
    <row r="216" spans="1:10" x14ac:dyDescent="0.3">
      <c r="A216" s="4" t="s">
        <v>15</v>
      </c>
      <c r="B216">
        <v>117</v>
      </c>
      <c r="C216">
        <v>1</v>
      </c>
      <c r="D216">
        <v>0</v>
      </c>
      <c r="E216">
        <f t="shared" si="36"/>
        <v>118</v>
      </c>
      <c r="F216">
        <f t="shared" si="37"/>
        <v>117.5</v>
      </c>
      <c r="G216" s="20">
        <f t="shared" si="38"/>
        <v>99.576271186440678</v>
      </c>
      <c r="I216" s="3" t="s">
        <v>76</v>
      </c>
      <c r="J216">
        <v>6</v>
      </c>
    </row>
    <row r="217" spans="1:10" x14ac:dyDescent="0.3">
      <c r="A217" s="4" t="s">
        <v>16</v>
      </c>
      <c r="B217">
        <v>77</v>
      </c>
      <c r="C217">
        <v>1</v>
      </c>
      <c r="D217">
        <v>1</v>
      </c>
      <c r="E217">
        <f t="shared" si="36"/>
        <v>79</v>
      </c>
      <c r="F217">
        <f t="shared" si="37"/>
        <v>77.5</v>
      </c>
      <c r="G217" s="20">
        <f t="shared" si="38"/>
        <v>98.101265822784811</v>
      </c>
      <c r="I217" s="3" t="s">
        <v>76</v>
      </c>
      <c r="J217">
        <v>6</v>
      </c>
    </row>
    <row r="218" spans="1:10" x14ac:dyDescent="0.3">
      <c r="A218" s="4" t="s">
        <v>21</v>
      </c>
      <c r="B218">
        <v>137</v>
      </c>
      <c r="C218">
        <v>5</v>
      </c>
      <c r="D218">
        <v>1</v>
      </c>
      <c r="E218">
        <f t="shared" si="36"/>
        <v>143</v>
      </c>
      <c r="F218">
        <f t="shared" si="37"/>
        <v>139.5</v>
      </c>
      <c r="G218" s="20">
        <f t="shared" si="38"/>
        <v>97.552447552447546</v>
      </c>
      <c r="I218" s="3" t="s">
        <v>76</v>
      </c>
      <c r="J218">
        <v>5</v>
      </c>
    </row>
    <row r="219" spans="1:10" x14ac:dyDescent="0.3">
      <c r="A219" s="4" t="s">
        <v>23</v>
      </c>
      <c r="B219">
        <v>246</v>
      </c>
      <c r="C219">
        <v>7</v>
      </c>
      <c r="D219">
        <v>3</v>
      </c>
      <c r="E219">
        <f t="shared" si="36"/>
        <v>256</v>
      </c>
      <c r="F219">
        <f t="shared" si="37"/>
        <v>249.5</v>
      </c>
      <c r="G219" s="20">
        <f t="shared" si="38"/>
        <v>97.4609375</v>
      </c>
      <c r="I219" s="3" t="s">
        <v>58</v>
      </c>
      <c r="J219">
        <v>5</v>
      </c>
    </row>
    <row r="220" spans="1:10" x14ac:dyDescent="0.3">
      <c r="A220" s="4" t="s">
        <v>25</v>
      </c>
      <c r="B220">
        <v>26</v>
      </c>
      <c r="C220">
        <v>0</v>
      </c>
      <c r="D220">
        <v>0</v>
      </c>
      <c r="E220">
        <f t="shared" si="36"/>
        <v>26</v>
      </c>
      <c r="F220">
        <f t="shared" si="37"/>
        <v>26</v>
      </c>
      <c r="G220" s="20">
        <f t="shared" si="38"/>
        <v>100</v>
      </c>
      <c r="I220" s="3" t="s">
        <v>58</v>
      </c>
      <c r="J220">
        <v>10</v>
      </c>
    </row>
    <row r="221" spans="1:10" x14ac:dyDescent="0.3">
      <c r="A221" s="4" t="s">
        <v>27</v>
      </c>
      <c r="B221">
        <v>55</v>
      </c>
      <c r="C221">
        <v>3</v>
      </c>
      <c r="D221">
        <v>1</v>
      </c>
      <c r="E221">
        <f t="shared" si="36"/>
        <v>59</v>
      </c>
      <c r="F221">
        <f t="shared" si="37"/>
        <v>56.5</v>
      </c>
      <c r="G221" s="20">
        <f t="shared" si="38"/>
        <v>95.762711864406782</v>
      </c>
      <c r="I221" s="3" t="s">
        <v>58</v>
      </c>
      <c r="J221">
        <v>5</v>
      </c>
    </row>
    <row r="222" spans="1:10" x14ac:dyDescent="0.3">
      <c r="A222" s="4" t="s">
        <v>29</v>
      </c>
      <c r="B222">
        <v>169</v>
      </c>
      <c r="C222">
        <v>1</v>
      </c>
      <c r="D222">
        <v>0</v>
      </c>
      <c r="E222">
        <f t="shared" si="36"/>
        <v>170</v>
      </c>
      <c r="F222">
        <f t="shared" si="37"/>
        <v>169.5</v>
      </c>
      <c r="G222" s="20">
        <f t="shared" si="38"/>
        <v>99.705882352941174</v>
      </c>
      <c r="I222" s="3" t="s">
        <v>58</v>
      </c>
      <c r="J222">
        <v>6</v>
      </c>
    </row>
    <row r="223" spans="1:10" x14ac:dyDescent="0.3">
      <c r="A223" s="4" t="s">
        <v>30</v>
      </c>
      <c r="B223">
        <v>164</v>
      </c>
      <c r="C223">
        <v>3</v>
      </c>
      <c r="D223">
        <v>3</v>
      </c>
      <c r="E223">
        <f t="shared" si="36"/>
        <v>170</v>
      </c>
      <c r="F223">
        <f t="shared" si="37"/>
        <v>165.5</v>
      </c>
      <c r="G223" s="20">
        <f t="shared" si="38"/>
        <v>97.352941176470594</v>
      </c>
      <c r="I223" s="3" t="s">
        <v>58</v>
      </c>
      <c r="J223">
        <v>4</v>
      </c>
    </row>
    <row r="224" spans="1:10" x14ac:dyDescent="0.3">
      <c r="A224" s="4" t="s">
        <v>31</v>
      </c>
      <c r="B224">
        <v>61</v>
      </c>
      <c r="C224">
        <v>2</v>
      </c>
      <c r="D224">
        <v>1</v>
      </c>
      <c r="E224">
        <f t="shared" si="36"/>
        <v>64</v>
      </c>
      <c r="F224">
        <f t="shared" si="37"/>
        <v>62</v>
      </c>
      <c r="G224" s="20">
        <f t="shared" si="38"/>
        <v>96.875</v>
      </c>
      <c r="I224" s="3" t="s">
        <v>76</v>
      </c>
      <c r="J224">
        <v>6</v>
      </c>
    </row>
    <row r="225" spans="1:10" x14ac:dyDescent="0.3">
      <c r="A225" s="4" t="s">
        <v>33</v>
      </c>
      <c r="B225">
        <v>93</v>
      </c>
      <c r="C225">
        <v>7</v>
      </c>
      <c r="D225">
        <v>0</v>
      </c>
      <c r="E225">
        <f t="shared" si="36"/>
        <v>100</v>
      </c>
      <c r="F225">
        <f t="shared" si="37"/>
        <v>96.5</v>
      </c>
      <c r="G225" s="20">
        <f t="shared" si="38"/>
        <v>96.5</v>
      </c>
      <c r="I225" s="3" t="s">
        <v>76</v>
      </c>
      <c r="J225">
        <v>3</v>
      </c>
    </row>
    <row r="226" spans="1:10" x14ac:dyDescent="0.3">
      <c r="A226" s="4" t="s">
        <v>34</v>
      </c>
      <c r="B226">
        <v>62</v>
      </c>
      <c r="C226">
        <v>0</v>
      </c>
      <c r="D226">
        <v>3</v>
      </c>
      <c r="E226">
        <f t="shared" si="36"/>
        <v>65</v>
      </c>
      <c r="F226">
        <f t="shared" si="37"/>
        <v>62</v>
      </c>
      <c r="G226" s="20">
        <f t="shared" si="38"/>
        <v>95.384615384615387</v>
      </c>
      <c r="I226" s="3" t="s">
        <v>58</v>
      </c>
      <c r="J226">
        <v>5</v>
      </c>
    </row>
    <row r="227" spans="1:10" x14ac:dyDescent="0.3">
      <c r="J227">
        <f>SUM(J214:J226)</f>
        <v>72</v>
      </c>
    </row>
    <row r="228" spans="1:10" x14ac:dyDescent="0.3">
      <c r="F228" s="3" t="s">
        <v>45</v>
      </c>
      <c r="G228">
        <f>QUARTILE(G214:G226,1)</f>
        <v>96.5</v>
      </c>
      <c r="J228">
        <f>COUNT(J214:J226)</f>
        <v>13</v>
      </c>
    </row>
    <row r="229" spans="1:10" x14ac:dyDescent="0.3">
      <c r="F229" s="3" t="s">
        <v>46</v>
      </c>
      <c r="G229">
        <f>QUARTILE(G214:G226,2)</f>
        <v>97.352941176470594</v>
      </c>
    </row>
    <row r="230" spans="1:10" x14ac:dyDescent="0.3">
      <c r="F230" s="3" t="s">
        <v>47</v>
      </c>
      <c r="G230">
        <f>QUARTILE(G214:G226,3)</f>
        <v>98.101265822784811</v>
      </c>
    </row>
    <row r="232" spans="1:10" ht="52" x14ac:dyDescent="0.25">
      <c r="A232" s="2" t="s">
        <v>90</v>
      </c>
      <c r="B232" s="2" t="s">
        <v>6</v>
      </c>
      <c r="C232" s="2" t="s">
        <v>7</v>
      </c>
      <c r="D232" s="2" t="s">
        <v>8</v>
      </c>
      <c r="E232" s="2" t="s">
        <v>13</v>
      </c>
      <c r="F232" s="2" t="s">
        <v>10</v>
      </c>
      <c r="G232" s="2" t="s">
        <v>9</v>
      </c>
      <c r="H232" s="2" t="s">
        <v>0</v>
      </c>
      <c r="I232" s="2" t="s">
        <v>1</v>
      </c>
      <c r="J232" s="2" t="s">
        <v>14</v>
      </c>
    </row>
    <row r="233" spans="1:10" x14ac:dyDescent="0.3">
      <c r="A233" s="4" t="s">
        <v>11</v>
      </c>
      <c r="B233">
        <v>129</v>
      </c>
      <c r="C233">
        <v>7</v>
      </c>
      <c r="D233">
        <v>8</v>
      </c>
      <c r="E233">
        <f t="shared" ref="E233:E245" si="39">B233+C233+D233</f>
        <v>144</v>
      </c>
      <c r="F233">
        <f t="shared" ref="F233:F245" si="40">B233*1+C233*0.5+D233*0</f>
        <v>132.5</v>
      </c>
      <c r="G233" s="20">
        <f t="shared" ref="G233:G244" si="41">F233*100/E233</f>
        <v>92.013888888888886</v>
      </c>
      <c r="I233" s="3" t="s">
        <v>91</v>
      </c>
      <c r="J233">
        <v>5</v>
      </c>
    </row>
    <row r="234" spans="1:10" x14ac:dyDescent="0.3">
      <c r="A234" s="4" t="s">
        <v>12</v>
      </c>
      <c r="E234">
        <f t="shared" si="39"/>
        <v>0</v>
      </c>
      <c r="F234">
        <f t="shared" si="40"/>
        <v>0</v>
      </c>
      <c r="G234" s="20"/>
      <c r="I234" s="3"/>
      <c r="J234" s="3" t="s">
        <v>32</v>
      </c>
    </row>
    <row r="235" spans="1:10" x14ac:dyDescent="0.3">
      <c r="A235" s="4" t="s">
        <v>15</v>
      </c>
      <c r="B235">
        <v>253</v>
      </c>
      <c r="C235">
        <v>20</v>
      </c>
      <c r="D235">
        <v>4</v>
      </c>
      <c r="E235">
        <f t="shared" si="39"/>
        <v>277</v>
      </c>
      <c r="F235">
        <f t="shared" si="40"/>
        <v>263</v>
      </c>
      <c r="G235" s="20">
        <f t="shared" si="41"/>
        <v>94.945848375451263</v>
      </c>
      <c r="I235" s="3" t="s">
        <v>76</v>
      </c>
      <c r="J235">
        <v>2</v>
      </c>
    </row>
    <row r="236" spans="1:10" x14ac:dyDescent="0.3">
      <c r="A236" s="4" t="s">
        <v>16</v>
      </c>
      <c r="B236">
        <v>110</v>
      </c>
      <c r="C236">
        <v>12</v>
      </c>
      <c r="D236">
        <v>5</v>
      </c>
      <c r="E236">
        <f t="shared" si="39"/>
        <v>127</v>
      </c>
      <c r="F236">
        <f t="shared" si="40"/>
        <v>116</v>
      </c>
      <c r="G236" s="20">
        <f t="shared" si="41"/>
        <v>91.338582677165348</v>
      </c>
      <c r="I236" s="3" t="s">
        <v>92</v>
      </c>
      <c r="J236">
        <v>5</v>
      </c>
    </row>
    <row r="237" spans="1:10" x14ac:dyDescent="0.3">
      <c r="A237" s="4" t="s">
        <v>21</v>
      </c>
      <c r="B237">
        <v>154</v>
      </c>
      <c r="C237">
        <v>11</v>
      </c>
      <c r="D237">
        <v>14</v>
      </c>
      <c r="E237">
        <f t="shared" si="39"/>
        <v>179</v>
      </c>
      <c r="F237">
        <f t="shared" si="40"/>
        <v>159.5</v>
      </c>
      <c r="G237" s="20">
        <f t="shared" si="41"/>
        <v>89.106145251396654</v>
      </c>
      <c r="I237" s="3" t="s">
        <v>93</v>
      </c>
      <c r="J237">
        <v>5</v>
      </c>
    </row>
    <row r="238" spans="1:10" x14ac:dyDescent="0.3">
      <c r="A238" s="4" t="s">
        <v>23</v>
      </c>
      <c r="B238">
        <v>234</v>
      </c>
      <c r="C238">
        <v>46</v>
      </c>
      <c r="D238">
        <v>9</v>
      </c>
      <c r="E238">
        <f t="shared" si="39"/>
        <v>289</v>
      </c>
      <c r="F238">
        <f t="shared" si="40"/>
        <v>257</v>
      </c>
      <c r="G238" s="20">
        <f t="shared" si="41"/>
        <v>88.927335640138409</v>
      </c>
      <c r="I238" s="3" t="s">
        <v>94</v>
      </c>
      <c r="J238">
        <v>4</v>
      </c>
    </row>
    <row r="239" spans="1:10" x14ac:dyDescent="0.3">
      <c r="A239" s="4" t="s">
        <v>25</v>
      </c>
      <c r="B239">
        <v>39</v>
      </c>
      <c r="C239">
        <v>0</v>
      </c>
      <c r="D239">
        <v>0</v>
      </c>
      <c r="E239">
        <f t="shared" si="39"/>
        <v>39</v>
      </c>
      <c r="F239">
        <f t="shared" si="40"/>
        <v>39</v>
      </c>
      <c r="G239" s="20">
        <f t="shared" si="41"/>
        <v>100</v>
      </c>
      <c r="I239" s="3" t="s">
        <v>58</v>
      </c>
      <c r="J239">
        <v>11</v>
      </c>
    </row>
    <row r="240" spans="1:10" x14ac:dyDescent="0.3">
      <c r="A240" s="4" t="s">
        <v>27</v>
      </c>
      <c r="B240">
        <v>86</v>
      </c>
      <c r="C240">
        <v>6</v>
      </c>
      <c r="D240">
        <v>18</v>
      </c>
      <c r="E240">
        <f t="shared" si="39"/>
        <v>110</v>
      </c>
      <c r="F240">
        <f t="shared" si="40"/>
        <v>89</v>
      </c>
      <c r="G240" s="20">
        <f t="shared" si="41"/>
        <v>80.909090909090907</v>
      </c>
      <c r="I240" s="3" t="s">
        <v>94</v>
      </c>
      <c r="J240">
        <v>7</v>
      </c>
    </row>
    <row r="241" spans="1:10" x14ac:dyDescent="0.3">
      <c r="A241" s="4" t="s">
        <v>29</v>
      </c>
      <c r="B241">
        <v>92</v>
      </c>
      <c r="C241">
        <v>5</v>
      </c>
      <c r="D241">
        <v>4</v>
      </c>
      <c r="E241">
        <f t="shared" si="39"/>
        <v>101</v>
      </c>
      <c r="F241">
        <f t="shared" si="40"/>
        <v>94.5</v>
      </c>
      <c r="G241" s="20">
        <f t="shared" si="41"/>
        <v>93.56435643564356</v>
      </c>
      <c r="I241" s="3" t="s">
        <v>58</v>
      </c>
      <c r="J241">
        <v>5</v>
      </c>
    </row>
    <row r="242" spans="1:10" x14ac:dyDescent="0.3">
      <c r="A242" s="4" t="s">
        <v>30</v>
      </c>
      <c r="E242">
        <f t="shared" si="39"/>
        <v>0</v>
      </c>
      <c r="F242">
        <f t="shared" si="40"/>
        <v>0</v>
      </c>
      <c r="G242" s="20"/>
      <c r="I242" s="3"/>
      <c r="J242" s="3" t="s">
        <v>32</v>
      </c>
    </row>
    <row r="243" spans="1:10" x14ac:dyDescent="0.3">
      <c r="A243" s="4" t="s">
        <v>31</v>
      </c>
      <c r="E243">
        <f t="shared" si="39"/>
        <v>0</v>
      </c>
      <c r="F243">
        <f t="shared" si="40"/>
        <v>0</v>
      </c>
      <c r="G243" s="20"/>
      <c r="I243" s="3"/>
      <c r="J243" s="3" t="s">
        <v>32</v>
      </c>
    </row>
    <row r="244" spans="1:10" x14ac:dyDescent="0.3">
      <c r="A244" s="4" t="s">
        <v>33</v>
      </c>
      <c r="B244">
        <v>260</v>
      </c>
      <c r="C244">
        <v>53</v>
      </c>
      <c r="D244">
        <v>8</v>
      </c>
      <c r="E244">
        <f t="shared" si="39"/>
        <v>321</v>
      </c>
      <c r="F244">
        <f t="shared" si="40"/>
        <v>286.5</v>
      </c>
      <c r="G244" s="20">
        <f t="shared" si="41"/>
        <v>89.252336448598129</v>
      </c>
      <c r="I244" s="3" t="s">
        <v>94</v>
      </c>
      <c r="J244">
        <v>3</v>
      </c>
    </row>
    <row r="245" spans="1:10" x14ac:dyDescent="0.3">
      <c r="A245" s="4" t="s">
        <v>34</v>
      </c>
      <c r="E245">
        <f t="shared" si="39"/>
        <v>0</v>
      </c>
      <c r="F245">
        <f t="shared" si="40"/>
        <v>0</v>
      </c>
      <c r="G245" s="20"/>
      <c r="I245" s="3"/>
      <c r="J245" s="3" t="s">
        <v>32</v>
      </c>
    </row>
    <row r="246" spans="1:10" x14ac:dyDescent="0.3">
      <c r="J246">
        <f>SUM(J233:J245)</f>
        <v>47</v>
      </c>
    </row>
    <row r="247" spans="1:10" x14ac:dyDescent="0.3">
      <c r="F247" s="3" t="s">
        <v>45</v>
      </c>
      <c r="G247">
        <f>QUARTILE(G233:G245,1)</f>
        <v>89.106145251396654</v>
      </c>
      <c r="J247">
        <f>COUNT(J233:J245)</f>
        <v>9</v>
      </c>
    </row>
    <row r="248" spans="1:10" x14ac:dyDescent="0.3">
      <c r="F248" s="3" t="s">
        <v>46</v>
      </c>
      <c r="G248">
        <f>QUARTILE(G233:G245,2)</f>
        <v>91.338582677165348</v>
      </c>
    </row>
    <row r="249" spans="1:10" x14ac:dyDescent="0.3">
      <c r="F249" s="3" t="s">
        <v>47</v>
      </c>
      <c r="G249">
        <f>QUARTILE(G233:G245,3)</f>
        <v>93.56435643564356</v>
      </c>
    </row>
    <row r="251" spans="1:10" ht="52" x14ac:dyDescent="0.25">
      <c r="A251" s="2" t="s">
        <v>95</v>
      </c>
      <c r="B251" s="2" t="s">
        <v>6</v>
      </c>
      <c r="C251" s="2" t="s">
        <v>7</v>
      </c>
      <c r="D251" s="2" t="s">
        <v>8</v>
      </c>
      <c r="E251" s="2" t="s">
        <v>13</v>
      </c>
      <c r="F251" s="2" t="s">
        <v>10</v>
      </c>
      <c r="G251" s="2" t="s">
        <v>9</v>
      </c>
      <c r="H251" s="2" t="s">
        <v>0</v>
      </c>
      <c r="I251" s="2" t="s">
        <v>1</v>
      </c>
      <c r="J251" s="2" t="s">
        <v>14</v>
      </c>
    </row>
    <row r="252" spans="1:10" x14ac:dyDescent="0.3">
      <c r="A252" s="4" t="s">
        <v>11</v>
      </c>
      <c r="B252">
        <v>111</v>
      </c>
      <c r="C252">
        <v>13</v>
      </c>
      <c r="D252">
        <v>0</v>
      </c>
      <c r="E252">
        <f t="shared" ref="E252:E264" si="42">B252+C252+D252</f>
        <v>124</v>
      </c>
      <c r="F252">
        <f t="shared" ref="F252:F264" si="43">B252*1+C252*0.5+D252*0</f>
        <v>117.5</v>
      </c>
      <c r="G252" s="20">
        <f t="shared" ref="G252:G264" si="44">F252*100/E252</f>
        <v>94.758064516129039</v>
      </c>
      <c r="I252" s="3" t="s">
        <v>76</v>
      </c>
      <c r="J252">
        <v>8</v>
      </c>
    </row>
    <row r="253" spans="1:10" x14ac:dyDescent="0.3">
      <c r="A253" s="4" t="s">
        <v>12</v>
      </c>
      <c r="B253">
        <v>96</v>
      </c>
      <c r="C253">
        <v>8</v>
      </c>
      <c r="D253">
        <v>5</v>
      </c>
      <c r="E253">
        <f t="shared" si="42"/>
        <v>109</v>
      </c>
      <c r="F253">
        <f t="shared" si="43"/>
        <v>100</v>
      </c>
      <c r="G253" s="20">
        <f t="shared" si="44"/>
        <v>91.743119266055047</v>
      </c>
      <c r="I253" s="3" t="s">
        <v>96</v>
      </c>
      <c r="J253">
        <v>6</v>
      </c>
    </row>
    <row r="254" spans="1:10" x14ac:dyDescent="0.3">
      <c r="A254" s="4" t="s">
        <v>15</v>
      </c>
      <c r="B254">
        <v>87</v>
      </c>
      <c r="C254">
        <v>11</v>
      </c>
      <c r="D254">
        <v>2</v>
      </c>
      <c r="E254">
        <f t="shared" si="42"/>
        <v>100</v>
      </c>
      <c r="F254">
        <f t="shared" si="43"/>
        <v>92.5</v>
      </c>
      <c r="G254" s="20">
        <f t="shared" si="44"/>
        <v>92.5</v>
      </c>
      <c r="I254" s="3" t="s">
        <v>97</v>
      </c>
      <c r="J254">
        <v>5</v>
      </c>
    </row>
    <row r="255" spans="1:10" x14ac:dyDescent="0.3">
      <c r="A255" s="4" t="s">
        <v>16</v>
      </c>
      <c r="B255">
        <v>68</v>
      </c>
      <c r="C255">
        <v>11</v>
      </c>
      <c r="D255">
        <v>6</v>
      </c>
      <c r="E255">
        <f t="shared" si="42"/>
        <v>85</v>
      </c>
      <c r="F255">
        <f t="shared" si="43"/>
        <v>73.5</v>
      </c>
      <c r="G255" s="20">
        <f t="shared" si="44"/>
        <v>86.470588235294116</v>
      </c>
      <c r="I255" s="3" t="s">
        <v>98</v>
      </c>
      <c r="J255">
        <v>5</v>
      </c>
    </row>
    <row r="256" spans="1:10" x14ac:dyDescent="0.3">
      <c r="A256" s="4" t="s">
        <v>21</v>
      </c>
      <c r="B256">
        <v>122</v>
      </c>
      <c r="C256">
        <v>6</v>
      </c>
      <c r="D256">
        <v>13</v>
      </c>
      <c r="E256">
        <f t="shared" si="42"/>
        <v>141</v>
      </c>
      <c r="F256">
        <f t="shared" si="43"/>
        <v>125</v>
      </c>
      <c r="G256" s="20">
        <f t="shared" si="44"/>
        <v>88.652482269503551</v>
      </c>
      <c r="I256" s="3" t="s">
        <v>99</v>
      </c>
      <c r="J256">
        <v>6</v>
      </c>
    </row>
    <row r="257" spans="1:10" x14ac:dyDescent="0.3">
      <c r="A257" s="4" t="s">
        <v>23</v>
      </c>
      <c r="B257">
        <v>279</v>
      </c>
      <c r="C257">
        <v>23</v>
      </c>
      <c r="D257">
        <v>6</v>
      </c>
      <c r="E257">
        <f t="shared" si="42"/>
        <v>308</v>
      </c>
      <c r="F257">
        <f t="shared" si="43"/>
        <v>290.5</v>
      </c>
      <c r="G257" s="20">
        <f t="shared" si="44"/>
        <v>94.318181818181813</v>
      </c>
      <c r="I257" s="3" t="s">
        <v>58</v>
      </c>
      <c r="J257">
        <v>5</v>
      </c>
    </row>
    <row r="258" spans="1:10" x14ac:dyDescent="0.3">
      <c r="A258" s="4" t="s">
        <v>25</v>
      </c>
      <c r="B258">
        <v>16</v>
      </c>
      <c r="C258">
        <v>0</v>
      </c>
      <c r="D258">
        <v>0</v>
      </c>
      <c r="E258">
        <f t="shared" si="42"/>
        <v>16</v>
      </c>
      <c r="F258">
        <f t="shared" si="43"/>
        <v>16</v>
      </c>
      <c r="G258" s="20">
        <f t="shared" si="44"/>
        <v>100</v>
      </c>
      <c r="I258" s="3" t="s">
        <v>58</v>
      </c>
      <c r="J258">
        <v>10</v>
      </c>
    </row>
    <row r="259" spans="1:10" x14ac:dyDescent="0.3">
      <c r="A259" s="4" t="s">
        <v>27</v>
      </c>
      <c r="B259">
        <v>72</v>
      </c>
      <c r="C259">
        <v>16</v>
      </c>
      <c r="D259">
        <v>2</v>
      </c>
      <c r="E259">
        <f t="shared" si="42"/>
        <v>90</v>
      </c>
      <c r="F259">
        <f t="shared" si="43"/>
        <v>80</v>
      </c>
      <c r="G259" s="20">
        <f t="shared" si="44"/>
        <v>88.888888888888886</v>
      </c>
      <c r="I259" s="3" t="s">
        <v>99</v>
      </c>
      <c r="J259">
        <v>5</v>
      </c>
    </row>
    <row r="260" spans="1:10" x14ac:dyDescent="0.3">
      <c r="A260" s="4" t="s">
        <v>29</v>
      </c>
      <c r="B260">
        <v>72</v>
      </c>
      <c r="C260">
        <v>11</v>
      </c>
      <c r="D260">
        <v>3</v>
      </c>
      <c r="E260">
        <f t="shared" si="42"/>
        <v>86</v>
      </c>
      <c r="F260">
        <f t="shared" si="43"/>
        <v>77.5</v>
      </c>
      <c r="G260" s="20">
        <f t="shared" si="44"/>
        <v>90.116279069767444</v>
      </c>
      <c r="I260" s="3" t="s">
        <v>58</v>
      </c>
      <c r="J260">
        <v>6</v>
      </c>
    </row>
    <row r="261" spans="1:10" x14ac:dyDescent="0.3">
      <c r="A261" s="4" t="s">
        <v>30</v>
      </c>
      <c r="B261">
        <v>130</v>
      </c>
      <c r="C261">
        <v>5</v>
      </c>
      <c r="D261">
        <v>1</v>
      </c>
      <c r="E261">
        <f t="shared" si="42"/>
        <v>136</v>
      </c>
      <c r="F261">
        <f t="shared" si="43"/>
        <v>132.5</v>
      </c>
      <c r="G261" s="20">
        <f t="shared" si="44"/>
        <v>97.42647058823529</v>
      </c>
      <c r="I261" s="3" t="s">
        <v>58</v>
      </c>
      <c r="J261">
        <v>3</v>
      </c>
    </row>
    <row r="262" spans="1:10" x14ac:dyDescent="0.3">
      <c r="A262" s="4" t="s">
        <v>31</v>
      </c>
      <c r="B262">
        <v>46</v>
      </c>
      <c r="C262">
        <v>4</v>
      </c>
      <c r="D262">
        <v>4</v>
      </c>
      <c r="E262">
        <f t="shared" si="42"/>
        <v>54</v>
      </c>
      <c r="F262">
        <f t="shared" si="43"/>
        <v>48</v>
      </c>
      <c r="G262" s="20">
        <f t="shared" si="44"/>
        <v>88.888888888888886</v>
      </c>
      <c r="I262" s="3" t="s">
        <v>99</v>
      </c>
      <c r="J262">
        <v>7</v>
      </c>
    </row>
    <row r="263" spans="1:10" x14ac:dyDescent="0.3">
      <c r="A263" s="4" t="s">
        <v>33</v>
      </c>
      <c r="B263">
        <v>90</v>
      </c>
      <c r="C263">
        <v>17</v>
      </c>
      <c r="D263">
        <v>6</v>
      </c>
      <c r="E263">
        <f t="shared" si="42"/>
        <v>113</v>
      </c>
      <c r="F263">
        <f t="shared" si="43"/>
        <v>98.5</v>
      </c>
      <c r="G263" s="20">
        <f t="shared" si="44"/>
        <v>87.16814159292035</v>
      </c>
      <c r="I263" s="3" t="s">
        <v>99</v>
      </c>
      <c r="J263">
        <v>3</v>
      </c>
    </row>
    <row r="264" spans="1:10" x14ac:dyDescent="0.3">
      <c r="A264" s="4" t="s">
        <v>34</v>
      </c>
      <c r="B264">
        <v>85</v>
      </c>
      <c r="C264">
        <v>0</v>
      </c>
      <c r="D264">
        <v>2</v>
      </c>
      <c r="E264">
        <f t="shared" si="42"/>
        <v>87</v>
      </c>
      <c r="F264">
        <f t="shared" si="43"/>
        <v>85</v>
      </c>
      <c r="G264" s="20">
        <f t="shared" si="44"/>
        <v>97.701149425287355</v>
      </c>
      <c r="I264" s="3" t="s">
        <v>58</v>
      </c>
      <c r="J264">
        <v>5</v>
      </c>
    </row>
    <row r="265" spans="1:10" x14ac:dyDescent="0.3">
      <c r="J265">
        <f>SUM(J252:J264)</f>
        <v>74</v>
      </c>
    </row>
    <row r="266" spans="1:10" x14ac:dyDescent="0.3">
      <c r="F266" s="3" t="s">
        <v>45</v>
      </c>
      <c r="G266">
        <f>QUARTILE(G252:G264,1)</f>
        <v>88.888888888888886</v>
      </c>
      <c r="J266">
        <f>COUNT(J252:J264)</f>
        <v>13</v>
      </c>
    </row>
    <row r="267" spans="1:10" x14ac:dyDescent="0.3">
      <c r="F267" s="3" t="s">
        <v>46</v>
      </c>
      <c r="G267">
        <f>QUARTILE(G252:G264,2)</f>
        <v>91.743119266055047</v>
      </c>
    </row>
    <row r="268" spans="1:10" x14ac:dyDescent="0.3">
      <c r="F268" s="3" t="s">
        <v>47</v>
      </c>
      <c r="G268">
        <f>QUARTILE(G252:G264,3)</f>
        <v>94.758064516129039</v>
      </c>
    </row>
    <row r="270" spans="1:10" ht="52" x14ac:dyDescent="0.25">
      <c r="A270" s="2" t="s">
        <v>100</v>
      </c>
      <c r="B270" s="2" t="s">
        <v>6</v>
      </c>
      <c r="C270" s="2" t="s">
        <v>7</v>
      </c>
      <c r="D270" s="2" t="s">
        <v>8</v>
      </c>
      <c r="E270" s="2" t="s">
        <v>13</v>
      </c>
      <c r="F270" s="2" t="s">
        <v>10</v>
      </c>
      <c r="G270" s="2" t="s">
        <v>9</v>
      </c>
      <c r="H270" s="2" t="s">
        <v>0</v>
      </c>
      <c r="I270" s="2" t="s">
        <v>1</v>
      </c>
      <c r="J270" s="2" t="s">
        <v>14</v>
      </c>
    </row>
    <row r="271" spans="1:10" x14ac:dyDescent="0.3">
      <c r="A271" s="4" t="s">
        <v>11</v>
      </c>
      <c r="B271">
        <v>90</v>
      </c>
      <c r="C271">
        <v>12</v>
      </c>
      <c r="D271">
        <v>6</v>
      </c>
      <c r="E271">
        <f t="shared" ref="E271:E283" si="45">B271+C271+D271</f>
        <v>108</v>
      </c>
      <c r="F271">
        <f t="shared" ref="F271:F283" si="46">B271*1+C271*0.5+D271*0</f>
        <v>96</v>
      </c>
      <c r="G271" s="20">
        <f t="shared" ref="G271:G283" si="47">F271*100/E271</f>
        <v>88.888888888888886</v>
      </c>
      <c r="I271" s="3" t="s">
        <v>101</v>
      </c>
      <c r="J271">
        <v>5</v>
      </c>
    </row>
    <row r="272" spans="1:10" x14ac:dyDescent="0.3">
      <c r="A272" s="4" t="s">
        <v>12</v>
      </c>
      <c r="B272">
        <v>68</v>
      </c>
      <c r="C272">
        <v>1</v>
      </c>
      <c r="D272">
        <v>4</v>
      </c>
      <c r="E272">
        <f t="shared" si="45"/>
        <v>73</v>
      </c>
      <c r="F272">
        <f t="shared" si="46"/>
        <v>68.5</v>
      </c>
      <c r="G272" s="20">
        <f t="shared" si="47"/>
        <v>93.835616438356169</v>
      </c>
      <c r="I272" s="3" t="s">
        <v>76</v>
      </c>
      <c r="J272">
        <v>5</v>
      </c>
    </row>
    <row r="273" spans="1:10" x14ac:dyDescent="0.3">
      <c r="A273" s="4" t="s">
        <v>15</v>
      </c>
      <c r="B273">
        <v>64</v>
      </c>
      <c r="C273">
        <v>7</v>
      </c>
      <c r="D273">
        <v>5</v>
      </c>
      <c r="E273">
        <f t="shared" si="45"/>
        <v>76</v>
      </c>
      <c r="F273">
        <f t="shared" si="46"/>
        <v>67.5</v>
      </c>
      <c r="G273" s="20">
        <f t="shared" si="47"/>
        <v>88.815789473684205</v>
      </c>
      <c r="I273" s="3" t="s">
        <v>102</v>
      </c>
      <c r="J273">
        <v>6</v>
      </c>
    </row>
    <row r="274" spans="1:10" x14ac:dyDescent="0.3">
      <c r="A274" s="4" t="s">
        <v>16</v>
      </c>
      <c r="B274">
        <v>82</v>
      </c>
      <c r="C274">
        <v>7</v>
      </c>
      <c r="D274">
        <v>3</v>
      </c>
      <c r="E274">
        <f t="shared" si="45"/>
        <v>92</v>
      </c>
      <c r="F274">
        <f t="shared" si="46"/>
        <v>85.5</v>
      </c>
      <c r="G274" s="20">
        <f t="shared" si="47"/>
        <v>92.934782608695656</v>
      </c>
      <c r="I274" s="3" t="s">
        <v>76</v>
      </c>
      <c r="J274">
        <v>5</v>
      </c>
    </row>
    <row r="275" spans="1:10" x14ac:dyDescent="0.3">
      <c r="A275" s="4" t="s">
        <v>21</v>
      </c>
      <c r="B275">
        <v>89</v>
      </c>
      <c r="C275">
        <v>13</v>
      </c>
      <c r="D275">
        <v>6</v>
      </c>
      <c r="E275">
        <f t="shared" si="45"/>
        <v>108</v>
      </c>
      <c r="F275">
        <f t="shared" si="46"/>
        <v>95.5</v>
      </c>
      <c r="G275" s="20">
        <f t="shared" si="47"/>
        <v>88.425925925925924</v>
      </c>
      <c r="I275" s="3" t="s">
        <v>99</v>
      </c>
      <c r="J275">
        <v>7</v>
      </c>
    </row>
    <row r="276" spans="1:10" x14ac:dyDescent="0.3">
      <c r="A276" s="4" t="s">
        <v>23</v>
      </c>
      <c r="B276">
        <v>251</v>
      </c>
      <c r="C276">
        <v>20</v>
      </c>
      <c r="D276">
        <v>25</v>
      </c>
      <c r="E276">
        <f t="shared" si="45"/>
        <v>296</v>
      </c>
      <c r="F276">
        <f t="shared" si="46"/>
        <v>261</v>
      </c>
      <c r="G276" s="20">
        <f t="shared" si="47"/>
        <v>88.175675675675677</v>
      </c>
      <c r="I276" s="3" t="s">
        <v>103</v>
      </c>
      <c r="J276">
        <v>5</v>
      </c>
    </row>
    <row r="277" spans="1:10" x14ac:dyDescent="0.3">
      <c r="A277" s="4" t="s">
        <v>25</v>
      </c>
      <c r="B277">
        <v>24</v>
      </c>
      <c r="C277">
        <v>0</v>
      </c>
      <c r="D277">
        <v>1</v>
      </c>
      <c r="E277">
        <f t="shared" si="45"/>
        <v>25</v>
      </c>
      <c r="F277">
        <f t="shared" si="46"/>
        <v>24</v>
      </c>
      <c r="G277" s="20">
        <f t="shared" si="47"/>
        <v>96</v>
      </c>
      <c r="I277" s="3" t="s">
        <v>58</v>
      </c>
      <c r="J277">
        <v>14</v>
      </c>
    </row>
    <row r="278" spans="1:10" x14ac:dyDescent="0.3">
      <c r="A278" s="4" t="s">
        <v>27</v>
      </c>
      <c r="B278">
        <v>80</v>
      </c>
      <c r="C278">
        <v>20</v>
      </c>
      <c r="D278">
        <v>7</v>
      </c>
      <c r="E278">
        <f t="shared" si="45"/>
        <v>107</v>
      </c>
      <c r="F278">
        <f t="shared" si="46"/>
        <v>90</v>
      </c>
      <c r="G278" s="20">
        <f t="shared" si="47"/>
        <v>84.112149532710276</v>
      </c>
      <c r="I278" s="3" t="s">
        <v>99</v>
      </c>
      <c r="J278">
        <v>5</v>
      </c>
    </row>
    <row r="279" spans="1:10" x14ac:dyDescent="0.3">
      <c r="A279" s="4" t="s">
        <v>29</v>
      </c>
      <c r="B279">
        <v>79</v>
      </c>
      <c r="C279">
        <v>18</v>
      </c>
      <c r="D279">
        <v>2</v>
      </c>
      <c r="E279">
        <f t="shared" si="45"/>
        <v>99</v>
      </c>
      <c r="F279">
        <f t="shared" si="46"/>
        <v>88</v>
      </c>
      <c r="G279" s="20">
        <f t="shared" si="47"/>
        <v>88.888888888888886</v>
      </c>
      <c r="I279" s="3" t="s">
        <v>99</v>
      </c>
      <c r="J279">
        <v>6</v>
      </c>
    </row>
    <row r="280" spans="1:10" x14ac:dyDescent="0.3">
      <c r="A280" s="4" t="s">
        <v>30</v>
      </c>
      <c r="B280">
        <v>80</v>
      </c>
      <c r="C280">
        <v>10</v>
      </c>
      <c r="D280">
        <v>10</v>
      </c>
      <c r="E280">
        <f t="shared" si="45"/>
        <v>100</v>
      </c>
      <c r="F280">
        <f t="shared" si="46"/>
        <v>85</v>
      </c>
      <c r="G280" s="20">
        <f t="shared" si="47"/>
        <v>85</v>
      </c>
      <c r="I280" s="3" t="s">
        <v>99</v>
      </c>
      <c r="J280">
        <v>2</v>
      </c>
    </row>
    <row r="281" spans="1:10" x14ac:dyDescent="0.3">
      <c r="A281" s="4" t="s">
        <v>31</v>
      </c>
      <c r="B281">
        <v>48</v>
      </c>
      <c r="C281">
        <v>8</v>
      </c>
      <c r="D281">
        <v>0</v>
      </c>
      <c r="E281">
        <f t="shared" si="45"/>
        <v>56</v>
      </c>
      <c r="F281">
        <f t="shared" si="46"/>
        <v>52</v>
      </c>
      <c r="G281" s="20">
        <f t="shared" si="47"/>
        <v>92.857142857142861</v>
      </c>
      <c r="I281" s="3" t="s">
        <v>58</v>
      </c>
      <c r="J281">
        <v>4</v>
      </c>
    </row>
    <row r="282" spans="1:10" x14ac:dyDescent="0.3">
      <c r="A282" s="4" t="s">
        <v>33</v>
      </c>
      <c r="B282">
        <v>164</v>
      </c>
      <c r="C282">
        <v>19</v>
      </c>
      <c r="D282">
        <v>12</v>
      </c>
      <c r="E282">
        <f t="shared" si="45"/>
        <v>195</v>
      </c>
      <c r="F282">
        <f t="shared" si="46"/>
        <v>173.5</v>
      </c>
      <c r="G282" s="20">
        <f t="shared" si="47"/>
        <v>88.974358974358978</v>
      </c>
      <c r="I282" s="3" t="s">
        <v>99</v>
      </c>
      <c r="J282">
        <v>4</v>
      </c>
    </row>
    <row r="283" spans="1:10" x14ac:dyDescent="0.3">
      <c r="A283" s="4" t="s">
        <v>34</v>
      </c>
      <c r="B283">
        <v>134</v>
      </c>
      <c r="C283">
        <v>15</v>
      </c>
      <c r="D283">
        <v>2</v>
      </c>
      <c r="E283">
        <f t="shared" si="45"/>
        <v>151</v>
      </c>
      <c r="F283">
        <f t="shared" si="46"/>
        <v>141.5</v>
      </c>
      <c r="G283" s="20">
        <f t="shared" si="47"/>
        <v>93.708609271523173</v>
      </c>
      <c r="I283" s="3" t="s">
        <v>58</v>
      </c>
      <c r="J283">
        <v>3</v>
      </c>
    </row>
    <row r="284" spans="1:10" x14ac:dyDescent="0.3">
      <c r="J284">
        <f>SUM(J271:J283)</f>
        <v>71</v>
      </c>
    </row>
    <row r="285" spans="1:10" x14ac:dyDescent="0.3">
      <c r="F285" s="3" t="s">
        <v>45</v>
      </c>
      <c r="G285">
        <f>QUARTILE(G271:G283,1)</f>
        <v>88.425925925925924</v>
      </c>
      <c r="J285">
        <f>COUNT(J271:J283)</f>
        <v>13</v>
      </c>
    </row>
    <row r="286" spans="1:10" x14ac:dyDescent="0.3">
      <c r="F286" s="3" t="s">
        <v>46</v>
      </c>
      <c r="G286">
        <f>QUARTILE(G271:G283,2)</f>
        <v>88.888888888888886</v>
      </c>
    </row>
    <row r="287" spans="1:10" x14ac:dyDescent="0.3">
      <c r="F287" s="3" t="s">
        <v>47</v>
      </c>
      <c r="G287">
        <f>QUARTILE(G271:G283,3)</f>
        <v>92.934782608695656</v>
      </c>
    </row>
    <row r="289" spans="1:10" ht="52" x14ac:dyDescent="0.25">
      <c r="A289" s="2" t="s">
        <v>104</v>
      </c>
      <c r="B289" s="2" t="s">
        <v>6</v>
      </c>
      <c r="C289" s="2" t="s">
        <v>7</v>
      </c>
      <c r="D289" s="2" t="s">
        <v>8</v>
      </c>
      <c r="E289" s="2" t="s">
        <v>13</v>
      </c>
      <c r="F289" s="2" t="s">
        <v>10</v>
      </c>
      <c r="G289" s="2" t="s">
        <v>9</v>
      </c>
      <c r="H289" s="2" t="s">
        <v>0</v>
      </c>
      <c r="I289" s="2" t="s">
        <v>1</v>
      </c>
      <c r="J289" s="2" t="s">
        <v>14</v>
      </c>
    </row>
    <row r="290" spans="1:10" x14ac:dyDescent="0.3">
      <c r="A290" s="4" t="s">
        <v>11</v>
      </c>
      <c r="B290">
        <v>80</v>
      </c>
      <c r="C290">
        <v>21</v>
      </c>
      <c r="D290">
        <v>4</v>
      </c>
      <c r="E290">
        <f t="shared" ref="E290:E302" si="48">B290+C290+D290</f>
        <v>105</v>
      </c>
      <c r="F290">
        <f t="shared" ref="F290:F302" si="49">B290*1+C290*0.5+D290*0</f>
        <v>90.5</v>
      </c>
      <c r="G290" s="20">
        <f t="shared" ref="G290:G302" si="50">F290*100/E290</f>
        <v>86.19047619047619</v>
      </c>
      <c r="I290" s="3" t="s">
        <v>105</v>
      </c>
      <c r="J290">
        <v>7</v>
      </c>
    </row>
    <row r="291" spans="1:10" x14ac:dyDescent="0.3">
      <c r="A291" s="4" t="s">
        <v>12</v>
      </c>
      <c r="B291">
        <v>240</v>
      </c>
      <c r="C291">
        <v>18</v>
      </c>
      <c r="D291">
        <v>15</v>
      </c>
      <c r="E291">
        <f t="shared" si="48"/>
        <v>273</v>
      </c>
      <c r="F291">
        <f t="shared" si="49"/>
        <v>249</v>
      </c>
      <c r="G291" s="20">
        <f t="shared" si="50"/>
        <v>91.208791208791212</v>
      </c>
      <c r="I291" s="3" t="s">
        <v>76</v>
      </c>
      <c r="J291">
        <v>4</v>
      </c>
    </row>
    <row r="292" spans="1:10" x14ac:dyDescent="0.3">
      <c r="A292" s="4" t="s">
        <v>15</v>
      </c>
      <c r="B292">
        <v>133</v>
      </c>
      <c r="C292">
        <v>9</v>
      </c>
      <c r="D292">
        <v>12</v>
      </c>
      <c r="E292">
        <f t="shared" si="48"/>
        <v>154</v>
      </c>
      <c r="F292">
        <f t="shared" si="49"/>
        <v>137.5</v>
      </c>
      <c r="G292" s="20">
        <f t="shared" si="50"/>
        <v>89.285714285714292</v>
      </c>
      <c r="I292" s="3" t="s">
        <v>99</v>
      </c>
      <c r="J292">
        <v>6</v>
      </c>
    </row>
    <row r="293" spans="1:10" x14ac:dyDescent="0.3">
      <c r="A293" s="4" t="s">
        <v>16</v>
      </c>
      <c r="B293">
        <v>78</v>
      </c>
      <c r="C293">
        <v>12</v>
      </c>
      <c r="D293">
        <v>4</v>
      </c>
      <c r="E293">
        <f t="shared" si="48"/>
        <v>94</v>
      </c>
      <c r="F293">
        <f t="shared" si="49"/>
        <v>84</v>
      </c>
      <c r="G293" s="20">
        <f t="shared" si="50"/>
        <v>89.361702127659569</v>
      </c>
      <c r="I293" s="3" t="s">
        <v>99</v>
      </c>
      <c r="J293">
        <v>7</v>
      </c>
    </row>
    <row r="294" spans="1:10" x14ac:dyDescent="0.3">
      <c r="A294" s="4" t="s">
        <v>21</v>
      </c>
      <c r="B294">
        <v>129</v>
      </c>
      <c r="C294">
        <v>24</v>
      </c>
      <c r="D294">
        <v>7</v>
      </c>
      <c r="E294">
        <f t="shared" si="48"/>
        <v>160</v>
      </c>
      <c r="F294">
        <f t="shared" si="49"/>
        <v>141</v>
      </c>
      <c r="G294" s="20">
        <f t="shared" si="50"/>
        <v>88.125</v>
      </c>
      <c r="I294" s="3" t="s">
        <v>106</v>
      </c>
      <c r="J294">
        <v>5</v>
      </c>
    </row>
    <row r="295" spans="1:10" x14ac:dyDescent="0.3">
      <c r="A295" s="4" t="s">
        <v>23</v>
      </c>
      <c r="B295">
        <v>304</v>
      </c>
      <c r="C295">
        <v>37</v>
      </c>
      <c r="D295">
        <v>6</v>
      </c>
      <c r="E295">
        <f t="shared" si="48"/>
        <v>347</v>
      </c>
      <c r="F295">
        <f t="shared" si="49"/>
        <v>322.5</v>
      </c>
      <c r="G295" s="20">
        <f t="shared" si="50"/>
        <v>92.939481268011534</v>
      </c>
      <c r="I295" s="3" t="s">
        <v>76</v>
      </c>
      <c r="J295">
        <v>5</v>
      </c>
    </row>
    <row r="296" spans="1:10" x14ac:dyDescent="0.3">
      <c r="A296" s="4" t="s">
        <v>25</v>
      </c>
      <c r="B296">
        <v>57</v>
      </c>
      <c r="C296">
        <v>2</v>
      </c>
      <c r="D296">
        <v>3</v>
      </c>
      <c r="E296">
        <f t="shared" si="48"/>
        <v>62</v>
      </c>
      <c r="F296">
        <f t="shared" si="49"/>
        <v>58</v>
      </c>
      <c r="G296" s="20">
        <f t="shared" si="50"/>
        <v>93.548387096774192</v>
      </c>
      <c r="I296" s="3" t="s">
        <v>58</v>
      </c>
      <c r="J296">
        <v>17</v>
      </c>
    </row>
    <row r="297" spans="1:10" x14ac:dyDescent="0.3">
      <c r="A297" s="4" t="s">
        <v>27</v>
      </c>
      <c r="B297">
        <v>55</v>
      </c>
      <c r="C297">
        <v>9</v>
      </c>
      <c r="D297">
        <v>14</v>
      </c>
      <c r="E297">
        <f t="shared" si="48"/>
        <v>78</v>
      </c>
      <c r="F297">
        <f t="shared" si="49"/>
        <v>59.5</v>
      </c>
      <c r="G297" s="20">
        <f t="shared" si="50"/>
        <v>76.282051282051285</v>
      </c>
      <c r="I297" s="3" t="s">
        <v>107</v>
      </c>
      <c r="J297">
        <v>7</v>
      </c>
    </row>
    <row r="298" spans="1:10" x14ac:dyDescent="0.3">
      <c r="A298" s="4" t="s">
        <v>29</v>
      </c>
      <c r="B298">
        <v>85</v>
      </c>
      <c r="C298">
        <v>6</v>
      </c>
      <c r="D298">
        <v>2</v>
      </c>
      <c r="E298">
        <f t="shared" si="48"/>
        <v>93</v>
      </c>
      <c r="F298">
        <f t="shared" si="49"/>
        <v>88</v>
      </c>
      <c r="G298" s="20">
        <f t="shared" si="50"/>
        <v>94.623655913978496</v>
      </c>
      <c r="I298" s="3" t="s">
        <v>58</v>
      </c>
      <c r="J298">
        <v>6</v>
      </c>
    </row>
    <row r="299" spans="1:10" x14ac:dyDescent="0.3">
      <c r="A299" s="4" t="s">
        <v>30</v>
      </c>
      <c r="B299">
        <v>99</v>
      </c>
      <c r="C299">
        <v>4</v>
      </c>
      <c r="D299">
        <v>6</v>
      </c>
      <c r="E299">
        <f t="shared" si="48"/>
        <v>109</v>
      </c>
      <c r="F299">
        <f t="shared" si="49"/>
        <v>101</v>
      </c>
      <c r="G299" s="20">
        <f t="shared" si="50"/>
        <v>92.660550458715591</v>
      </c>
      <c r="I299" s="3" t="s">
        <v>58</v>
      </c>
      <c r="J299">
        <v>4</v>
      </c>
    </row>
    <row r="300" spans="1:10" x14ac:dyDescent="0.3">
      <c r="A300" s="4" t="s">
        <v>31</v>
      </c>
      <c r="E300">
        <f t="shared" si="48"/>
        <v>0</v>
      </c>
      <c r="F300">
        <f t="shared" si="49"/>
        <v>0</v>
      </c>
      <c r="G300" s="20"/>
      <c r="I300" s="3"/>
      <c r="J300" s="3" t="s">
        <v>32</v>
      </c>
    </row>
    <row r="301" spans="1:10" x14ac:dyDescent="0.3">
      <c r="A301" s="4" t="s">
        <v>33</v>
      </c>
      <c r="B301">
        <v>192</v>
      </c>
      <c r="C301">
        <v>32</v>
      </c>
      <c r="D301">
        <v>32</v>
      </c>
      <c r="E301">
        <f t="shared" si="48"/>
        <v>256</v>
      </c>
      <c r="F301">
        <f t="shared" si="49"/>
        <v>208</v>
      </c>
      <c r="G301" s="20">
        <f t="shared" si="50"/>
        <v>81.25</v>
      </c>
      <c r="I301" s="3" t="s">
        <v>99</v>
      </c>
      <c r="J301">
        <v>3</v>
      </c>
    </row>
    <row r="302" spans="1:10" x14ac:dyDescent="0.3">
      <c r="A302" s="4" t="s">
        <v>34</v>
      </c>
      <c r="B302">
        <v>260</v>
      </c>
      <c r="C302">
        <v>28</v>
      </c>
      <c r="E302">
        <f t="shared" si="48"/>
        <v>288</v>
      </c>
      <c r="F302">
        <f t="shared" si="49"/>
        <v>274</v>
      </c>
      <c r="G302" s="20">
        <f t="shared" si="50"/>
        <v>95.138888888888886</v>
      </c>
      <c r="I302" s="3" t="s">
        <v>58</v>
      </c>
      <c r="J302">
        <v>2</v>
      </c>
    </row>
    <row r="303" spans="1:10" x14ac:dyDescent="0.3">
      <c r="J303">
        <f>SUM(J290:J302)</f>
        <v>73</v>
      </c>
    </row>
    <row r="304" spans="1:10" x14ac:dyDescent="0.3">
      <c r="F304" s="3" t="s">
        <v>45</v>
      </c>
      <c r="G304">
        <f>QUARTILE(G290:G302,1)</f>
        <v>87.641369047619051</v>
      </c>
      <c r="J304">
        <f>COUNT(J290:J302)</f>
        <v>12</v>
      </c>
    </row>
    <row r="305" spans="1:10" x14ac:dyDescent="0.3">
      <c r="F305" s="3" t="s">
        <v>46</v>
      </c>
      <c r="G305">
        <f>QUARTILE(G290:G302,2)</f>
        <v>90.285246668225398</v>
      </c>
    </row>
    <row r="306" spans="1:10" x14ac:dyDescent="0.3">
      <c r="F306" s="3" t="s">
        <v>47</v>
      </c>
      <c r="G306">
        <f>QUARTILE(G290:G302,3)</f>
        <v>93.091707725202198</v>
      </c>
    </row>
    <row r="308" spans="1:10" ht="52" x14ac:dyDescent="0.25">
      <c r="A308" s="2" t="s">
        <v>108</v>
      </c>
      <c r="B308" s="2" t="s">
        <v>6</v>
      </c>
      <c r="C308" s="2" t="s">
        <v>7</v>
      </c>
      <c r="D308" s="2" t="s">
        <v>8</v>
      </c>
      <c r="E308" s="2" t="s">
        <v>13</v>
      </c>
      <c r="F308" s="2" t="s">
        <v>10</v>
      </c>
      <c r="G308" s="2" t="s">
        <v>9</v>
      </c>
      <c r="H308" s="2" t="s">
        <v>0</v>
      </c>
      <c r="I308" s="2" t="s">
        <v>1</v>
      </c>
      <c r="J308" s="2" t="s">
        <v>14</v>
      </c>
    </row>
    <row r="309" spans="1:10" x14ac:dyDescent="0.3">
      <c r="A309" s="4" t="s">
        <v>11</v>
      </c>
      <c r="B309">
        <v>136</v>
      </c>
      <c r="C309">
        <v>22</v>
      </c>
      <c r="D309">
        <v>13</v>
      </c>
      <c r="E309">
        <f t="shared" ref="E309:E321" si="51">B309+C309+D309</f>
        <v>171</v>
      </c>
      <c r="F309">
        <f t="shared" ref="F309:F321" si="52">B309*1+C309*0.5+D309*0</f>
        <v>147</v>
      </c>
      <c r="G309" s="20">
        <f t="shared" ref="G309:G320" si="53">F309*100/E309</f>
        <v>85.964912280701753</v>
      </c>
      <c r="I309" s="3" t="s">
        <v>109</v>
      </c>
      <c r="J309">
        <v>5</v>
      </c>
    </row>
    <row r="310" spans="1:10" x14ac:dyDescent="0.3">
      <c r="A310" s="4" t="s">
        <v>12</v>
      </c>
      <c r="B310">
        <v>244</v>
      </c>
      <c r="C310">
        <v>28</v>
      </c>
      <c r="D310">
        <v>13</v>
      </c>
      <c r="E310">
        <f t="shared" si="51"/>
        <v>285</v>
      </c>
      <c r="F310">
        <f t="shared" si="52"/>
        <v>258</v>
      </c>
      <c r="G310" s="20">
        <f t="shared" si="53"/>
        <v>90.526315789473685</v>
      </c>
      <c r="I310" s="3" t="s">
        <v>76</v>
      </c>
      <c r="J310">
        <v>3</v>
      </c>
    </row>
    <row r="311" spans="1:10" x14ac:dyDescent="0.3">
      <c r="A311" s="4" t="s">
        <v>15</v>
      </c>
      <c r="E311">
        <f t="shared" si="51"/>
        <v>0</v>
      </c>
      <c r="F311">
        <f t="shared" si="52"/>
        <v>0</v>
      </c>
      <c r="G311" s="20"/>
      <c r="I311" s="3"/>
      <c r="J311" s="3" t="s">
        <v>32</v>
      </c>
    </row>
    <row r="312" spans="1:10" x14ac:dyDescent="0.3">
      <c r="A312" s="4" t="s">
        <v>16</v>
      </c>
      <c r="B312">
        <v>95</v>
      </c>
      <c r="C312">
        <v>11</v>
      </c>
      <c r="D312">
        <v>8</v>
      </c>
      <c r="E312">
        <f t="shared" si="51"/>
        <v>114</v>
      </c>
      <c r="F312">
        <f t="shared" si="52"/>
        <v>100.5</v>
      </c>
      <c r="G312" s="20">
        <f t="shared" si="53"/>
        <v>88.15789473684211</v>
      </c>
      <c r="I312" s="3" t="s">
        <v>110</v>
      </c>
      <c r="J312">
        <v>6</v>
      </c>
    </row>
    <row r="313" spans="1:10" x14ac:dyDescent="0.3">
      <c r="A313" s="4" t="s">
        <v>21</v>
      </c>
      <c r="B313">
        <v>146</v>
      </c>
      <c r="C313">
        <v>13</v>
      </c>
      <c r="D313">
        <v>12</v>
      </c>
      <c r="E313">
        <f t="shared" si="51"/>
        <v>171</v>
      </c>
      <c r="F313">
        <f t="shared" si="52"/>
        <v>152.5</v>
      </c>
      <c r="G313" s="20">
        <f t="shared" si="53"/>
        <v>89.181286549707607</v>
      </c>
      <c r="I313" s="3" t="s">
        <v>99</v>
      </c>
      <c r="J313">
        <v>5</v>
      </c>
    </row>
    <row r="314" spans="1:10" x14ac:dyDescent="0.3">
      <c r="A314" s="4" t="s">
        <v>23</v>
      </c>
      <c r="B314">
        <v>397</v>
      </c>
      <c r="C314">
        <v>27</v>
      </c>
      <c r="D314">
        <v>18</v>
      </c>
      <c r="E314">
        <f t="shared" si="51"/>
        <v>442</v>
      </c>
      <c r="F314">
        <f t="shared" si="52"/>
        <v>410.5</v>
      </c>
      <c r="G314" s="20">
        <f t="shared" si="53"/>
        <v>92.873303167420815</v>
      </c>
      <c r="I314" s="3" t="s">
        <v>76</v>
      </c>
      <c r="J314">
        <v>3</v>
      </c>
    </row>
    <row r="315" spans="1:10" x14ac:dyDescent="0.3">
      <c r="A315" s="4" t="s">
        <v>25</v>
      </c>
      <c r="B315">
        <v>32</v>
      </c>
      <c r="C315">
        <v>0</v>
      </c>
      <c r="D315">
        <v>3</v>
      </c>
      <c r="E315">
        <f t="shared" si="51"/>
        <v>35</v>
      </c>
      <c r="F315">
        <f t="shared" si="52"/>
        <v>32</v>
      </c>
      <c r="G315" s="20">
        <f t="shared" si="53"/>
        <v>91.428571428571431</v>
      </c>
      <c r="I315" s="3" t="s">
        <v>58</v>
      </c>
      <c r="J315">
        <v>16</v>
      </c>
    </row>
    <row r="316" spans="1:10" x14ac:dyDescent="0.3">
      <c r="A316" s="4" t="s">
        <v>27</v>
      </c>
      <c r="B316">
        <v>118</v>
      </c>
      <c r="C316">
        <v>30</v>
      </c>
      <c r="D316">
        <v>18</v>
      </c>
      <c r="E316">
        <f t="shared" si="51"/>
        <v>166</v>
      </c>
      <c r="F316">
        <f t="shared" si="52"/>
        <v>133</v>
      </c>
      <c r="G316" s="20">
        <f t="shared" si="53"/>
        <v>80.120481927710841</v>
      </c>
      <c r="I316" s="3" t="s">
        <v>99</v>
      </c>
      <c r="J316">
        <v>7</v>
      </c>
    </row>
    <row r="317" spans="1:10" x14ac:dyDescent="0.3">
      <c r="A317" s="4" t="s">
        <v>29</v>
      </c>
      <c r="B317">
        <v>202</v>
      </c>
      <c r="C317">
        <v>9</v>
      </c>
      <c r="D317">
        <v>20</v>
      </c>
      <c r="E317">
        <f t="shared" si="51"/>
        <v>231</v>
      </c>
      <c r="F317">
        <f t="shared" si="52"/>
        <v>206.5</v>
      </c>
      <c r="G317" s="20">
        <f t="shared" si="53"/>
        <v>89.393939393939391</v>
      </c>
      <c r="I317" s="3" t="s">
        <v>99</v>
      </c>
      <c r="J317">
        <v>5</v>
      </c>
    </row>
    <row r="318" spans="1:10" x14ac:dyDescent="0.3">
      <c r="A318" s="4" t="s">
        <v>30</v>
      </c>
      <c r="B318">
        <v>24</v>
      </c>
      <c r="C318">
        <v>2</v>
      </c>
      <c r="D318">
        <v>1</v>
      </c>
      <c r="E318">
        <f t="shared" si="51"/>
        <v>27</v>
      </c>
      <c r="F318">
        <f t="shared" si="52"/>
        <v>25</v>
      </c>
      <c r="G318" s="20">
        <f t="shared" si="53"/>
        <v>92.592592592592595</v>
      </c>
      <c r="I318" s="3" t="s">
        <v>58</v>
      </c>
      <c r="J318">
        <v>1</v>
      </c>
    </row>
    <row r="319" spans="1:10" x14ac:dyDescent="0.3">
      <c r="A319" s="4" t="s">
        <v>31</v>
      </c>
      <c r="B319">
        <v>24</v>
      </c>
      <c r="C319">
        <v>7</v>
      </c>
      <c r="D319">
        <v>3</v>
      </c>
      <c r="E319">
        <f t="shared" si="51"/>
        <v>34</v>
      </c>
      <c r="F319">
        <f t="shared" si="52"/>
        <v>27.5</v>
      </c>
      <c r="G319" s="20">
        <f t="shared" si="53"/>
        <v>80.882352941176464</v>
      </c>
      <c r="I319" s="3" t="s">
        <v>99</v>
      </c>
      <c r="J319">
        <v>2</v>
      </c>
    </row>
    <row r="320" spans="1:10" x14ac:dyDescent="0.3">
      <c r="A320" s="4" t="s">
        <v>33</v>
      </c>
      <c r="B320">
        <v>135</v>
      </c>
      <c r="C320">
        <v>60</v>
      </c>
      <c r="D320">
        <v>18</v>
      </c>
      <c r="E320">
        <f t="shared" si="51"/>
        <v>213</v>
      </c>
      <c r="F320">
        <f t="shared" si="52"/>
        <v>165</v>
      </c>
      <c r="G320" s="20">
        <f t="shared" si="53"/>
        <v>77.464788732394368</v>
      </c>
      <c r="I320" s="3" t="s">
        <v>77</v>
      </c>
      <c r="J320">
        <v>3</v>
      </c>
    </row>
    <row r="321" spans="1:10" x14ac:dyDescent="0.3">
      <c r="A321" s="4" t="s">
        <v>34</v>
      </c>
      <c r="E321">
        <f t="shared" si="51"/>
        <v>0</v>
      </c>
      <c r="F321">
        <f t="shared" si="52"/>
        <v>0</v>
      </c>
      <c r="G321" s="20"/>
      <c r="I321" s="3"/>
      <c r="J321" s="3" t="s">
        <v>32</v>
      </c>
    </row>
    <row r="322" spans="1:10" x14ac:dyDescent="0.3">
      <c r="J322">
        <f>SUM(J309:J321)</f>
        <v>56</v>
      </c>
    </row>
    <row r="323" spans="1:10" x14ac:dyDescent="0.3">
      <c r="F323" s="3" t="s">
        <v>45</v>
      </c>
      <c r="G323">
        <f>QUARTILE(G309:G321,1)</f>
        <v>83.423632610939109</v>
      </c>
      <c r="J323">
        <f>COUNT(J309:J321)</f>
        <v>11</v>
      </c>
    </row>
    <row r="324" spans="1:10" x14ac:dyDescent="0.3">
      <c r="F324" s="3" t="s">
        <v>46</v>
      </c>
      <c r="G324">
        <f>QUARTILE(G309:G321,2)</f>
        <v>89.181286549707607</v>
      </c>
    </row>
    <row r="325" spans="1:10" x14ac:dyDescent="0.3">
      <c r="F325" s="3" t="s">
        <v>47</v>
      </c>
      <c r="G325">
        <f>QUARTILE(G309:G321,3)</f>
        <v>90.977443609022558</v>
      </c>
    </row>
    <row r="327" spans="1:10" ht="52" x14ac:dyDescent="0.25">
      <c r="A327" s="2" t="s">
        <v>111</v>
      </c>
      <c r="B327" s="2" t="s">
        <v>6</v>
      </c>
      <c r="C327" s="2" t="s">
        <v>7</v>
      </c>
      <c r="D327" s="2" t="s">
        <v>8</v>
      </c>
      <c r="E327" s="2" t="s">
        <v>13</v>
      </c>
      <c r="F327" s="2" t="s">
        <v>10</v>
      </c>
      <c r="G327" s="2" t="s">
        <v>9</v>
      </c>
      <c r="H327" s="2" t="s">
        <v>0</v>
      </c>
      <c r="I327" s="2" t="s">
        <v>1</v>
      </c>
      <c r="J327" s="2" t="s">
        <v>14</v>
      </c>
    </row>
    <row r="328" spans="1:10" x14ac:dyDescent="0.3">
      <c r="A328" s="4" t="s">
        <v>11</v>
      </c>
      <c r="B328">
        <v>74</v>
      </c>
      <c r="C328">
        <v>29</v>
      </c>
      <c r="D328">
        <v>2</v>
      </c>
      <c r="E328">
        <f t="shared" ref="E328:E340" si="54">B328+C328+D328</f>
        <v>105</v>
      </c>
      <c r="F328">
        <f t="shared" ref="F328:F340" si="55">B328*1+C328*0.5+D328*0</f>
        <v>88.5</v>
      </c>
      <c r="G328" s="20">
        <f t="shared" ref="G328:G339" si="56">F328*100/E328</f>
        <v>84.285714285714292</v>
      </c>
      <c r="I328" s="3" t="s">
        <v>112</v>
      </c>
      <c r="J328">
        <v>1</v>
      </c>
    </row>
    <row r="329" spans="1:10" x14ac:dyDescent="0.3">
      <c r="A329" s="4" t="s">
        <v>12</v>
      </c>
      <c r="E329">
        <f t="shared" si="54"/>
        <v>0</v>
      </c>
      <c r="F329">
        <f t="shared" si="55"/>
        <v>0</v>
      </c>
      <c r="G329" s="20"/>
      <c r="I329" s="3"/>
      <c r="J329" s="3" t="s">
        <v>32</v>
      </c>
    </row>
    <row r="330" spans="1:10" x14ac:dyDescent="0.3">
      <c r="A330" s="4" t="s">
        <v>15</v>
      </c>
      <c r="B330">
        <v>116</v>
      </c>
      <c r="C330">
        <v>21</v>
      </c>
      <c r="D330">
        <v>1</v>
      </c>
      <c r="E330">
        <f t="shared" si="54"/>
        <v>138</v>
      </c>
      <c r="F330">
        <f t="shared" si="55"/>
        <v>126.5</v>
      </c>
      <c r="G330" s="20">
        <f t="shared" si="56"/>
        <v>91.666666666666671</v>
      </c>
      <c r="I330" s="3" t="s">
        <v>76</v>
      </c>
      <c r="J330">
        <v>2</v>
      </c>
    </row>
    <row r="331" spans="1:10" x14ac:dyDescent="0.3">
      <c r="A331" s="4" t="s">
        <v>16</v>
      </c>
      <c r="B331">
        <v>16</v>
      </c>
      <c r="C331">
        <v>0</v>
      </c>
      <c r="D331">
        <v>1</v>
      </c>
      <c r="E331">
        <f t="shared" si="54"/>
        <v>17</v>
      </c>
      <c r="F331">
        <f t="shared" si="55"/>
        <v>16</v>
      </c>
      <c r="G331" s="20">
        <f t="shared" si="56"/>
        <v>94.117647058823536</v>
      </c>
      <c r="I331" s="3" t="s">
        <v>76</v>
      </c>
      <c r="J331">
        <v>1</v>
      </c>
    </row>
    <row r="332" spans="1:10" x14ac:dyDescent="0.3">
      <c r="A332" s="4" t="s">
        <v>21</v>
      </c>
      <c r="B332">
        <v>88</v>
      </c>
      <c r="C332">
        <v>30</v>
      </c>
      <c r="D332">
        <v>7</v>
      </c>
      <c r="E332">
        <f t="shared" si="54"/>
        <v>125</v>
      </c>
      <c r="F332">
        <f t="shared" si="55"/>
        <v>103</v>
      </c>
      <c r="G332" s="20">
        <f t="shared" si="56"/>
        <v>82.4</v>
      </c>
      <c r="I332" s="3" t="s">
        <v>113</v>
      </c>
      <c r="J332">
        <v>6</v>
      </c>
    </row>
    <row r="333" spans="1:10" x14ac:dyDescent="0.3">
      <c r="A333" s="4" t="s">
        <v>23</v>
      </c>
      <c r="B333">
        <v>370</v>
      </c>
      <c r="C333">
        <v>72</v>
      </c>
      <c r="D333">
        <v>13</v>
      </c>
      <c r="E333">
        <f t="shared" si="54"/>
        <v>455</v>
      </c>
      <c r="F333">
        <f t="shared" si="55"/>
        <v>406</v>
      </c>
      <c r="G333" s="20">
        <f t="shared" si="56"/>
        <v>89.230769230769226</v>
      </c>
      <c r="I333" s="3" t="s">
        <v>114</v>
      </c>
      <c r="J333">
        <v>5</v>
      </c>
    </row>
    <row r="334" spans="1:10" x14ac:dyDescent="0.3">
      <c r="A334" s="4" t="s">
        <v>25</v>
      </c>
      <c r="B334">
        <v>109</v>
      </c>
      <c r="C334">
        <v>2</v>
      </c>
      <c r="D334">
        <v>0</v>
      </c>
      <c r="E334">
        <f t="shared" si="54"/>
        <v>111</v>
      </c>
      <c r="F334">
        <f t="shared" si="55"/>
        <v>110</v>
      </c>
      <c r="G334" s="20">
        <f t="shared" si="56"/>
        <v>99.099099099099092</v>
      </c>
      <c r="I334" s="3" t="s">
        <v>58</v>
      </c>
      <c r="J334">
        <v>3</v>
      </c>
    </row>
    <row r="335" spans="1:10" x14ac:dyDescent="0.3">
      <c r="A335" s="4" t="s">
        <v>27</v>
      </c>
      <c r="B335">
        <v>94</v>
      </c>
      <c r="C335">
        <v>19</v>
      </c>
      <c r="D335">
        <v>12</v>
      </c>
      <c r="E335">
        <f t="shared" si="54"/>
        <v>125</v>
      </c>
      <c r="F335">
        <f t="shared" si="55"/>
        <v>103.5</v>
      </c>
      <c r="G335" s="20">
        <f t="shared" si="56"/>
        <v>82.8</v>
      </c>
      <c r="I335" s="3" t="s">
        <v>115</v>
      </c>
      <c r="J335">
        <v>8</v>
      </c>
    </row>
    <row r="336" spans="1:10" x14ac:dyDescent="0.3">
      <c r="A336" s="4" t="s">
        <v>29</v>
      </c>
      <c r="B336">
        <v>121</v>
      </c>
      <c r="C336">
        <v>12</v>
      </c>
      <c r="D336">
        <v>3</v>
      </c>
      <c r="E336">
        <f t="shared" si="54"/>
        <v>136</v>
      </c>
      <c r="F336">
        <f t="shared" si="55"/>
        <v>127</v>
      </c>
      <c r="G336" s="20">
        <f t="shared" si="56"/>
        <v>93.382352941176464</v>
      </c>
      <c r="I336" s="3" t="s">
        <v>58</v>
      </c>
      <c r="J336">
        <v>5</v>
      </c>
    </row>
    <row r="337" spans="1:10" x14ac:dyDescent="0.3">
      <c r="A337" s="4" t="s">
        <v>30</v>
      </c>
      <c r="E337">
        <f t="shared" si="54"/>
        <v>0</v>
      </c>
      <c r="F337">
        <f t="shared" si="55"/>
        <v>0</v>
      </c>
      <c r="G337" s="20"/>
      <c r="I337" s="3"/>
      <c r="J337" s="3" t="s">
        <v>32</v>
      </c>
    </row>
    <row r="338" spans="1:10" x14ac:dyDescent="0.3">
      <c r="A338" s="4" t="s">
        <v>31</v>
      </c>
      <c r="E338">
        <f t="shared" si="54"/>
        <v>0</v>
      </c>
      <c r="F338">
        <f t="shared" si="55"/>
        <v>0</v>
      </c>
      <c r="G338" s="20"/>
      <c r="I338" s="3"/>
      <c r="J338" s="3" t="s">
        <v>32</v>
      </c>
    </row>
    <row r="339" spans="1:10" x14ac:dyDescent="0.3">
      <c r="A339" s="4" t="s">
        <v>33</v>
      </c>
      <c r="B339">
        <v>74</v>
      </c>
      <c r="C339">
        <v>23</v>
      </c>
      <c r="D339">
        <v>3</v>
      </c>
      <c r="E339">
        <f t="shared" si="54"/>
        <v>100</v>
      </c>
      <c r="F339">
        <f t="shared" si="55"/>
        <v>85.5</v>
      </c>
      <c r="G339" s="20">
        <f t="shared" si="56"/>
        <v>85.5</v>
      </c>
      <c r="I339" s="3" t="s">
        <v>99</v>
      </c>
      <c r="J339">
        <v>1</v>
      </c>
    </row>
    <row r="340" spans="1:10" x14ac:dyDescent="0.3">
      <c r="A340" s="4" t="s">
        <v>34</v>
      </c>
      <c r="E340">
        <f t="shared" si="54"/>
        <v>0</v>
      </c>
      <c r="F340">
        <f t="shared" si="55"/>
        <v>0</v>
      </c>
      <c r="G340" s="20"/>
      <c r="I340" s="3"/>
      <c r="J340" s="3" t="s">
        <v>32</v>
      </c>
    </row>
    <row r="341" spans="1:10" x14ac:dyDescent="0.3">
      <c r="J341">
        <f>SUM(J328:J340)</f>
        <v>32</v>
      </c>
    </row>
    <row r="342" spans="1:10" x14ac:dyDescent="0.3">
      <c r="F342" s="3" t="s">
        <v>45</v>
      </c>
      <c r="G342">
        <f>QUARTILE(G328:G340,1)</f>
        <v>84.285714285714292</v>
      </c>
      <c r="J342">
        <f>COUNT(J328:J340)</f>
        <v>9</v>
      </c>
    </row>
    <row r="343" spans="1:10" x14ac:dyDescent="0.3">
      <c r="F343" s="3" t="s">
        <v>46</v>
      </c>
      <c r="G343">
        <f>QUARTILE(G328:G340,2)</f>
        <v>89.230769230769226</v>
      </c>
    </row>
    <row r="344" spans="1:10" x14ac:dyDescent="0.3">
      <c r="F344" s="3" t="s">
        <v>47</v>
      </c>
      <c r="G344">
        <f>QUARTILE(G328:G340,3)</f>
        <v>93.382352941176464</v>
      </c>
    </row>
    <row r="346" spans="1:10" ht="52" x14ac:dyDescent="0.25">
      <c r="A346" s="2" t="s">
        <v>116</v>
      </c>
      <c r="B346" s="2" t="s">
        <v>6</v>
      </c>
      <c r="C346" s="2" t="s">
        <v>7</v>
      </c>
      <c r="D346" s="2" t="s">
        <v>8</v>
      </c>
      <c r="E346" s="2" t="s">
        <v>13</v>
      </c>
      <c r="F346" s="2" t="s">
        <v>10</v>
      </c>
      <c r="G346" s="2" t="s">
        <v>9</v>
      </c>
      <c r="H346" s="2" t="s">
        <v>0</v>
      </c>
      <c r="I346" s="2" t="s">
        <v>1</v>
      </c>
      <c r="J346" s="2" t="s">
        <v>14</v>
      </c>
    </row>
    <row r="347" spans="1:10" x14ac:dyDescent="0.3">
      <c r="A347" s="4" t="s">
        <v>11</v>
      </c>
      <c r="B347">
        <v>96</v>
      </c>
      <c r="C347">
        <v>10</v>
      </c>
      <c r="D347">
        <v>8</v>
      </c>
      <c r="E347">
        <f t="shared" ref="E347:E359" si="57">B347+C347+D347</f>
        <v>114</v>
      </c>
      <c r="F347">
        <f t="shared" ref="F347:F359" si="58">B347*1+C347*0.5+D347*0</f>
        <v>101</v>
      </c>
      <c r="G347" s="20">
        <f t="shared" ref="G347:G359" si="59">F347*100/E347</f>
        <v>88.596491228070178</v>
      </c>
      <c r="I347" s="3" t="s">
        <v>117</v>
      </c>
      <c r="J347">
        <v>5</v>
      </c>
    </row>
    <row r="348" spans="1:10" x14ac:dyDescent="0.3">
      <c r="A348" s="4" t="s">
        <v>12</v>
      </c>
      <c r="B348">
        <v>139</v>
      </c>
      <c r="C348">
        <v>13</v>
      </c>
      <c r="D348">
        <v>3</v>
      </c>
      <c r="E348">
        <f t="shared" si="57"/>
        <v>155</v>
      </c>
      <c r="F348">
        <f t="shared" si="58"/>
        <v>145.5</v>
      </c>
      <c r="G348" s="20">
        <f t="shared" si="59"/>
        <v>93.870967741935488</v>
      </c>
      <c r="I348" s="3" t="s">
        <v>76</v>
      </c>
      <c r="J348">
        <v>8</v>
      </c>
    </row>
    <row r="349" spans="1:10" x14ac:dyDescent="0.3">
      <c r="A349" s="4" t="s">
        <v>15</v>
      </c>
      <c r="B349">
        <v>58</v>
      </c>
      <c r="C349">
        <v>5</v>
      </c>
      <c r="D349">
        <v>9</v>
      </c>
      <c r="E349">
        <f t="shared" si="57"/>
        <v>72</v>
      </c>
      <c r="F349">
        <f t="shared" si="58"/>
        <v>60.5</v>
      </c>
      <c r="G349" s="20">
        <f t="shared" si="59"/>
        <v>84.027777777777771</v>
      </c>
      <c r="I349" s="3" t="s">
        <v>114</v>
      </c>
      <c r="J349">
        <v>6</v>
      </c>
    </row>
    <row r="350" spans="1:10" x14ac:dyDescent="0.3">
      <c r="A350" s="4" t="s">
        <v>16</v>
      </c>
      <c r="B350">
        <v>122</v>
      </c>
      <c r="C350">
        <v>9</v>
      </c>
      <c r="D350">
        <v>3</v>
      </c>
      <c r="E350">
        <f t="shared" si="57"/>
        <v>134</v>
      </c>
      <c r="F350">
        <f t="shared" si="58"/>
        <v>126.5</v>
      </c>
      <c r="G350" s="20">
        <f t="shared" si="59"/>
        <v>94.402985074626869</v>
      </c>
      <c r="I350" s="3" t="s">
        <v>76</v>
      </c>
      <c r="J350">
        <v>7</v>
      </c>
    </row>
    <row r="351" spans="1:10" x14ac:dyDescent="0.3">
      <c r="A351" s="4" t="s">
        <v>21</v>
      </c>
      <c r="B351">
        <v>60</v>
      </c>
      <c r="C351">
        <v>13</v>
      </c>
      <c r="D351">
        <v>5</v>
      </c>
      <c r="E351">
        <f t="shared" si="57"/>
        <v>78</v>
      </c>
      <c r="F351">
        <f t="shared" si="58"/>
        <v>66.5</v>
      </c>
      <c r="G351" s="20">
        <f t="shared" si="59"/>
        <v>85.256410256410263</v>
      </c>
      <c r="I351" s="3" t="s">
        <v>99</v>
      </c>
      <c r="J351">
        <v>6</v>
      </c>
    </row>
    <row r="352" spans="1:10" x14ac:dyDescent="0.3">
      <c r="A352" s="4" t="s">
        <v>23</v>
      </c>
      <c r="B352">
        <v>210</v>
      </c>
      <c r="C352">
        <v>15</v>
      </c>
      <c r="D352">
        <v>13</v>
      </c>
      <c r="E352">
        <f t="shared" si="57"/>
        <v>238</v>
      </c>
      <c r="F352">
        <f t="shared" si="58"/>
        <v>217.5</v>
      </c>
      <c r="G352" s="20">
        <f t="shared" si="59"/>
        <v>91.386554621848745</v>
      </c>
      <c r="I352" s="3" t="s">
        <v>76</v>
      </c>
      <c r="J352">
        <v>5</v>
      </c>
    </row>
    <row r="353" spans="1:10" x14ac:dyDescent="0.3">
      <c r="A353" s="4" t="s">
        <v>25</v>
      </c>
      <c r="B353">
        <v>30</v>
      </c>
      <c r="C353">
        <v>3</v>
      </c>
      <c r="D353">
        <v>1</v>
      </c>
      <c r="E353">
        <f t="shared" si="57"/>
        <v>34</v>
      </c>
      <c r="F353">
        <f t="shared" si="58"/>
        <v>31.5</v>
      </c>
      <c r="G353" s="20">
        <f t="shared" si="59"/>
        <v>92.647058823529406</v>
      </c>
      <c r="I353" s="3" t="s">
        <v>58</v>
      </c>
      <c r="J353">
        <v>15</v>
      </c>
    </row>
    <row r="354" spans="1:10" x14ac:dyDescent="0.3">
      <c r="A354" s="4" t="s">
        <v>27</v>
      </c>
      <c r="B354">
        <v>50</v>
      </c>
      <c r="C354">
        <v>9</v>
      </c>
      <c r="D354">
        <v>15</v>
      </c>
      <c r="E354">
        <f t="shared" si="57"/>
        <v>74</v>
      </c>
      <c r="F354">
        <f t="shared" si="58"/>
        <v>54.5</v>
      </c>
      <c r="G354" s="20">
        <f t="shared" si="59"/>
        <v>73.648648648648646</v>
      </c>
      <c r="I354" s="3" t="s">
        <v>77</v>
      </c>
      <c r="J354">
        <v>7</v>
      </c>
    </row>
    <row r="355" spans="1:10" x14ac:dyDescent="0.3">
      <c r="A355" s="4" t="s">
        <v>29</v>
      </c>
      <c r="B355">
        <v>93</v>
      </c>
      <c r="C355">
        <v>17</v>
      </c>
      <c r="D355">
        <v>4</v>
      </c>
      <c r="E355">
        <f t="shared" si="57"/>
        <v>114</v>
      </c>
      <c r="F355">
        <f t="shared" si="58"/>
        <v>101.5</v>
      </c>
      <c r="G355" s="20">
        <f t="shared" si="59"/>
        <v>89.035087719298247</v>
      </c>
      <c r="I355" s="3" t="s">
        <v>99</v>
      </c>
      <c r="J355">
        <v>5</v>
      </c>
    </row>
    <row r="356" spans="1:10" x14ac:dyDescent="0.3">
      <c r="A356" s="4" t="s">
        <v>30</v>
      </c>
      <c r="B356">
        <v>22</v>
      </c>
      <c r="C356">
        <v>0</v>
      </c>
      <c r="D356">
        <v>0</v>
      </c>
      <c r="E356">
        <f t="shared" si="57"/>
        <v>22</v>
      </c>
      <c r="F356">
        <f t="shared" si="58"/>
        <v>22</v>
      </c>
      <c r="G356" s="20">
        <f t="shared" si="59"/>
        <v>100</v>
      </c>
      <c r="I356" s="3" t="s">
        <v>58</v>
      </c>
      <c r="J356">
        <v>2</v>
      </c>
    </row>
    <row r="357" spans="1:10" x14ac:dyDescent="0.3">
      <c r="A357" s="4" t="s">
        <v>31</v>
      </c>
      <c r="B357">
        <v>55</v>
      </c>
      <c r="C357">
        <v>8</v>
      </c>
      <c r="D357">
        <v>3</v>
      </c>
      <c r="E357">
        <f t="shared" si="57"/>
        <v>66</v>
      </c>
      <c r="F357">
        <f t="shared" si="58"/>
        <v>59</v>
      </c>
      <c r="G357" s="20">
        <f t="shared" si="59"/>
        <v>89.393939393939391</v>
      </c>
      <c r="I357" s="3" t="s">
        <v>99</v>
      </c>
      <c r="J357">
        <v>6</v>
      </c>
    </row>
    <row r="358" spans="1:10" x14ac:dyDescent="0.3">
      <c r="A358" s="4" t="s">
        <v>33</v>
      </c>
      <c r="B358">
        <v>52</v>
      </c>
      <c r="C358">
        <v>22</v>
      </c>
      <c r="D358">
        <v>4</v>
      </c>
      <c r="E358">
        <f t="shared" si="57"/>
        <v>78</v>
      </c>
      <c r="F358">
        <f t="shared" si="58"/>
        <v>63</v>
      </c>
      <c r="G358" s="20">
        <f t="shared" si="59"/>
        <v>80.769230769230774</v>
      </c>
      <c r="I358" s="3" t="s">
        <v>99</v>
      </c>
      <c r="J358">
        <v>1</v>
      </c>
    </row>
    <row r="359" spans="1:10" x14ac:dyDescent="0.3">
      <c r="A359" s="4" t="s">
        <v>34</v>
      </c>
      <c r="B359">
        <v>210</v>
      </c>
      <c r="C359">
        <v>25</v>
      </c>
      <c r="D359">
        <v>12</v>
      </c>
      <c r="E359">
        <f t="shared" si="57"/>
        <v>247</v>
      </c>
      <c r="F359">
        <f t="shared" si="58"/>
        <v>222.5</v>
      </c>
      <c r="G359" s="20">
        <f t="shared" si="59"/>
        <v>90.08097165991903</v>
      </c>
      <c r="I359" s="3" t="s">
        <v>58</v>
      </c>
      <c r="J359">
        <v>4</v>
      </c>
    </row>
    <row r="360" spans="1:10" x14ac:dyDescent="0.3">
      <c r="J360">
        <f>SUM(J347:J359)</f>
        <v>77</v>
      </c>
    </row>
    <row r="361" spans="1:10" x14ac:dyDescent="0.3">
      <c r="F361" s="3" t="s">
        <v>45</v>
      </c>
      <c r="G361">
        <f>QUARTILE(G347:G359,1)</f>
        <v>85.256410256410263</v>
      </c>
      <c r="J361">
        <f>COUNT(J347:J359)</f>
        <v>13</v>
      </c>
    </row>
    <row r="362" spans="1:10" x14ac:dyDescent="0.3">
      <c r="F362" s="3" t="s">
        <v>46</v>
      </c>
      <c r="G362">
        <f>QUARTILE(G347:G359,2)</f>
        <v>89.393939393939391</v>
      </c>
    </row>
    <row r="363" spans="1:10" x14ac:dyDescent="0.3">
      <c r="F363" s="3" t="s">
        <v>47</v>
      </c>
      <c r="G363">
        <f>QUARTILE(G347:G359,3)</f>
        <v>92.647058823529406</v>
      </c>
    </row>
    <row r="365" spans="1:10" ht="52" x14ac:dyDescent="0.25">
      <c r="A365" s="2" t="s">
        <v>118</v>
      </c>
      <c r="B365" s="2" t="s">
        <v>6</v>
      </c>
      <c r="C365" s="2" t="s">
        <v>7</v>
      </c>
      <c r="D365" s="2" t="s">
        <v>8</v>
      </c>
      <c r="E365" s="2" t="s">
        <v>13</v>
      </c>
      <c r="F365" s="2" t="s">
        <v>10</v>
      </c>
      <c r="G365" s="2" t="s">
        <v>9</v>
      </c>
      <c r="H365" s="2" t="s">
        <v>0</v>
      </c>
      <c r="I365" s="2" t="s">
        <v>1</v>
      </c>
      <c r="J365" s="2" t="s">
        <v>14</v>
      </c>
    </row>
    <row r="366" spans="1:10" x14ac:dyDescent="0.3">
      <c r="A366" s="4" t="s">
        <v>11</v>
      </c>
      <c r="B366">
        <v>588</v>
      </c>
      <c r="C366">
        <v>112</v>
      </c>
      <c r="D366">
        <v>22</v>
      </c>
      <c r="E366">
        <f t="shared" ref="E366:E378" si="60">B366+C366+D366</f>
        <v>722</v>
      </c>
      <c r="F366">
        <f t="shared" ref="F366:F378" si="61">B366*1+C366*0.5+D366*0</f>
        <v>644</v>
      </c>
      <c r="G366" s="20">
        <f t="shared" ref="G366:G377" si="62">F366*100/E366</f>
        <v>89.196675900277015</v>
      </c>
      <c r="I366" s="3" t="s">
        <v>99</v>
      </c>
      <c r="J366">
        <v>3</v>
      </c>
    </row>
    <row r="367" spans="1:10" x14ac:dyDescent="0.3">
      <c r="A367" s="4" t="s">
        <v>12</v>
      </c>
      <c r="E367">
        <f t="shared" si="60"/>
        <v>0</v>
      </c>
      <c r="F367">
        <f t="shared" si="61"/>
        <v>0</v>
      </c>
      <c r="G367" s="20"/>
      <c r="I367" s="3"/>
      <c r="J367" s="3" t="s">
        <v>32</v>
      </c>
    </row>
    <row r="368" spans="1:10" x14ac:dyDescent="0.3">
      <c r="A368" s="4" t="s">
        <v>15</v>
      </c>
      <c r="B368">
        <v>220</v>
      </c>
      <c r="C368">
        <v>10</v>
      </c>
      <c r="D368">
        <v>16</v>
      </c>
      <c r="E368">
        <f t="shared" si="60"/>
        <v>246</v>
      </c>
      <c r="F368">
        <f t="shared" si="61"/>
        <v>225</v>
      </c>
      <c r="G368" s="20">
        <f t="shared" si="62"/>
        <v>91.463414634146346</v>
      </c>
      <c r="I368" s="3" t="s">
        <v>119</v>
      </c>
      <c r="J368">
        <v>2</v>
      </c>
    </row>
    <row r="369" spans="1:10" x14ac:dyDescent="0.3">
      <c r="A369" s="4" t="s">
        <v>16</v>
      </c>
      <c r="B369">
        <v>85</v>
      </c>
      <c r="C369">
        <v>15</v>
      </c>
      <c r="D369">
        <v>1</v>
      </c>
      <c r="E369">
        <f t="shared" si="60"/>
        <v>101</v>
      </c>
      <c r="F369">
        <f t="shared" si="61"/>
        <v>92.5</v>
      </c>
      <c r="G369" s="20">
        <f t="shared" si="62"/>
        <v>91.584158415841586</v>
      </c>
      <c r="I369" s="3" t="s">
        <v>76</v>
      </c>
      <c r="J369">
        <v>4</v>
      </c>
    </row>
    <row r="370" spans="1:10" x14ac:dyDescent="0.3">
      <c r="A370" s="4" t="s">
        <v>21</v>
      </c>
      <c r="B370">
        <v>202</v>
      </c>
      <c r="C370">
        <v>27</v>
      </c>
      <c r="D370">
        <v>10</v>
      </c>
      <c r="E370">
        <f t="shared" si="60"/>
        <v>239</v>
      </c>
      <c r="F370">
        <f t="shared" si="61"/>
        <v>215.5</v>
      </c>
      <c r="G370" s="20">
        <f t="shared" si="62"/>
        <v>90.1673640167364</v>
      </c>
      <c r="I370" s="3" t="s">
        <v>76</v>
      </c>
      <c r="J370">
        <v>6</v>
      </c>
    </row>
    <row r="371" spans="1:10" x14ac:dyDescent="0.3">
      <c r="A371" s="4" t="s">
        <v>23</v>
      </c>
      <c r="B371">
        <v>288</v>
      </c>
      <c r="C371">
        <v>31</v>
      </c>
      <c r="D371">
        <v>16</v>
      </c>
      <c r="E371">
        <f t="shared" si="60"/>
        <v>335</v>
      </c>
      <c r="F371">
        <f t="shared" si="61"/>
        <v>303.5</v>
      </c>
      <c r="G371" s="20">
        <f t="shared" si="62"/>
        <v>90.597014925373131</v>
      </c>
      <c r="I371" s="3" t="s">
        <v>76</v>
      </c>
      <c r="J371">
        <v>5</v>
      </c>
    </row>
    <row r="372" spans="1:10" x14ac:dyDescent="0.3">
      <c r="A372" s="4" t="s">
        <v>25</v>
      </c>
      <c r="B372">
        <v>10</v>
      </c>
      <c r="C372">
        <v>1</v>
      </c>
      <c r="D372">
        <v>0</v>
      </c>
      <c r="E372">
        <f t="shared" si="60"/>
        <v>11</v>
      </c>
      <c r="F372">
        <f t="shared" si="61"/>
        <v>10.5</v>
      </c>
      <c r="G372" s="20">
        <f t="shared" si="62"/>
        <v>95.454545454545453</v>
      </c>
      <c r="I372" s="3" t="s">
        <v>58</v>
      </c>
      <c r="J372">
        <v>11</v>
      </c>
    </row>
    <row r="373" spans="1:10" x14ac:dyDescent="0.3">
      <c r="A373" s="4" t="s">
        <v>27</v>
      </c>
      <c r="B373">
        <v>116</v>
      </c>
      <c r="C373">
        <v>13</v>
      </c>
      <c r="D373">
        <v>6</v>
      </c>
      <c r="E373">
        <f t="shared" si="60"/>
        <v>135</v>
      </c>
      <c r="F373">
        <f t="shared" si="61"/>
        <v>122.5</v>
      </c>
      <c r="G373" s="20">
        <f t="shared" si="62"/>
        <v>90.740740740740748</v>
      </c>
      <c r="I373" s="3" t="s">
        <v>58</v>
      </c>
      <c r="J373">
        <v>7</v>
      </c>
    </row>
    <row r="374" spans="1:10" x14ac:dyDescent="0.3">
      <c r="A374" s="4" t="s">
        <v>29</v>
      </c>
      <c r="B374">
        <v>124</v>
      </c>
      <c r="C374">
        <v>0</v>
      </c>
      <c r="D374">
        <v>5</v>
      </c>
      <c r="E374">
        <f t="shared" si="60"/>
        <v>129</v>
      </c>
      <c r="F374">
        <f t="shared" si="61"/>
        <v>124</v>
      </c>
      <c r="G374" s="20">
        <f t="shared" si="62"/>
        <v>96.124031007751938</v>
      </c>
      <c r="I374" s="3" t="s">
        <v>58</v>
      </c>
      <c r="J374">
        <v>6</v>
      </c>
    </row>
    <row r="375" spans="1:10" x14ac:dyDescent="0.3">
      <c r="A375" s="4" t="s">
        <v>30</v>
      </c>
      <c r="E375">
        <f t="shared" si="60"/>
        <v>0</v>
      </c>
      <c r="F375">
        <f t="shared" si="61"/>
        <v>0</v>
      </c>
      <c r="G375" s="20"/>
      <c r="I375" s="3"/>
      <c r="J375" s="3" t="s">
        <v>32</v>
      </c>
    </row>
    <row r="376" spans="1:10" x14ac:dyDescent="0.3">
      <c r="A376" s="4" t="s">
        <v>31</v>
      </c>
      <c r="E376">
        <f t="shared" si="60"/>
        <v>0</v>
      </c>
      <c r="F376">
        <f t="shared" si="61"/>
        <v>0</v>
      </c>
      <c r="G376" s="20"/>
      <c r="I376" s="3"/>
      <c r="J376" s="3" t="s">
        <v>32</v>
      </c>
    </row>
    <row r="377" spans="1:10" x14ac:dyDescent="0.3">
      <c r="A377" s="4" t="s">
        <v>33</v>
      </c>
      <c r="B377">
        <v>260</v>
      </c>
      <c r="C377">
        <v>38</v>
      </c>
      <c r="D377">
        <v>3</v>
      </c>
      <c r="E377">
        <f t="shared" si="60"/>
        <v>301</v>
      </c>
      <c r="F377">
        <f t="shared" si="61"/>
        <v>279</v>
      </c>
      <c r="G377" s="20">
        <f t="shared" si="62"/>
        <v>92.691029900332225</v>
      </c>
      <c r="I377" s="3" t="s">
        <v>58</v>
      </c>
      <c r="J377">
        <v>2</v>
      </c>
    </row>
    <row r="378" spans="1:10" x14ac:dyDescent="0.3">
      <c r="A378" s="4" t="s">
        <v>34</v>
      </c>
      <c r="E378">
        <f t="shared" si="60"/>
        <v>0</v>
      </c>
      <c r="F378">
        <f t="shared" si="61"/>
        <v>0</v>
      </c>
      <c r="G378" s="20"/>
      <c r="I378" s="3"/>
      <c r="J378" s="3" t="s">
        <v>32</v>
      </c>
    </row>
    <row r="379" spans="1:10" x14ac:dyDescent="0.3">
      <c r="J379">
        <f>SUM(J366:J378)</f>
        <v>46</v>
      </c>
    </row>
    <row r="380" spans="1:10" x14ac:dyDescent="0.3">
      <c r="F380" s="3" t="s">
        <v>45</v>
      </c>
      <c r="G380">
        <f>QUARTILE(G366:G378,1)</f>
        <v>90.597014925373131</v>
      </c>
      <c r="J380">
        <f>COUNT(J366:J378)</f>
        <v>9</v>
      </c>
    </row>
    <row r="381" spans="1:10" x14ac:dyDescent="0.3">
      <c r="F381" s="3" t="s">
        <v>46</v>
      </c>
      <c r="G381">
        <f>QUARTILE(G366:G378,2)</f>
        <v>91.463414634146346</v>
      </c>
    </row>
    <row r="382" spans="1:10" x14ac:dyDescent="0.3">
      <c r="F382" s="3" t="s">
        <v>47</v>
      </c>
      <c r="G382">
        <f>QUARTILE(G366:G378,3)</f>
        <v>92.691029900332225</v>
      </c>
    </row>
    <row r="384" spans="1:10" ht="52" x14ac:dyDescent="0.25">
      <c r="A384" s="2" t="s">
        <v>120</v>
      </c>
      <c r="B384" s="2" t="s">
        <v>6</v>
      </c>
      <c r="C384" s="2" t="s">
        <v>7</v>
      </c>
      <c r="D384" s="2" t="s">
        <v>8</v>
      </c>
      <c r="E384" s="2" t="s">
        <v>13</v>
      </c>
      <c r="F384" s="2" t="s">
        <v>10</v>
      </c>
      <c r="G384" s="2" t="s">
        <v>9</v>
      </c>
      <c r="H384" s="2" t="s">
        <v>0</v>
      </c>
      <c r="I384" s="2" t="s">
        <v>1</v>
      </c>
      <c r="J384" s="2" t="s">
        <v>14</v>
      </c>
    </row>
    <row r="385" spans="1:10" x14ac:dyDescent="0.3">
      <c r="A385" s="4" t="s">
        <v>11</v>
      </c>
      <c r="B385">
        <v>51</v>
      </c>
      <c r="C385">
        <v>10</v>
      </c>
      <c r="D385">
        <v>4</v>
      </c>
      <c r="E385">
        <f t="shared" ref="E385:E397" si="63">B385+C385+D385</f>
        <v>65</v>
      </c>
      <c r="F385">
        <f t="shared" ref="F385:F397" si="64">B385*1+C385*0.5+D385*0</f>
        <v>56</v>
      </c>
      <c r="G385" s="20">
        <f t="shared" ref="G385:G396" si="65">F385*100/E385</f>
        <v>86.15384615384616</v>
      </c>
      <c r="I385" s="3" t="s">
        <v>121</v>
      </c>
      <c r="J385">
        <v>7</v>
      </c>
    </row>
    <row r="386" spans="1:10" x14ac:dyDescent="0.3">
      <c r="A386" s="4" t="s">
        <v>12</v>
      </c>
      <c r="B386">
        <v>146</v>
      </c>
      <c r="C386">
        <v>12</v>
      </c>
      <c r="D386">
        <v>6</v>
      </c>
      <c r="E386">
        <f t="shared" si="63"/>
        <v>164</v>
      </c>
      <c r="F386">
        <f t="shared" si="64"/>
        <v>152</v>
      </c>
      <c r="G386" s="20">
        <f t="shared" si="65"/>
        <v>92.682926829268297</v>
      </c>
      <c r="I386" s="3" t="s">
        <v>122</v>
      </c>
      <c r="J386">
        <v>4</v>
      </c>
    </row>
    <row r="387" spans="1:10" x14ac:dyDescent="0.3">
      <c r="A387" s="4" t="s">
        <v>15</v>
      </c>
      <c r="B387">
        <v>54</v>
      </c>
      <c r="C387">
        <v>11</v>
      </c>
      <c r="D387">
        <v>9</v>
      </c>
      <c r="E387">
        <f t="shared" si="63"/>
        <v>74</v>
      </c>
      <c r="F387">
        <f t="shared" si="64"/>
        <v>59.5</v>
      </c>
      <c r="G387" s="20">
        <f t="shared" si="65"/>
        <v>80.405405405405403</v>
      </c>
      <c r="I387" s="3" t="s">
        <v>99</v>
      </c>
      <c r="J387">
        <v>6</v>
      </c>
    </row>
    <row r="388" spans="1:10" x14ac:dyDescent="0.3">
      <c r="A388" s="4" t="s">
        <v>16</v>
      </c>
      <c r="B388">
        <v>111</v>
      </c>
      <c r="C388">
        <v>10</v>
      </c>
      <c r="D388">
        <v>11</v>
      </c>
      <c r="E388">
        <f t="shared" si="63"/>
        <v>132</v>
      </c>
      <c r="F388">
        <f t="shared" si="64"/>
        <v>116</v>
      </c>
      <c r="G388" s="20">
        <f t="shared" si="65"/>
        <v>87.878787878787875</v>
      </c>
      <c r="I388" s="3" t="s">
        <v>99</v>
      </c>
      <c r="J388">
        <v>10</v>
      </c>
    </row>
    <row r="389" spans="1:10" x14ac:dyDescent="0.3">
      <c r="A389" s="4" t="s">
        <v>21</v>
      </c>
      <c r="B389">
        <v>134</v>
      </c>
      <c r="C389">
        <v>13</v>
      </c>
      <c r="D389">
        <v>13</v>
      </c>
      <c r="E389">
        <f t="shared" si="63"/>
        <v>160</v>
      </c>
      <c r="F389">
        <f t="shared" si="64"/>
        <v>140.5</v>
      </c>
      <c r="G389" s="20">
        <f t="shared" si="65"/>
        <v>87.8125</v>
      </c>
      <c r="I389" s="3" t="s">
        <v>99</v>
      </c>
      <c r="J389">
        <v>8</v>
      </c>
    </row>
    <row r="390" spans="1:10" x14ac:dyDescent="0.3">
      <c r="A390" s="4" t="s">
        <v>23</v>
      </c>
      <c r="B390">
        <v>233</v>
      </c>
      <c r="C390">
        <v>33</v>
      </c>
      <c r="D390">
        <v>6</v>
      </c>
      <c r="E390">
        <f t="shared" si="63"/>
        <v>272</v>
      </c>
      <c r="F390">
        <f t="shared" si="64"/>
        <v>249.5</v>
      </c>
      <c r="G390" s="20">
        <f t="shared" si="65"/>
        <v>91.727941176470594</v>
      </c>
      <c r="I390" s="3" t="s">
        <v>76</v>
      </c>
      <c r="J390">
        <v>5</v>
      </c>
    </row>
    <row r="391" spans="1:10" x14ac:dyDescent="0.3">
      <c r="A391" s="4" t="s">
        <v>25</v>
      </c>
      <c r="B391">
        <v>22</v>
      </c>
      <c r="C391">
        <v>2</v>
      </c>
      <c r="D391">
        <v>0</v>
      </c>
      <c r="E391">
        <f t="shared" si="63"/>
        <v>24</v>
      </c>
      <c r="F391">
        <f t="shared" si="64"/>
        <v>23</v>
      </c>
      <c r="G391" s="20">
        <f t="shared" si="65"/>
        <v>95.833333333333329</v>
      </c>
      <c r="I391" s="3" t="s">
        <v>58</v>
      </c>
      <c r="J391">
        <v>15</v>
      </c>
    </row>
    <row r="392" spans="1:10" x14ac:dyDescent="0.3">
      <c r="A392" s="4" t="s">
        <v>27</v>
      </c>
      <c r="B392">
        <v>66</v>
      </c>
      <c r="C392">
        <v>7</v>
      </c>
      <c r="D392">
        <v>13</v>
      </c>
      <c r="E392">
        <f t="shared" si="63"/>
        <v>86</v>
      </c>
      <c r="F392">
        <f t="shared" si="64"/>
        <v>69.5</v>
      </c>
      <c r="G392" s="20">
        <f t="shared" si="65"/>
        <v>80.813953488372093</v>
      </c>
      <c r="I392" s="3" t="s">
        <v>99</v>
      </c>
      <c r="J392">
        <v>8</v>
      </c>
    </row>
    <row r="393" spans="1:10" x14ac:dyDescent="0.3">
      <c r="A393" s="4" t="s">
        <v>29</v>
      </c>
      <c r="B393">
        <v>113</v>
      </c>
      <c r="C393">
        <v>14</v>
      </c>
      <c r="D393">
        <v>6</v>
      </c>
      <c r="E393">
        <f t="shared" si="63"/>
        <v>133</v>
      </c>
      <c r="F393">
        <f t="shared" si="64"/>
        <v>120</v>
      </c>
      <c r="G393" s="20">
        <f t="shared" si="65"/>
        <v>90.225563909774436</v>
      </c>
      <c r="I393" s="3" t="s">
        <v>58</v>
      </c>
      <c r="J393">
        <v>8</v>
      </c>
    </row>
    <row r="394" spans="1:10" x14ac:dyDescent="0.3">
      <c r="A394" s="4" t="s">
        <v>30</v>
      </c>
      <c r="B394">
        <v>90</v>
      </c>
      <c r="C394">
        <v>11</v>
      </c>
      <c r="D394">
        <v>3</v>
      </c>
      <c r="E394">
        <f t="shared" si="63"/>
        <v>104</v>
      </c>
      <c r="F394">
        <f t="shared" si="64"/>
        <v>95.5</v>
      </c>
      <c r="G394" s="20">
        <f t="shared" si="65"/>
        <v>91.82692307692308</v>
      </c>
      <c r="I394" s="3" t="s">
        <v>58</v>
      </c>
      <c r="J394">
        <v>7</v>
      </c>
    </row>
    <row r="395" spans="1:10" x14ac:dyDescent="0.3">
      <c r="A395" s="4" t="s">
        <v>31</v>
      </c>
      <c r="B395">
        <v>62</v>
      </c>
      <c r="C395">
        <v>6</v>
      </c>
      <c r="D395">
        <v>8</v>
      </c>
      <c r="E395">
        <f t="shared" si="63"/>
        <v>76</v>
      </c>
      <c r="F395">
        <f t="shared" si="64"/>
        <v>65</v>
      </c>
      <c r="G395" s="20">
        <f t="shared" si="65"/>
        <v>85.526315789473685</v>
      </c>
      <c r="I395" s="3" t="s">
        <v>99</v>
      </c>
      <c r="J395">
        <v>7</v>
      </c>
    </row>
    <row r="396" spans="1:10" x14ac:dyDescent="0.3">
      <c r="A396" s="4" t="s">
        <v>33</v>
      </c>
      <c r="B396">
        <v>76</v>
      </c>
      <c r="C396">
        <v>22</v>
      </c>
      <c r="D396">
        <v>10</v>
      </c>
      <c r="E396">
        <f t="shared" si="63"/>
        <v>108</v>
      </c>
      <c r="F396">
        <f t="shared" si="64"/>
        <v>87</v>
      </c>
      <c r="G396" s="20">
        <f t="shared" si="65"/>
        <v>80.555555555555557</v>
      </c>
      <c r="I396" s="3" t="s">
        <v>99</v>
      </c>
      <c r="J396">
        <v>5</v>
      </c>
    </row>
    <row r="397" spans="1:10" x14ac:dyDescent="0.3">
      <c r="A397" s="4" t="s">
        <v>34</v>
      </c>
      <c r="E397">
        <f t="shared" si="63"/>
        <v>0</v>
      </c>
      <c r="F397">
        <f t="shared" si="64"/>
        <v>0</v>
      </c>
      <c r="G397" s="20"/>
      <c r="I397" s="3"/>
      <c r="J397" s="3" t="s">
        <v>32</v>
      </c>
    </row>
    <row r="398" spans="1:10" x14ac:dyDescent="0.3">
      <c r="J398">
        <f>SUM(J385:J397)</f>
        <v>90</v>
      </c>
    </row>
    <row r="399" spans="1:10" x14ac:dyDescent="0.3">
      <c r="F399" s="3" t="s">
        <v>45</v>
      </c>
      <c r="G399">
        <f>QUARTILE(G385:G397,1)</f>
        <v>84.348225214198294</v>
      </c>
      <c r="J399">
        <f>COUNT(J385:J397)</f>
        <v>12</v>
      </c>
    </row>
    <row r="400" spans="1:10" x14ac:dyDescent="0.3">
      <c r="F400" s="3" t="s">
        <v>46</v>
      </c>
      <c r="G400">
        <f>QUARTILE(G385:G397,2)</f>
        <v>87.845643939393938</v>
      </c>
    </row>
    <row r="401" spans="1:10" x14ac:dyDescent="0.3">
      <c r="F401" s="3" t="s">
        <v>47</v>
      </c>
      <c r="G401">
        <f>QUARTILE(G385:G397,3)</f>
        <v>91.752686651583716</v>
      </c>
    </row>
    <row r="403" spans="1:10" ht="52" x14ac:dyDescent="0.25">
      <c r="A403" s="2" t="s">
        <v>123</v>
      </c>
      <c r="B403" s="2" t="s">
        <v>6</v>
      </c>
      <c r="C403" s="2" t="s">
        <v>7</v>
      </c>
      <c r="D403" s="2" t="s">
        <v>8</v>
      </c>
      <c r="E403" s="2" t="s">
        <v>13</v>
      </c>
      <c r="F403" s="2" t="s">
        <v>10</v>
      </c>
      <c r="G403" s="2" t="s">
        <v>9</v>
      </c>
      <c r="H403" s="2" t="s">
        <v>0</v>
      </c>
      <c r="I403" s="2" t="s">
        <v>1</v>
      </c>
      <c r="J403" s="2" t="s">
        <v>14</v>
      </c>
    </row>
    <row r="404" spans="1:10" x14ac:dyDescent="0.3">
      <c r="A404" s="4" t="s">
        <v>11</v>
      </c>
      <c r="B404">
        <v>128</v>
      </c>
      <c r="C404">
        <v>2</v>
      </c>
      <c r="D404">
        <v>10</v>
      </c>
      <c r="E404">
        <f t="shared" ref="E404:E416" si="66">B404+C404+D404</f>
        <v>140</v>
      </c>
      <c r="F404">
        <f t="shared" ref="F404:F416" si="67">B404*1+C404*0.5+D404*0</f>
        <v>129</v>
      </c>
      <c r="G404" s="20">
        <f t="shared" ref="G404:G415" si="68">F404*100/E404</f>
        <v>92.142857142857139</v>
      </c>
      <c r="I404" s="3" t="s">
        <v>124</v>
      </c>
      <c r="J404">
        <v>6</v>
      </c>
    </row>
    <row r="405" spans="1:10" x14ac:dyDescent="0.3">
      <c r="A405" s="4" t="s">
        <v>12</v>
      </c>
      <c r="E405">
        <f t="shared" si="66"/>
        <v>0</v>
      </c>
      <c r="F405">
        <f t="shared" si="67"/>
        <v>0</v>
      </c>
      <c r="G405" s="20"/>
      <c r="I405" s="3"/>
      <c r="J405" s="3" t="s">
        <v>32</v>
      </c>
    </row>
    <row r="406" spans="1:10" x14ac:dyDescent="0.3">
      <c r="A406" s="4" t="s">
        <v>15</v>
      </c>
      <c r="B406">
        <v>85</v>
      </c>
      <c r="C406">
        <v>7</v>
      </c>
      <c r="D406">
        <v>0</v>
      </c>
      <c r="E406">
        <f t="shared" si="66"/>
        <v>92</v>
      </c>
      <c r="F406">
        <f t="shared" si="67"/>
        <v>88.5</v>
      </c>
      <c r="G406" s="20">
        <f t="shared" si="68"/>
        <v>96.195652173913047</v>
      </c>
      <c r="I406" s="3" t="s">
        <v>76</v>
      </c>
      <c r="J406">
        <v>7</v>
      </c>
    </row>
    <row r="407" spans="1:10" x14ac:dyDescent="0.3">
      <c r="A407" s="4" t="s">
        <v>16</v>
      </c>
      <c r="B407">
        <v>120</v>
      </c>
      <c r="C407">
        <v>3</v>
      </c>
      <c r="D407">
        <v>3</v>
      </c>
      <c r="E407">
        <f t="shared" si="66"/>
        <v>126</v>
      </c>
      <c r="F407">
        <f t="shared" si="67"/>
        <v>121.5</v>
      </c>
      <c r="G407" s="20">
        <f t="shared" si="68"/>
        <v>96.428571428571431</v>
      </c>
      <c r="I407" s="3" t="s">
        <v>76</v>
      </c>
      <c r="J407">
        <v>4</v>
      </c>
    </row>
    <row r="408" spans="1:10" x14ac:dyDescent="0.3">
      <c r="A408" s="4" t="s">
        <v>21</v>
      </c>
      <c r="B408">
        <v>106</v>
      </c>
      <c r="C408">
        <v>21</v>
      </c>
      <c r="D408">
        <v>7</v>
      </c>
      <c r="E408">
        <f t="shared" si="66"/>
        <v>134</v>
      </c>
      <c r="F408">
        <f t="shared" si="67"/>
        <v>116.5</v>
      </c>
      <c r="G408" s="20">
        <f t="shared" si="68"/>
        <v>86.940298507462686</v>
      </c>
      <c r="I408" s="3" t="s">
        <v>125</v>
      </c>
      <c r="J408">
        <v>5</v>
      </c>
    </row>
    <row r="409" spans="1:10" x14ac:dyDescent="0.3">
      <c r="A409" s="4" t="s">
        <v>23</v>
      </c>
      <c r="B409">
        <v>324</v>
      </c>
      <c r="C409">
        <v>9</v>
      </c>
      <c r="D409">
        <v>35</v>
      </c>
      <c r="E409">
        <f t="shared" si="66"/>
        <v>368</v>
      </c>
      <c r="F409">
        <f t="shared" si="67"/>
        <v>328.5</v>
      </c>
      <c r="G409" s="20">
        <f t="shared" si="68"/>
        <v>89.266304347826093</v>
      </c>
      <c r="I409" s="3" t="s">
        <v>126</v>
      </c>
      <c r="J409">
        <v>5</v>
      </c>
    </row>
    <row r="410" spans="1:10" x14ac:dyDescent="0.3">
      <c r="A410" s="4" t="s">
        <v>25</v>
      </c>
      <c r="B410">
        <v>10</v>
      </c>
      <c r="C410">
        <v>0</v>
      </c>
      <c r="D410">
        <v>0</v>
      </c>
      <c r="E410">
        <f t="shared" si="66"/>
        <v>10</v>
      </c>
      <c r="F410">
        <f t="shared" si="67"/>
        <v>10</v>
      </c>
      <c r="G410" s="20">
        <f t="shared" si="68"/>
        <v>100</v>
      </c>
      <c r="I410" s="3" t="s">
        <v>58</v>
      </c>
      <c r="J410">
        <v>6</v>
      </c>
    </row>
    <row r="411" spans="1:10" x14ac:dyDescent="0.3">
      <c r="A411" s="4" t="s">
        <v>27</v>
      </c>
      <c r="B411">
        <v>70</v>
      </c>
      <c r="C411">
        <v>8</v>
      </c>
      <c r="D411">
        <v>36</v>
      </c>
      <c r="E411">
        <f t="shared" si="66"/>
        <v>114</v>
      </c>
      <c r="F411">
        <f t="shared" si="67"/>
        <v>74</v>
      </c>
      <c r="G411" s="20">
        <f t="shared" si="68"/>
        <v>64.912280701754383</v>
      </c>
      <c r="I411" s="3" t="s">
        <v>77</v>
      </c>
      <c r="J411">
        <v>6</v>
      </c>
    </row>
    <row r="412" spans="1:10" x14ac:dyDescent="0.3">
      <c r="A412" s="4" t="s">
        <v>29</v>
      </c>
      <c r="B412">
        <v>167</v>
      </c>
      <c r="C412">
        <v>24</v>
      </c>
      <c r="D412">
        <v>32</v>
      </c>
      <c r="E412">
        <f t="shared" si="66"/>
        <v>223</v>
      </c>
      <c r="F412">
        <f t="shared" si="67"/>
        <v>179</v>
      </c>
      <c r="G412" s="20">
        <f t="shared" si="68"/>
        <v>80.269058295964129</v>
      </c>
      <c r="I412" s="3" t="s">
        <v>99</v>
      </c>
      <c r="J412">
        <v>5</v>
      </c>
    </row>
    <row r="413" spans="1:10" x14ac:dyDescent="0.3">
      <c r="A413" s="4" t="s">
        <v>30</v>
      </c>
      <c r="E413">
        <f t="shared" si="66"/>
        <v>0</v>
      </c>
      <c r="F413">
        <f t="shared" si="67"/>
        <v>0</v>
      </c>
      <c r="G413" s="20"/>
      <c r="I413" s="3"/>
      <c r="J413" s="3" t="s">
        <v>32</v>
      </c>
    </row>
    <row r="414" spans="1:10" x14ac:dyDescent="0.3">
      <c r="A414" s="4" t="s">
        <v>31</v>
      </c>
      <c r="E414">
        <f t="shared" si="66"/>
        <v>0</v>
      </c>
      <c r="F414">
        <f t="shared" si="67"/>
        <v>0</v>
      </c>
      <c r="G414" s="20"/>
      <c r="I414" s="3"/>
      <c r="J414" s="3" t="s">
        <v>32</v>
      </c>
    </row>
    <row r="415" spans="1:10" x14ac:dyDescent="0.3">
      <c r="A415" s="4" t="s">
        <v>33</v>
      </c>
      <c r="B415">
        <v>52</v>
      </c>
      <c r="C415">
        <v>0</v>
      </c>
      <c r="D415">
        <v>12</v>
      </c>
      <c r="E415">
        <f t="shared" si="66"/>
        <v>64</v>
      </c>
      <c r="F415">
        <f t="shared" si="67"/>
        <v>52</v>
      </c>
      <c r="G415" s="20">
        <f t="shared" si="68"/>
        <v>81.25</v>
      </c>
      <c r="I415" s="3" t="s">
        <v>99</v>
      </c>
      <c r="J415">
        <v>1</v>
      </c>
    </row>
    <row r="416" spans="1:10" x14ac:dyDescent="0.3">
      <c r="A416" s="4" t="s">
        <v>34</v>
      </c>
      <c r="E416">
        <f t="shared" si="66"/>
        <v>0</v>
      </c>
      <c r="F416">
        <f t="shared" si="67"/>
        <v>0</v>
      </c>
      <c r="G416" s="20"/>
      <c r="I416" s="3"/>
      <c r="J416" s="3" t="s">
        <v>32</v>
      </c>
    </row>
    <row r="417" spans="1:10" x14ac:dyDescent="0.3">
      <c r="J417">
        <f>SUM(J404:J416)</f>
        <v>45</v>
      </c>
    </row>
    <row r="418" spans="1:10" x14ac:dyDescent="0.3">
      <c r="F418" s="3" t="s">
        <v>45</v>
      </c>
      <c r="G418">
        <f>QUARTILE(G404:G416,1)</f>
        <v>81.25</v>
      </c>
      <c r="J418">
        <f>COUNT(J404:J416)</f>
        <v>9</v>
      </c>
    </row>
    <row r="419" spans="1:10" x14ac:dyDescent="0.3">
      <c r="F419" s="3" t="s">
        <v>46</v>
      </c>
      <c r="G419">
        <f>QUARTILE(G404:G416,2)</f>
        <v>89.266304347826093</v>
      </c>
    </row>
    <row r="420" spans="1:10" x14ac:dyDescent="0.3">
      <c r="F420" s="3" t="s">
        <v>47</v>
      </c>
      <c r="G420">
        <f>QUARTILE(G404:G416,3)</f>
        <v>96.195652173913047</v>
      </c>
    </row>
    <row r="422" spans="1:10" ht="52" x14ac:dyDescent="0.25">
      <c r="A422" s="2" t="s">
        <v>127</v>
      </c>
      <c r="B422" s="2" t="s">
        <v>6</v>
      </c>
      <c r="C422" s="2" t="s">
        <v>7</v>
      </c>
      <c r="D422" s="2" t="s">
        <v>8</v>
      </c>
      <c r="E422" s="2" t="s">
        <v>13</v>
      </c>
      <c r="F422" s="2" t="s">
        <v>10</v>
      </c>
      <c r="G422" s="2" t="s">
        <v>9</v>
      </c>
      <c r="H422" s="2" t="s">
        <v>0</v>
      </c>
      <c r="I422" s="2" t="s">
        <v>1</v>
      </c>
      <c r="J422" s="2" t="s">
        <v>14</v>
      </c>
    </row>
    <row r="423" spans="1:10" x14ac:dyDescent="0.3">
      <c r="A423" s="4" t="s">
        <v>11</v>
      </c>
      <c r="B423">
        <v>151</v>
      </c>
      <c r="C423">
        <v>13</v>
      </c>
      <c r="D423">
        <v>5</v>
      </c>
      <c r="E423">
        <f t="shared" ref="E423:E435" si="69">B423+C423+D423</f>
        <v>169</v>
      </c>
      <c r="F423">
        <f t="shared" ref="F423:F435" si="70">B423*1+C423*0.5+D423*0</f>
        <v>157.5</v>
      </c>
      <c r="G423" s="20">
        <f t="shared" ref="G423:G431" si="71">F423*100/E423</f>
        <v>93.195266272189343</v>
      </c>
      <c r="I423" s="3" t="s">
        <v>167</v>
      </c>
      <c r="J423">
        <v>3</v>
      </c>
    </row>
    <row r="424" spans="1:10" x14ac:dyDescent="0.3">
      <c r="A424" s="4" t="s">
        <v>12</v>
      </c>
      <c r="B424">
        <v>100</v>
      </c>
      <c r="C424">
        <v>1</v>
      </c>
      <c r="D424">
        <v>14</v>
      </c>
      <c r="E424">
        <f t="shared" si="69"/>
        <v>115</v>
      </c>
      <c r="F424">
        <f t="shared" si="70"/>
        <v>100.5</v>
      </c>
      <c r="G424" s="20">
        <f t="shared" si="71"/>
        <v>87.391304347826093</v>
      </c>
      <c r="I424" s="3" t="s">
        <v>99</v>
      </c>
      <c r="J424">
        <v>4</v>
      </c>
    </row>
    <row r="425" spans="1:10" x14ac:dyDescent="0.3">
      <c r="A425" s="4" t="s">
        <v>15</v>
      </c>
      <c r="E425">
        <f t="shared" si="69"/>
        <v>0</v>
      </c>
      <c r="F425">
        <f t="shared" si="70"/>
        <v>0</v>
      </c>
      <c r="G425" s="20"/>
      <c r="I425" s="3"/>
      <c r="J425" s="3" t="s">
        <v>32</v>
      </c>
    </row>
    <row r="426" spans="1:10" x14ac:dyDescent="0.3">
      <c r="A426" s="4" t="s">
        <v>16</v>
      </c>
      <c r="B426">
        <v>176</v>
      </c>
      <c r="C426">
        <v>34</v>
      </c>
      <c r="D426">
        <v>9</v>
      </c>
      <c r="E426">
        <f t="shared" si="69"/>
        <v>219</v>
      </c>
      <c r="F426">
        <f t="shared" si="70"/>
        <v>193</v>
      </c>
      <c r="G426" s="20">
        <f t="shared" si="71"/>
        <v>88.12785388127854</v>
      </c>
      <c r="I426" s="3" t="s">
        <v>99</v>
      </c>
      <c r="J426">
        <v>4</v>
      </c>
    </row>
    <row r="427" spans="1:10" x14ac:dyDescent="0.3">
      <c r="A427" s="4" t="s">
        <v>21</v>
      </c>
      <c r="B427">
        <v>66</v>
      </c>
      <c r="C427">
        <v>1</v>
      </c>
      <c r="D427">
        <v>11</v>
      </c>
      <c r="E427">
        <f t="shared" si="69"/>
        <v>78</v>
      </c>
      <c r="F427">
        <f t="shared" si="70"/>
        <v>66.5</v>
      </c>
      <c r="G427" s="20">
        <f t="shared" si="71"/>
        <v>85.256410256410263</v>
      </c>
      <c r="I427" s="3" t="s">
        <v>99</v>
      </c>
      <c r="J427">
        <v>6</v>
      </c>
    </row>
    <row r="428" spans="1:10" x14ac:dyDescent="0.3">
      <c r="A428" s="4" t="s">
        <v>23</v>
      </c>
      <c r="B428">
        <v>400</v>
      </c>
      <c r="C428">
        <v>50</v>
      </c>
      <c r="D428">
        <v>49</v>
      </c>
      <c r="E428">
        <f t="shared" si="69"/>
        <v>499</v>
      </c>
      <c r="F428">
        <f t="shared" si="70"/>
        <v>425</v>
      </c>
      <c r="G428" s="20">
        <f t="shared" si="71"/>
        <v>85.170340681362731</v>
      </c>
      <c r="I428" s="3" t="s">
        <v>168</v>
      </c>
      <c r="J428">
        <v>4</v>
      </c>
    </row>
    <row r="429" spans="1:10" x14ac:dyDescent="0.3">
      <c r="A429" s="4" t="s">
        <v>25</v>
      </c>
      <c r="B429">
        <v>48</v>
      </c>
      <c r="C429">
        <v>0</v>
      </c>
      <c r="D429">
        <v>3</v>
      </c>
      <c r="E429">
        <f t="shared" si="69"/>
        <v>51</v>
      </c>
      <c r="F429">
        <f t="shared" si="70"/>
        <v>48</v>
      </c>
      <c r="G429" s="20">
        <f t="shared" si="71"/>
        <v>94.117647058823536</v>
      </c>
      <c r="I429" s="3" t="s">
        <v>58</v>
      </c>
      <c r="J429">
        <v>11</v>
      </c>
    </row>
    <row r="430" spans="1:10" x14ac:dyDescent="0.3">
      <c r="A430" s="4" t="s">
        <v>27</v>
      </c>
      <c r="B430">
        <v>80</v>
      </c>
      <c r="C430">
        <v>1</v>
      </c>
      <c r="D430">
        <v>19</v>
      </c>
      <c r="E430">
        <f t="shared" si="69"/>
        <v>100</v>
      </c>
      <c r="F430">
        <f t="shared" si="70"/>
        <v>80.5</v>
      </c>
      <c r="G430" s="20">
        <f t="shared" si="71"/>
        <v>80.5</v>
      </c>
      <c r="I430" s="3" t="s">
        <v>99</v>
      </c>
      <c r="J430">
        <v>7</v>
      </c>
    </row>
    <row r="431" spans="1:10" x14ac:dyDescent="0.3">
      <c r="A431" s="4" t="s">
        <v>29</v>
      </c>
      <c r="B431">
        <v>109</v>
      </c>
      <c r="C431">
        <v>3</v>
      </c>
      <c r="D431">
        <v>12</v>
      </c>
      <c r="E431">
        <f t="shared" si="69"/>
        <v>124</v>
      </c>
      <c r="F431">
        <f t="shared" si="70"/>
        <v>110.5</v>
      </c>
      <c r="G431" s="20">
        <f t="shared" si="71"/>
        <v>89.112903225806448</v>
      </c>
      <c r="I431" s="3" t="s">
        <v>99</v>
      </c>
      <c r="J431">
        <v>6</v>
      </c>
    </row>
    <row r="432" spans="1:10" x14ac:dyDescent="0.3">
      <c r="A432" s="4" t="s">
        <v>30</v>
      </c>
      <c r="E432">
        <f t="shared" si="69"/>
        <v>0</v>
      </c>
      <c r="F432">
        <f t="shared" si="70"/>
        <v>0</v>
      </c>
      <c r="G432" s="20"/>
      <c r="I432" s="3"/>
      <c r="J432" s="3" t="s">
        <v>32</v>
      </c>
    </row>
    <row r="433" spans="1:10" x14ac:dyDescent="0.3">
      <c r="A433" s="4" t="s">
        <v>31</v>
      </c>
      <c r="E433">
        <f t="shared" si="69"/>
        <v>0</v>
      </c>
      <c r="F433">
        <f t="shared" si="70"/>
        <v>0</v>
      </c>
      <c r="G433" s="20"/>
      <c r="I433" s="3"/>
      <c r="J433" s="3" t="s">
        <v>32</v>
      </c>
    </row>
    <row r="434" spans="1:10" x14ac:dyDescent="0.3">
      <c r="A434" s="4" t="s">
        <v>33</v>
      </c>
      <c r="E434">
        <f t="shared" si="69"/>
        <v>0</v>
      </c>
      <c r="F434">
        <f t="shared" si="70"/>
        <v>0</v>
      </c>
      <c r="G434" s="20"/>
      <c r="I434" s="3"/>
      <c r="J434" s="3" t="s">
        <v>32</v>
      </c>
    </row>
    <row r="435" spans="1:10" x14ac:dyDescent="0.3">
      <c r="A435" s="4" t="s">
        <v>34</v>
      </c>
      <c r="E435">
        <f t="shared" si="69"/>
        <v>0</v>
      </c>
      <c r="F435">
        <f t="shared" si="70"/>
        <v>0</v>
      </c>
      <c r="G435" s="20"/>
      <c r="I435" s="3"/>
      <c r="J435" s="3" t="s">
        <v>32</v>
      </c>
    </row>
    <row r="436" spans="1:10" x14ac:dyDescent="0.3">
      <c r="J436">
        <f>SUM(J423:J435)</f>
        <v>45</v>
      </c>
    </row>
    <row r="437" spans="1:10" x14ac:dyDescent="0.3">
      <c r="F437" s="3" t="s">
        <v>45</v>
      </c>
      <c r="G437">
        <f>QUARTILE(G423:G435,1)</f>
        <v>85.23489286264838</v>
      </c>
      <c r="J437">
        <f>COUNT(J423:J435)</f>
        <v>8</v>
      </c>
    </row>
    <row r="438" spans="1:10" x14ac:dyDescent="0.3">
      <c r="F438" s="3" t="s">
        <v>46</v>
      </c>
      <c r="G438">
        <f>QUARTILE(G423:G435,2)</f>
        <v>87.759579114552309</v>
      </c>
    </row>
    <row r="439" spans="1:10" x14ac:dyDescent="0.3">
      <c r="F439" s="3" t="s">
        <v>47</v>
      </c>
      <c r="G439">
        <f>QUARTILE(G423:G435,3)</f>
        <v>90.133493987402176</v>
      </c>
    </row>
    <row r="441" spans="1:10" ht="52" x14ac:dyDescent="0.25">
      <c r="A441" s="2" t="s">
        <v>169</v>
      </c>
      <c r="B441" s="2" t="s">
        <v>6</v>
      </c>
      <c r="C441" s="2" t="s">
        <v>7</v>
      </c>
      <c r="D441" s="2" t="s">
        <v>8</v>
      </c>
      <c r="E441" s="2" t="s">
        <v>13</v>
      </c>
      <c r="F441" s="2" t="s">
        <v>10</v>
      </c>
      <c r="G441" s="2" t="s">
        <v>9</v>
      </c>
      <c r="H441" s="2" t="s">
        <v>0</v>
      </c>
      <c r="I441" s="2" t="s">
        <v>1</v>
      </c>
      <c r="J441" s="2" t="s">
        <v>14</v>
      </c>
    </row>
    <row r="442" spans="1:10" x14ac:dyDescent="0.3">
      <c r="A442" s="4" t="s">
        <v>11</v>
      </c>
      <c r="B442">
        <v>92</v>
      </c>
      <c r="C442">
        <v>4</v>
      </c>
      <c r="D442">
        <v>4</v>
      </c>
      <c r="E442">
        <f t="shared" ref="E442:E454" si="72">B442+C442+D442</f>
        <v>100</v>
      </c>
      <c r="F442">
        <f t="shared" ref="F442:F454" si="73">B442*1+C442*0.5+D442*0</f>
        <v>94</v>
      </c>
      <c r="G442" s="20">
        <f t="shared" ref="G442:G454" si="74">F442*100/E442</f>
        <v>94</v>
      </c>
      <c r="I442" s="3" t="s">
        <v>58</v>
      </c>
      <c r="J442">
        <v>7</v>
      </c>
    </row>
    <row r="443" spans="1:10" x14ac:dyDescent="0.3">
      <c r="A443" s="4" t="s">
        <v>12</v>
      </c>
      <c r="E443">
        <f t="shared" si="72"/>
        <v>0</v>
      </c>
      <c r="F443">
        <f t="shared" si="73"/>
        <v>0</v>
      </c>
      <c r="G443" s="20"/>
      <c r="I443" s="3"/>
      <c r="J443" s="3" t="s">
        <v>32</v>
      </c>
    </row>
    <row r="444" spans="1:10" x14ac:dyDescent="0.3">
      <c r="A444" s="4" t="s">
        <v>15</v>
      </c>
      <c r="B444">
        <v>148</v>
      </c>
      <c r="C444">
        <v>4</v>
      </c>
      <c r="D444">
        <v>0</v>
      </c>
      <c r="E444">
        <f t="shared" si="72"/>
        <v>152</v>
      </c>
      <c r="F444">
        <f t="shared" si="73"/>
        <v>150</v>
      </c>
      <c r="G444" s="20">
        <f t="shared" si="74"/>
        <v>98.684210526315795</v>
      </c>
      <c r="I444" s="3" t="s">
        <v>58</v>
      </c>
      <c r="J444">
        <v>6</v>
      </c>
    </row>
    <row r="445" spans="1:10" x14ac:dyDescent="0.3">
      <c r="A445" s="4" t="s">
        <v>16</v>
      </c>
      <c r="B445">
        <v>52</v>
      </c>
      <c r="C445">
        <v>8</v>
      </c>
      <c r="D445">
        <v>3</v>
      </c>
      <c r="E445">
        <f t="shared" si="72"/>
        <v>63</v>
      </c>
      <c r="F445">
        <f t="shared" si="73"/>
        <v>56</v>
      </c>
      <c r="G445" s="20">
        <f t="shared" si="74"/>
        <v>88.888888888888886</v>
      </c>
      <c r="I445" s="3" t="s">
        <v>170</v>
      </c>
      <c r="J445">
        <v>8</v>
      </c>
    </row>
    <row r="446" spans="1:10" x14ac:dyDescent="0.3">
      <c r="A446" s="4" t="s">
        <v>21</v>
      </c>
      <c r="B446">
        <v>92</v>
      </c>
      <c r="C446">
        <v>14</v>
      </c>
      <c r="D446">
        <v>1</v>
      </c>
      <c r="E446">
        <f t="shared" si="72"/>
        <v>107</v>
      </c>
      <c r="F446">
        <f t="shared" si="73"/>
        <v>99</v>
      </c>
      <c r="G446" s="20">
        <f t="shared" si="74"/>
        <v>92.523364485981304</v>
      </c>
      <c r="I446" s="3" t="s">
        <v>58</v>
      </c>
      <c r="J446">
        <v>9</v>
      </c>
    </row>
    <row r="447" spans="1:10" x14ac:dyDescent="0.3">
      <c r="A447" s="4" t="s">
        <v>23</v>
      </c>
      <c r="B447">
        <v>284</v>
      </c>
      <c r="C447">
        <v>20</v>
      </c>
      <c r="D447">
        <v>2</v>
      </c>
      <c r="E447">
        <f t="shared" si="72"/>
        <v>306</v>
      </c>
      <c r="F447">
        <f t="shared" si="73"/>
        <v>294</v>
      </c>
      <c r="G447" s="20">
        <f t="shared" si="74"/>
        <v>96.078431372549019</v>
      </c>
      <c r="I447" s="3" t="s">
        <v>58</v>
      </c>
      <c r="J447">
        <v>6</v>
      </c>
    </row>
    <row r="448" spans="1:10" x14ac:dyDescent="0.3">
      <c r="A448" s="4" t="s">
        <v>25</v>
      </c>
      <c r="B448">
        <v>12</v>
      </c>
      <c r="C448">
        <v>0</v>
      </c>
      <c r="D448">
        <v>0</v>
      </c>
      <c r="E448">
        <f t="shared" si="72"/>
        <v>12</v>
      </c>
      <c r="F448">
        <f t="shared" si="73"/>
        <v>12</v>
      </c>
      <c r="G448" s="20">
        <f t="shared" si="74"/>
        <v>100</v>
      </c>
      <c r="I448" s="3" t="s">
        <v>58</v>
      </c>
      <c r="J448">
        <v>8</v>
      </c>
    </row>
    <row r="449" spans="1:10" x14ac:dyDescent="0.3">
      <c r="A449" s="4" t="s">
        <v>27</v>
      </c>
      <c r="B449">
        <v>54</v>
      </c>
      <c r="C449">
        <v>6</v>
      </c>
      <c r="D449">
        <v>0</v>
      </c>
      <c r="E449">
        <f t="shared" si="72"/>
        <v>60</v>
      </c>
      <c r="F449">
        <f t="shared" si="73"/>
        <v>57</v>
      </c>
      <c r="G449" s="20">
        <f t="shared" si="74"/>
        <v>95</v>
      </c>
      <c r="I449" s="3" t="s">
        <v>58</v>
      </c>
      <c r="J449">
        <v>8</v>
      </c>
    </row>
    <row r="450" spans="1:10" x14ac:dyDescent="0.3">
      <c r="A450" s="4" t="s">
        <v>29</v>
      </c>
      <c r="B450">
        <v>184</v>
      </c>
      <c r="C450">
        <v>11</v>
      </c>
      <c r="D450">
        <v>2</v>
      </c>
      <c r="E450">
        <f t="shared" si="72"/>
        <v>197</v>
      </c>
      <c r="F450">
        <f t="shared" si="73"/>
        <v>189.5</v>
      </c>
      <c r="G450" s="20">
        <f t="shared" si="74"/>
        <v>96.192893401015226</v>
      </c>
      <c r="I450" s="3" t="s">
        <v>58</v>
      </c>
      <c r="J450">
        <v>5</v>
      </c>
    </row>
    <row r="451" spans="1:10" x14ac:dyDescent="0.3">
      <c r="A451" s="4" t="s">
        <v>30</v>
      </c>
      <c r="B451">
        <v>11</v>
      </c>
      <c r="C451">
        <v>0</v>
      </c>
      <c r="D451">
        <v>0</v>
      </c>
      <c r="E451">
        <f t="shared" si="72"/>
        <v>11</v>
      </c>
      <c r="F451">
        <f t="shared" si="73"/>
        <v>11</v>
      </c>
      <c r="G451" s="20">
        <f t="shared" si="74"/>
        <v>100</v>
      </c>
      <c r="I451" s="3" t="s">
        <v>58</v>
      </c>
      <c r="J451">
        <v>1</v>
      </c>
    </row>
    <row r="452" spans="1:10" x14ac:dyDescent="0.3">
      <c r="A452" s="4" t="s">
        <v>31</v>
      </c>
      <c r="B452">
        <v>83</v>
      </c>
      <c r="C452">
        <v>7</v>
      </c>
      <c r="D452">
        <v>10</v>
      </c>
      <c r="E452">
        <f t="shared" si="72"/>
        <v>100</v>
      </c>
      <c r="F452">
        <f t="shared" si="73"/>
        <v>86.5</v>
      </c>
      <c r="G452" s="20">
        <f t="shared" si="74"/>
        <v>86.5</v>
      </c>
      <c r="I452" s="3" t="s">
        <v>171</v>
      </c>
      <c r="J452">
        <v>2</v>
      </c>
    </row>
    <row r="453" spans="1:10" x14ac:dyDescent="0.3">
      <c r="A453" s="4" t="s">
        <v>33</v>
      </c>
      <c r="B453">
        <v>72</v>
      </c>
      <c r="C453">
        <v>3</v>
      </c>
      <c r="D453">
        <v>3</v>
      </c>
      <c r="E453">
        <f t="shared" si="72"/>
        <v>78</v>
      </c>
      <c r="F453">
        <f t="shared" si="73"/>
        <v>73.5</v>
      </c>
      <c r="G453" s="20">
        <f t="shared" si="74"/>
        <v>94.230769230769226</v>
      </c>
      <c r="I453" s="3" t="s">
        <v>58</v>
      </c>
      <c r="J453">
        <v>1</v>
      </c>
    </row>
    <row r="454" spans="1:10" x14ac:dyDescent="0.3">
      <c r="A454" s="4" t="s">
        <v>34</v>
      </c>
      <c r="B454">
        <v>2</v>
      </c>
      <c r="C454">
        <v>0</v>
      </c>
      <c r="D454">
        <v>0</v>
      </c>
      <c r="E454">
        <f t="shared" si="72"/>
        <v>2</v>
      </c>
      <c r="F454">
        <f t="shared" si="73"/>
        <v>2</v>
      </c>
      <c r="G454" s="20">
        <f t="shared" si="74"/>
        <v>100</v>
      </c>
      <c r="I454" s="3" t="s">
        <v>58</v>
      </c>
      <c r="J454">
        <v>2</v>
      </c>
    </row>
    <row r="455" spans="1:10" x14ac:dyDescent="0.3">
      <c r="J455">
        <f>SUM(J442:J454)</f>
        <v>63</v>
      </c>
    </row>
    <row r="456" spans="1:10" x14ac:dyDescent="0.3">
      <c r="F456" s="3" t="s">
        <v>45</v>
      </c>
      <c r="G456">
        <f>QUARTILE(G442:G454,1)</f>
        <v>93.630841121495322</v>
      </c>
      <c r="J456">
        <f>COUNT(J442:J454)</f>
        <v>12</v>
      </c>
    </row>
    <row r="457" spans="1:10" x14ac:dyDescent="0.3">
      <c r="F457" s="3" t="s">
        <v>46</v>
      </c>
      <c r="G457">
        <f>QUARTILE(G442:G454,2)</f>
        <v>95.539215686274503</v>
      </c>
    </row>
    <row r="458" spans="1:10" x14ac:dyDescent="0.3">
      <c r="F458" s="3" t="s">
        <v>47</v>
      </c>
      <c r="G458">
        <f>QUARTILE(G442:G454,3)</f>
        <v>99.01315789473685</v>
      </c>
    </row>
    <row r="460" spans="1:10" ht="52" x14ac:dyDescent="0.25">
      <c r="A460" s="2" t="s">
        <v>172</v>
      </c>
      <c r="B460" s="2" t="s">
        <v>6</v>
      </c>
      <c r="C460" s="2" t="s">
        <v>7</v>
      </c>
      <c r="D460" s="2" t="s">
        <v>8</v>
      </c>
      <c r="E460" s="2" t="s">
        <v>13</v>
      </c>
      <c r="F460" s="2" t="s">
        <v>10</v>
      </c>
      <c r="G460" s="2" t="s">
        <v>9</v>
      </c>
      <c r="H460" s="2" t="s">
        <v>0</v>
      </c>
      <c r="I460" s="2" t="s">
        <v>1</v>
      </c>
      <c r="J460" s="2" t="s">
        <v>14</v>
      </c>
    </row>
    <row r="461" spans="1:10" x14ac:dyDescent="0.3">
      <c r="A461" s="4" t="s">
        <v>11</v>
      </c>
      <c r="B461">
        <v>70</v>
      </c>
      <c r="C461">
        <v>10</v>
      </c>
      <c r="D461">
        <v>4</v>
      </c>
      <c r="E461">
        <f t="shared" ref="E461:E473" si="75">B461+C461+D461</f>
        <v>84</v>
      </c>
      <c r="F461">
        <f t="shared" ref="F461:F473" si="76">B461*1+C461*0.5+D461*0</f>
        <v>75</v>
      </c>
      <c r="G461" s="20">
        <f t="shared" ref="G461:G462" si="77">F461*100/E461</f>
        <v>89.285714285714292</v>
      </c>
      <c r="I461" s="3" t="s">
        <v>173</v>
      </c>
      <c r="J461">
        <v>8</v>
      </c>
    </row>
    <row r="462" spans="1:10" x14ac:dyDescent="0.3">
      <c r="A462" s="4" t="s">
        <v>12</v>
      </c>
      <c r="B462">
        <v>63</v>
      </c>
      <c r="C462">
        <v>5</v>
      </c>
      <c r="D462">
        <v>2</v>
      </c>
      <c r="E462">
        <f t="shared" si="75"/>
        <v>70</v>
      </c>
      <c r="F462">
        <f t="shared" si="76"/>
        <v>65.5</v>
      </c>
      <c r="G462" s="20">
        <f t="shared" si="77"/>
        <v>93.571428571428569</v>
      </c>
      <c r="I462" s="3" t="s">
        <v>173</v>
      </c>
      <c r="J462">
        <v>3</v>
      </c>
    </row>
    <row r="463" spans="1:10" x14ac:dyDescent="0.3">
      <c r="A463" s="4" t="s">
        <v>15</v>
      </c>
      <c r="B463">
        <v>146</v>
      </c>
      <c r="C463">
        <v>5</v>
      </c>
      <c r="D463">
        <v>4</v>
      </c>
      <c r="E463">
        <f t="shared" si="75"/>
        <v>155</v>
      </c>
      <c r="F463">
        <f t="shared" si="76"/>
        <v>148.5</v>
      </c>
      <c r="G463" s="20">
        <f t="shared" ref="G463:G473" si="78">F463*100/E463</f>
        <v>95.806451612903231</v>
      </c>
      <c r="I463" s="3" t="s">
        <v>58</v>
      </c>
      <c r="J463">
        <v>5</v>
      </c>
    </row>
    <row r="464" spans="1:10" x14ac:dyDescent="0.3">
      <c r="A464" s="4" t="s">
        <v>16</v>
      </c>
      <c r="B464">
        <v>54</v>
      </c>
      <c r="C464">
        <v>4</v>
      </c>
      <c r="D464">
        <v>7</v>
      </c>
      <c r="E464">
        <f t="shared" si="75"/>
        <v>65</v>
      </c>
      <c r="F464">
        <f t="shared" si="76"/>
        <v>56</v>
      </c>
      <c r="G464" s="20">
        <f t="shared" si="78"/>
        <v>86.15384615384616</v>
      </c>
      <c r="I464" s="3" t="s">
        <v>174</v>
      </c>
      <c r="J464">
        <v>7</v>
      </c>
    </row>
    <row r="465" spans="1:10" x14ac:dyDescent="0.3">
      <c r="A465" s="4" t="s">
        <v>21</v>
      </c>
      <c r="B465">
        <v>35</v>
      </c>
      <c r="C465">
        <v>3</v>
      </c>
      <c r="D465">
        <v>2</v>
      </c>
      <c r="E465">
        <f t="shared" si="75"/>
        <v>40</v>
      </c>
      <c r="F465">
        <f t="shared" si="76"/>
        <v>36.5</v>
      </c>
      <c r="G465" s="20">
        <f t="shared" si="78"/>
        <v>91.25</v>
      </c>
      <c r="I465" s="3" t="s">
        <v>58</v>
      </c>
      <c r="J465">
        <v>6</v>
      </c>
    </row>
    <row r="466" spans="1:10" x14ac:dyDescent="0.3">
      <c r="A466" s="4" t="s">
        <v>23</v>
      </c>
      <c r="B466">
        <v>224</v>
      </c>
      <c r="C466">
        <v>14</v>
      </c>
      <c r="D466">
        <v>14</v>
      </c>
      <c r="E466">
        <f t="shared" si="75"/>
        <v>252</v>
      </c>
      <c r="F466">
        <f t="shared" si="76"/>
        <v>231</v>
      </c>
      <c r="G466" s="20">
        <f t="shared" si="78"/>
        <v>91.666666666666671</v>
      </c>
      <c r="I466" s="3" t="s">
        <v>58</v>
      </c>
      <c r="J466">
        <v>5</v>
      </c>
    </row>
    <row r="467" spans="1:10" x14ac:dyDescent="0.3">
      <c r="A467" s="4" t="s">
        <v>25</v>
      </c>
      <c r="B467">
        <v>24</v>
      </c>
      <c r="C467">
        <v>2</v>
      </c>
      <c r="E467">
        <f t="shared" si="75"/>
        <v>26</v>
      </c>
      <c r="F467">
        <f t="shared" si="76"/>
        <v>25</v>
      </c>
      <c r="G467" s="20">
        <f t="shared" si="78"/>
        <v>96.15384615384616</v>
      </c>
      <c r="I467" s="3" t="s">
        <v>58</v>
      </c>
      <c r="J467">
        <v>16</v>
      </c>
    </row>
    <row r="468" spans="1:10" x14ac:dyDescent="0.3">
      <c r="A468" s="4" t="s">
        <v>27</v>
      </c>
      <c r="B468">
        <v>99</v>
      </c>
      <c r="C468">
        <v>20</v>
      </c>
      <c r="D468">
        <v>8</v>
      </c>
      <c r="E468">
        <f t="shared" si="75"/>
        <v>127</v>
      </c>
      <c r="F468">
        <f t="shared" si="76"/>
        <v>109</v>
      </c>
      <c r="G468" s="20">
        <f t="shared" si="78"/>
        <v>85.826771653543304</v>
      </c>
      <c r="I468" s="3" t="s">
        <v>175</v>
      </c>
      <c r="J468">
        <v>6</v>
      </c>
    </row>
    <row r="469" spans="1:10" x14ac:dyDescent="0.3">
      <c r="A469" s="4" t="s">
        <v>29</v>
      </c>
      <c r="B469">
        <v>80</v>
      </c>
      <c r="C469">
        <v>4</v>
      </c>
      <c r="D469">
        <v>0</v>
      </c>
      <c r="E469">
        <f t="shared" si="75"/>
        <v>84</v>
      </c>
      <c r="F469">
        <f t="shared" si="76"/>
        <v>82</v>
      </c>
      <c r="G469" s="20">
        <f t="shared" si="78"/>
        <v>97.61904761904762</v>
      </c>
      <c r="I469" s="3" t="s">
        <v>58</v>
      </c>
      <c r="J469">
        <v>6</v>
      </c>
    </row>
    <row r="470" spans="1:10" x14ac:dyDescent="0.3">
      <c r="A470" s="4" t="s">
        <v>30</v>
      </c>
      <c r="B470">
        <v>46</v>
      </c>
      <c r="C470">
        <v>0</v>
      </c>
      <c r="D470">
        <v>0</v>
      </c>
      <c r="E470">
        <f t="shared" si="75"/>
        <v>46</v>
      </c>
      <c r="F470">
        <f t="shared" si="76"/>
        <v>46</v>
      </c>
      <c r="G470" s="20">
        <f t="shared" si="78"/>
        <v>100</v>
      </c>
      <c r="I470" s="3" t="s">
        <v>58</v>
      </c>
      <c r="J470">
        <v>3</v>
      </c>
    </row>
    <row r="471" spans="1:10" x14ac:dyDescent="0.3">
      <c r="A471" s="4" t="s">
        <v>31</v>
      </c>
      <c r="B471">
        <v>22</v>
      </c>
      <c r="C471">
        <v>6</v>
      </c>
      <c r="D471">
        <v>12</v>
      </c>
      <c r="E471">
        <f t="shared" si="75"/>
        <v>40</v>
      </c>
      <c r="F471">
        <f t="shared" si="76"/>
        <v>25</v>
      </c>
      <c r="G471" s="20">
        <f t="shared" si="78"/>
        <v>62.5</v>
      </c>
      <c r="I471" s="3" t="s">
        <v>77</v>
      </c>
      <c r="J471">
        <v>4</v>
      </c>
    </row>
    <row r="472" spans="1:10" x14ac:dyDescent="0.3">
      <c r="A472" s="4" t="s">
        <v>33</v>
      </c>
      <c r="B472">
        <v>173</v>
      </c>
      <c r="C472">
        <v>11</v>
      </c>
      <c r="D472">
        <v>21</v>
      </c>
      <c r="E472">
        <f t="shared" si="75"/>
        <v>205</v>
      </c>
      <c r="F472">
        <f t="shared" si="76"/>
        <v>178.5</v>
      </c>
      <c r="G472" s="20">
        <f t="shared" si="78"/>
        <v>87.073170731707322</v>
      </c>
      <c r="I472" s="3" t="s">
        <v>99</v>
      </c>
      <c r="J472">
        <v>3</v>
      </c>
    </row>
    <row r="473" spans="1:10" x14ac:dyDescent="0.3">
      <c r="A473" s="4" t="s">
        <v>34</v>
      </c>
      <c r="B473">
        <v>63</v>
      </c>
      <c r="C473">
        <v>7</v>
      </c>
      <c r="E473">
        <f t="shared" si="75"/>
        <v>70</v>
      </c>
      <c r="F473">
        <f t="shared" si="76"/>
        <v>66.5</v>
      </c>
      <c r="G473" s="20">
        <f t="shared" si="78"/>
        <v>95</v>
      </c>
      <c r="I473" s="3" t="s">
        <v>58</v>
      </c>
      <c r="J473">
        <v>4</v>
      </c>
    </row>
    <row r="474" spans="1:10" x14ac:dyDescent="0.3">
      <c r="J474">
        <f>SUM(J461:J473)</f>
        <v>76</v>
      </c>
    </row>
    <row r="475" spans="1:10" x14ac:dyDescent="0.3">
      <c r="F475" s="3" t="s">
        <v>45</v>
      </c>
      <c r="G475">
        <f>QUARTILE(G461:G473,1)</f>
        <v>87.073170731707322</v>
      </c>
      <c r="J475">
        <f>COUNT(J461:J473)</f>
        <v>13</v>
      </c>
    </row>
    <row r="476" spans="1:10" x14ac:dyDescent="0.3">
      <c r="F476" s="3" t="s">
        <v>46</v>
      </c>
      <c r="G476">
        <f>QUARTILE(G461:G473,2)</f>
        <v>91.666666666666671</v>
      </c>
    </row>
    <row r="477" spans="1:10" x14ac:dyDescent="0.3">
      <c r="F477" s="3" t="s">
        <v>47</v>
      </c>
      <c r="G477">
        <f>QUARTILE(G461:G473,3)</f>
        <v>95.806451612903231</v>
      </c>
    </row>
    <row r="479" spans="1:10" ht="52" x14ac:dyDescent="0.25">
      <c r="A479" s="2" t="s">
        <v>176</v>
      </c>
      <c r="B479" s="2" t="s">
        <v>6</v>
      </c>
      <c r="C479" s="2" t="s">
        <v>7</v>
      </c>
      <c r="D479" s="2" t="s">
        <v>8</v>
      </c>
      <c r="E479" s="2" t="s">
        <v>13</v>
      </c>
      <c r="F479" s="2" t="s">
        <v>10</v>
      </c>
      <c r="G479" s="2" t="s">
        <v>9</v>
      </c>
      <c r="H479" s="2" t="s">
        <v>0</v>
      </c>
      <c r="I479" s="2" t="s">
        <v>1</v>
      </c>
      <c r="J479" s="2" t="s">
        <v>14</v>
      </c>
    </row>
    <row r="480" spans="1:10" x14ac:dyDescent="0.3">
      <c r="A480" s="4" t="s">
        <v>11</v>
      </c>
      <c r="B480">
        <v>51</v>
      </c>
      <c r="C480">
        <v>13</v>
      </c>
      <c r="D480">
        <v>18</v>
      </c>
      <c r="E480">
        <f t="shared" ref="E480:E492" si="79">B480+C480+D480</f>
        <v>82</v>
      </c>
      <c r="F480">
        <f t="shared" ref="F480:F492" si="80">B480*1+C480*0.5+D480*0</f>
        <v>57.5</v>
      </c>
      <c r="G480" s="20">
        <f t="shared" ref="G480:G492" si="81">F480*100/E480</f>
        <v>70.121951219512198</v>
      </c>
      <c r="I480" s="3" t="s">
        <v>177</v>
      </c>
      <c r="J480">
        <v>1</v>
      </c>
    </row>
    <row r="481" spans="1:10" x14ac:dyDescent="0.3">
      <c r="A481" s="4" t="s">
        <v>12</v>
      </c>
      <c r="E481">
        <f t="shared" si="79"/>
        <v>0</v>
      </c>
      <c r="F481">
        <f t="shared" si="80"/>
        <v>0</v>
      </c>
      <c r="G481" s="20"/>
      <c r="I481" s="3"/>
      <c r="J481" s="3" t="s">
        <v>32</v>
      </c>
    </row>
    <row r="482" spans="1:10" x14ac:dyDescent="0.3">
      <c r="A482" s="4" t="s">
        <v>15</v>
      </c>
      <c r="B482">
        <v>94</v>
      </c>
      <c r="C482">
        <v>3</v>
      </c>
      <c r="D482">
        <v>0</v>
      </c>
      <c r="E482">
        <f t="shared" si="79"/>
        <v>97</v>
      </c>
      <c r="F482">
        <f t="shared" si="80"/>
        <v>95.5</v>
      </c>
      <c r="G482" s="20">
        <f t="shared" si="81"/>
        <v>98.453608247422679</v>
      </c>
      <c r="I482" s="3" t="s">
        <v>58</v>
      </c>
      <c r="J482">
        <v>2</v>
      </c>
    </row>
    <row r="483" spans="1:10" x14ac:dyDescent="0.3">
      <c r="A483" s="4" t="s">
        <v>16</v>
      </c>
      <c r="B483">
        <v>3</v>
      </c>
      <c r="C483">
        <v>0</v>
      </c>
      <c r="D483">
        <v>3</v>
      </c>
      <c r="E483">
        <f t="shared" si="79"/>
        <v>6</v>
      </c>
      <c r="F483">
        <f t="shared" si="80"/>
        <v>3</v>
      </c>
      <c r="G483" s="20">
        <f t="shared" si="81"/>
        <v>50</v>
      </c>
      <c r="I483" s="3" t="s">
        <v>80</v>
      </c>
      <c r="J483">
        <v>1</v>
      </c>
    </row>
    <row r="484" spans="1:10" x14ac:dyDescent="0.3">
      <c r="A484" s="4" t="s">
        <v>21</v>
      </c>
      <c r="B484">
        <v>108</v>
      </c>
      <c r="C484">
        <v>6</v>
      </c>
      <c r="D484">
        <v>14</v>
      </c>
      <c r="E484">
        <f t="shared" si="79"/>
        <v>128</v>
      </c>
      <c r="F484">
        <f t="shared" si="80"/>
        <v>111</v>
      </c>
      <c r="G484" s="20">
        <f t="shared" si="81"/>
        <v>86.71875</v>
      </c>
      <c r="I484" s="3" t="s">
        <v>178</v>
      </c>
      <c r="J484">
        <v>6</v>
      </c>
    </row>
    <row r="485" spans="1:10" x14ac:dyDescent="0.3">
      <c r="A485" s="4" t="s">
        <v>23</v>
      </c>
      <c r="B485">
        <v>243</v>
      </c>
      <c r="C485">
        <v>9</v>
      </c>
      <c r="D485">
        <v>9</v>
      </c>
      <c r="E485">
        <f t="shared" si="79"/>
        <v>261</v>
      </c>
      <c r="F485">
        <f t="shared" si="80"/>
        <v>247.5</v>
      </c>
      <c r="G485" s="20">
        <f t="shared" si="81"/>
        <v>94.827586206896555</v>
      </c>
      <c r="I485" s="3" t="s">
        <v>58</v>
      </c>
      <c r="J485">
        <v>5</v>
      </c>
    </row>
    <row r="486" spans="1:10" x14ac:dyDescent="0.3">
      <c r="A486" s="4" t="s">
        <v>25</v>
      </c>
      <c r="B486">
        <v>13</v>
      </c>
      <c r="C486">
        <v>1</v>
      </c>
      <c r="D486">
        <v>0</v>
      </c>
      <c r="E486">
        <f t="shared" si="79"/>
        <v>14</v>
      </c>
      <c r="F486">
        <f t="shared" si="80"/>
        <v>13.5</v>
      </c>
      <c r="G486" s="20">
        <f t="shared" si="81"/>
        <v>96.428571428571431</v>
      </c>
      <c r="I486" s="3" t="s">
        <v>58</v>
      </c>
      <c r="J486">
        <v>6</v>
      </c>
    </row>
    <row r="487" spans="1:10" x14ac:dyDescent="0.3">
      <c r="A487" s="4" t="s">
        <v>27</v>
      </c>
      <c r="B487">
        <v>62</v>
      </c>
      <c r="C487">
        <v>14</v>
      </c>
      <c r="D487">
        <v>10</v>
      </c>
      <c r="E487">
        <f t="shared" si="79"/>
        <v>86</v>
      </c>
      <c r="F487">
        <f t="shared" si="80"/>
        <v>69</v>
      </c>
      <c r="G487" s="20">
        <f t="shared" si="81"/>
        <v>80.232558139534888</v>
      </c>
      <c r="I487" s="3" t="s">
        <v>114</v>
      </c>
      <c r="J487">
        <v>7</v>
      </c>
    </row>
    <row r="488" spans="1:10" x14ac:dyDescent="0.3">
      <c r="A488" s="4" t="s">
        <v>29</v>
      </c>
      <c r="B488">
        <v>74</v>
      </c>
      <c r="C488">
        <v>4</v>
      </c>
      <c r="D488">
        <v>0</v>
      </c>
      <c r="E488">
        <f t="shared" si="79"/>
        <v>78</v>
      </c>
      <c r="F488">
        <f t="shared" si="80"/>
        <v>76</v>
      </c>
      <c r="G488" s="20">
        <f t="shared" si="81"/>
        <v>97.435897435897431</v>
      </c>
      <c r="I488" s="3" t="s">
        <v>58</v>
      </c>
      <c r="J488">
        <v>7</v>
      </c>
    </row>
    <row r="489" spans="1:10" x14ac:dyDescent="0.3">
      <c r="A489" s="4" t="s">
        <v>30</v>
      </c>
      <c r="E489">
        <f t="shared" si="79"/>
        <v>0</v>
      </c>
      <c r="F489">
        <f t="shared" si="80"/>
        <v>0</v>
      </c>
      <c r="G489" s="20"/>
      <c r="I489" s="3"/>
      <c r="J489" s="3" t="s">
        <v>32</v>
      </c>
    </row>
    <row r="490" spans="1:10" x14ac:dyDescent="0.3">
      <c r="A490" s="4" t="s">
        <v>31</v>
      </c>
      <c r="E490">
        <f t="shared" si="79"/>
        <v>0</v>
      </c>
      <c r="F490">
        <f t="shared" si="80"/>
        <v>0</v>
      </c>
      <c r="G490" s="20"/>
      <c r="I490" s="3"/>
      <c r="J490" s="3" t="s">
        <v>32</v>
      </c>
    </row>
    <row r="491" spans="1:10" x14ac:dyDescent="0.3">
      <c r="A491" s="4" t="s">
        <v>33</v>
      </c>
      <c r="E491">
        <f t="shared" si="79"/>
        <v>0</v>
      </c>
      <c r="F491">
        <f t="shared" si="80"/>
        <v>0</v>
      </c>
      <c r="G491" s="20"/>
      <c r="I491" s="3"/>
      <c r="J491" s="3" t="s">
        <v>32</v>
      </c>
    </row>
    <row r="492" spans="1:10" x14ac:dyDescent="0.3">
      <c r="A492" s="4" t="s">
        <v>34</v>
      </c>
      <c r="B492">
        <v>16</v>
      </c>
      <c r="C492">
        <v>1</v>
      </c>
      <c r="D492">
        <v>1</v>
      </c>
      <c r="E492">
        <f t="shared" si="79"/>
        <v>18</v>
      </c>
      <c r="F492">
        <f t="shared" si="80"/>
        <v>16.5</v>
      </c>
      <c r="G492" s="20">
        <f t="shared" si="81"/>
        <v>91.666666666666671</v>
      </c>
      <c r="I492" s="3" t="s">
        <v>58</v>
      </c>
      <c r="J492">
        <v>1</v>
      </c>
    </row>
    <row r="493" spans="1:10" x14ac:dyDescent="0.3">
      <c r="J493">
        <f>SUM(J480:J492)</f>
        <v>36</v>
      </c>
    </row>
    <row r="494" spans="1:10" x14ac:dyDescent="0.3">
      <c r="F494" s="3" t="s">
        <v>45</v>
      </c>
      <c r="G494">
        <f>QUARTILE(G480:G492,1)</f>
        <v>80.232558139534888</v>
      </c>
      <c r="J494">
        <f>COUNT(J480:J492)</f>
        <v>9</v>
      </c>
    </row>
    <row r="495" spans="1:10" x14ac:dyDescent="0.3">
      <c r="F495" s="3" t="s">
        <v>46</v>
      </c>
      <c r="G495">
        <f>QUARTILE(G480:G492,2)</f>
        <v>91.666666666666671</v>
      </c>
    </row>
    <row r="496" spans="1:10" x14ac:dyDescent="0.3">
      <c r="F496" s="3" t="s">
        <v>47</v>
      </c>
      <c r="G496">
        <f>QUARTILE(G480:G492,3)</f>
        <v>96.428571428571431</v>
      </c>
    </row>
    <row r="498" spans="1:10" ht="52" x14ac:dyDescent="0.25">
      <c r="A498" s="2" t="s">
        <v>179</v>
      </c>
      <c r="B498" s="2" t="s">
        <v>6</v>
      </c>
      <c r="C498" s="2" t="s">
        <v>7</v>
      </c>
      <c r="D498" s="2" t="s">
        <v>8</v>
      </c>
      <c r="E498" s="2" t="s">
        <v>13</v>
      </c>
      <c r="F498" s="2" t="s">
        <v>10</v>
      </c>
      <c r="G498" s="2" t="s">
        <v>9</v>
      </c>
      <c r="H498" s="2" t="s">
        <v>0</v>
      </c>
      <c r="I498" s="2" t="s">
        <v>1</v>
      </c>
      <c r="J498" s="2" t="s">
        <v>14</v>
      </c>
    </row>
    <row r="499" spans="1:10" x14ac:dyDescent="0.3">
      <c r="A499" s="4" t="s">
        <v>11</v>
      </c>
      <c r="B499">
        <v>94</v>
      </c>
      <c r="C499">
        <v>27</v>
      </c>
      <c r="D499">
        <v>5</v>
      </c>
      <c r="E499">
        <f t="shared" ref="E499:E511" si="82">B499+C499+D499</f>
        <v>126</v>
      </c>
      <c r="F499">
        <f t="shared" ref="F499:F511" si="83">B499*1+C499*0.5+D499*0</f>
        <v>107.5</v>
      </c>
      <c r="G499" s="20">
        <f t="shared" ref="G499:G507" si="84">F499*100/E499</f>
        <v>85.317460317460316</v>
      </c>
      <c r="I499" s="3" t="s">
        <v>180</v>
      </c>
      <c r="J499">
        <v>5</v>
      </c>
    </row>
    <row r="500" spans="1:10" x14ac:dyDescent="0.3">
      <c r="A500" s="4" t="s">
        <v>12</v>
      </c>
      <c r="B500">
        <v>178</v>
      </c>
      <c r="C500">
        <v>6</v>
      </c>
      <c r="D500">
        <v>0</v>
      </c>
      <c r="E500">
        <f t="shared" si="82"/>
        <v>184</v>
      </c>
      <c r="F500">
        <f t="shared" si="83"/>
        <v>181</v>
      </c>
      <c r="G500" s="20">
        <f t="shared" si="84"/>
        <v>98.369565217391298</v>
      </c>
      <c r="I500" s="3" t="s">
        <v>58</v>
      </c>
      <c r="J500">
        <v>3</v>
      </c>
    </row>
    <row r="501" spans="1:10" x14ac:dyDescent="0.3">
      <c r="A501" s="4" t="s">
        <v>15</v>
      </c>
      <c r="E501">
        <f t="shared" si="82"/>
        <v>0</v>
      </c>
      <c r="F501">
        <f t="shared" si="83"/>
        <v>0</v>
      </c>
      <c r="G501" s="20"/>
      <c r="I501" s="3"/>
    </row>
    <row r="502" spans="1:10" x14ac:dyDescent="0.3">
      <c r="A502" s="4" t="s">
        <v>16</v>
      </c>
      <c r="B502">
        <v>95</v>
      </c>
      <c r="C502">
        <v>17</v>
      </c>
      <c r="D502">
        <v>5</v>
      </c>
      <c r="E502">
        <f t="shared" si="82"/>
        <v>117</v>
      </c>
      <c r="F502">
        <f t="shared" si="83"/>
        <v>103.5</v>
      </c>
      <c r="G502" s="20">
        <f t="shared" si="84"/>
        <v>88.461538461538467</v>
      </c>
      <c r="I502" s="3" t="s">
        <v>181</v>
      </c>
      <c r="J502">
        <v>5</v>
      </c>
    </row>
    <row r="503" spans="1:10" x14ac:dyDescent="0.3">
      <c r="A503" s="4" t="s">
        <v>21</v>
      </c>
      <c r="B503">
        <v>139</v>
      </c>
      <c r="C503">
        <v>18</v>
      </c>
      <c r="D503">
        <v>1</v>
      </c>
      <c r="E503">
        <f t="shared" si="82"/>
        <v>158</v>
      </c>
      <c r="F503">
        <f t="shared" si="83"/>
        <v>148</v>
      </c>
      <c r="G503" s="20">
        <f t="shared" si="84"/>
        <v>93.670886075949369</v>
      </c>
      <c r="I503" s="3" t="s">
        <v>58</v>
      </c>
      <c r="J503">
        <v>6</v>
      </c>
    </row>
    <row r="504" spans="1:10" x14ac:dyDescent="0.3">
      <c r="A504" s="4" t="s">
        <v>23</v>
      </c>
      <c r="B504">
        <v>219</v>
      </c>
      <c r="C504">
        <v>26</v>
      </c>
      <c r="D504">
        <v>3</v>
      </c>
      <c r="E504">
        <f t="shared" si="82"/>
        <v>248</v>
      </c>
      <c r="F504">
        <f t="shared" si="83"/>
        <v>232</v>
      </c>
      <c r="G504" s="20">
        <f t="shared" si="84"/>
        <v>93.548387096774192</v>
      </c>
      <c r="I504" s="3" t="s">
        <v>58</v>
      </c>
      <c r="J504">
        <v>5</v>
      </c>
    </row>
    <row r="505" spans="1:10" x14ac:dyDescent="0.3">
      <c r="A505" s="4" t="s">
        <v>25</v>
      </c>
      <c r="B505">
        <v>18</v>
      </c>
      <c r="C505">
        <v>1</v>
      </c>
      <c r="D505">
        <v>0</v>
      </c>
      <c r="E505">
        <f t="shared" si="82"/>
        <v>19</v>
      </c>
      <c r="F505">
        <f t="shared" si="83"/>
        <v>18.5</v>
      </c>
      <c r="G505" s="20">
        <f t="shared" si="84"/>
        <v>97.368421052631575</v>
      </c>
      <c r="I505" s="3" t="s">
        <v>58</v>
      </c>
      <c r="J505">
        <v>13</v>
      </c>
    </row>
    <row r="506" spans="1:10" x14ac:dyDescent="0.3">
      <c r="A506" s="4" t="s">
        <v>27</v>
      </c>
      <c r="B506">
        <v>70</v>
      </c>
      <c r="C506">
        <v>21</v>
      </c>
      <c r="D506">
        <v>1</v>
      </c>
      <c r="E506">
        <f t="shared" si="82"/>
        <v>92</v>
      </c>
      <c r="F506">
        <f t="shared" si="83"/>
        <v>80.5</v>
      </c>
      <c r="G506" s="20">
        <f t="shared" si="84"/>
        <v>87.5</v>
      </c>
      <c r="I506" s="3" t="s">
        <v>114</v>
      </c>
      <c r="J506">
        <v>6</v>
      </c>
    </row>
    <row r="507" spans="1:10" x14ac:dyDescent="0.3">
      <c r="A507" s="4" t="s">
        <v>29</v>
      </c>
      <c r="B507">
        <v>96</v>
      </c>
      <c r="C507">
        <v>15</v>
      </c>
      <c r="D507">
        <v>4</v>
      </c>
      <c r="E507">
        <f t="shared" si="82"/>
        <v>115</v>
      </c>
      <c r="F507">
        <f t="shared" si="83"/>
        <v>103.5</v>
      </c>
      <c r="G507" s="20">
        <f t="shared" si="84"/>
        <v>90</v>
      </c>
      <c r="I507" s="3" t="s">
        <v>58</v>
      </c>
      <c r="J507">
        <v>6</v>
      </c>
    </row>
    <row r="508" spans="1:10" x14ac:dyDescent="0.3">
      <c r="A508" s="4" t="s">
        <v>30</v>
      </c>
      <c r="E508">
        <f t="shared" si="82"/>
        <v>0</v>
      </c>
      <c r="F508">
        <f t="shared" si="83"/>
        <v>0</v>
      </c>
      <c r="G508" s="20"/>
      <c r="I508" s="3"/>
    </row>
    <row r="509" spans="1:10" x14ac:dyDescent="0.3">
      <c r="A509" s="4" t="s">
        <v>31</v>
      </c>
      <c r="E509">
        <f t="shared" si="82"/>
        <v>0</v>
      </c>
      <c r="F509">
        <f t="shared" si="83"/>
        <v>0</v>
      </c>
      <c r="G509" s="20"/>
      <c r="I509" s="3"/>
    </row>
    <row r="510" spans="1:10" x14ac:dyDescent="0.3">
      <c r="A510" s="4" t="s">
        <v>33</v>
      </c>
      <c r="E510">
        <f t="shared" si="82"/>
        <v>0</v>
      </c>
      <c r="F510">
        <f t="shared" si="83"/>
        <v>0</v>
      </c>
      <c r="G510" s="20"/>
      <c r="I510" s="3"/>
    </row>
    <row r="511" spans="1:10" x14ac:dyDescent="0.3">
      <c r="A511" s="4" t="s">
        <v>34</v>
      </c>
      <c r="E511">
        <f t="shared" si="82"/>
        <v>0</v>
      </c>
      <c r="F511">
        <f t="shared" si="83"/>
        <v>0</v>
      </c>
      <c r="G511" s="20"/>
      <c r="I511" s="3" t="s">
        <v>58</v>
      </c>
    </row>
    <row r="512" spans="1:10" x14ac:dyDescent="0.3">
      <c r="G512" s="20"/>
      <c r="J512">
        <f>SUM(J499:J511)</f>
        <v>49</v>
      </c>
    </row>
    <row r="513" spans="1:10" x14ac:dyDescent="0.3">
      <c r="F513" s="3" t="s">
        <v>45</v>
      </c>
      <c r="G513">
        <f>QUARTILE(G499:G511,1)</f>
        <v>88.221153846153854</v>
      </c>
      <c r="J513">
        <f>COUNT(J499:J511)</f>
        <v>8</v>
      </c>
    </row>
    <row r="514" spans="1:10" x14ac:dyDescent="0.3">
      <c r="F514" s="3" t="s">
        <v>46</v>
      </c>
      <c r="G514">
        <f>QUARTILE(G499:G511,2)</f>
        <v>91.774193548387103</v>
      </c>
    </row>
    <row r="515" spans="1:10" x14ac:dyDescent="0.3">
      <c r="F515" s="3" t="s">
        <v>47</v>
      </c>
      <c r="G515">
        <f>QUARTILE(G499:G511,3)</f>
        <v>94.595269820119924</v>
      </c>
    </row>
    <row r="517" spans="1:10" ht="52" x14ac:dyDescent="0.25">
      <c r="A517" s="2" t="s">
        <v>182</v>
      </c>
      <c r="B517" s="2" t="s">
        <v>6</v>
      </c>
      <c r="C517" s="2" t="s">
        <v>7</v>
      </c>
      <c r="D517" s="2" t="s">
        <v>8</v>
      </c>
      <c r="E517" s="2" t="s">
        <v>13</v>
      </c>
      <c r="F517" s="2" t="s">
        <v>10</v>
      </c>
      <c r="G517" s="2" t="s">
        <v>9</v>
      </c>
      <c r="H517" s="2" t="s">
        <v>0</v>
      </c>
      <c r="I517" s="2" t="s">
        <v>1</v>
      </c>
      <c r="J517" s="2" t="s">
        <v>14</v>
      </c>
    </row>
    <row r="518" spans="1:10" x14ac:dyDescent="0.3">
      <c r="A518" s="4" t="s">
        <v>11</v>
      </c>
      <c r="B518">
        <v>61</v>
      </c>
      <c r="C518">
        <v>2</v>
      </c>
      <c r="D518">
        <v>0</v>
      </c>
      <c r="E518">
        <f t="shared" ref="E518:E530" si="85">B518+C518+D518</f>
        <v>63</v>
      </c>
      <c r="F518">
        <f t="shared" ref="F518:F530" si="86">B518*1+C518*0.5+D518*0</f>
        <v>62</v>
      </c>
      <c r="G518" s="20">
        <f t="shared" ref="G518:G520" si="87">F518*100/E518</f>
        <v>98.412698412698418</v>
      </c>
      <c r="I518" s="3" t="s">
        <v>58</v>
      </c>
      <c r="J518">
        <v>5</v>
      </c>
    </row>
    <row r="519" spans="1:10" x14ac:dyDescent="0.3">
      <c r="A519" s="4" t="s">
        <v>12</v>
      </c>
      <c r="B519">
        <v>51</v>
      </c>
      <c r="C519">
        <v>2</v>
      </c>
      <c r="D519">
        <v>4</v>
      </c>
      <c r="E519">
        <f t="shared" si="85"/>
        <v>57</v>
      </c>
      <c r="F519">
        <f t="shared" si="86"/>
        <v>52</v>
      </c>
      <c r="G519" s="20">
        <f t="shared" si="87"/>
        <v>91.228070175438603</v>
      </c>
      <c r="I519" s="3" t="s">
        <v>58</v>
      </c>
      <c r="J519">
        <v>2</v>
      </c>
    </row>
    <row r="520" spans="1:10" x14ac:dyDescent="0.3">
      <c r="A520" s="4" t="s">
        <v>15</v>
      </c>
      <c r="B520">
        <v>175</v>
      </c>
      <c r="C520">
        <v>24</v>
      </c>
      <c r="D520">
        <v>41</v>
      </c>
      <c r="E520">
        <f t="shared" si="85"/>
        <v>240</v>
      </c>
      <c r="F520">
        <f t="shared" si="86"/>
        <v>187</v>
      </c>
      <c r="G520" s="20">
        <f t="shared" si="87"/>
        <v>77.916666666666671</v>
      </c>
      <c r="I520" s="3" t="s">
        <v>183</v>
      </c>
      <c r="J520">
        <v>4</v>
      </c>
    </row>
    <row r="521" spans="1:10" x14ac:dyDescent="0.3">
      <c r="A521" s="4" t="s">
        <v>16</v>
      </c>
      <c r="B521">
        <v>101</v>
      </c>
      <c r="C521">
        <v>6</v>
      </c>
      <c r="D521">
        <v>10</v>
      </c>
      <c r="E521">
        <f t="shared" si="85"/>
        <v>117</v>
      </c>
      <c r="F521">
        <f t="shared" si="86"/>
        <v>104</v>
      </c>
      <c r="G521" s="20">
        <f t="shared" ref="G521:G528" si="88">F521*100/E521</f>
        <v>88.888888888888886</v>
      </c>
      <c r="I521" s="3" t="s">
        <v>99</v>
      </c>
      <c r="J521">
        <v>8</v>
      </c>
    </row>
    <row r="522" spans="1:10" x14ac:dyDescent="0.3">
      <c r="A522" s="4" t="s">
        <v>21</v>
      </c>
      <c r="B522">
        <v>49</v>
      </c>
      <c r="C522">
        <v>2</v>
      </c>
      <c r="D522">
        <v>6</v>
      </c>
      <c r="E522">
        <f t="shared" si="85"/>
        <v>57</v>
      </c>
      <c r="F522">
        <f t="shared" si="86"/>
        <v>50</v>
      </c>
      <c r="G522" s="20">
        <f t="shared" si="88"/>
        <v>87.719298245614041</v>
      </c>
      <c r="I522" s="3" t="s">
        <v>99</v>
      </c>
      <c r="J522">
        <v>6</v>
      </c>
    </row>
    <row r="523" spans="1:10" x14ac:dyDescent="0.3">
      <c r="A523" s="4" t="s">
        <v>23</v>
      </c>
      <c r="B523">
        <v>188</v>
      </c>
      <c r="C523">
        <v>13</v>
      </c>
      <c r="D523">
        <v>18</v>
      </c>
      <c r="E523">
        <f t="shared" si="85"/>
        <v>219</v>
      </c>
      <c r="F523">
        <f t="shared" si="86"/>
        <v>194.5</v>
      </c>
      <c r="G523" s="20">
        <f t="shared" si="88"/>
        <v>88.81278538812785</v>
      </c>
      <c r="I523" s="3" t="s">
        <v>99</v>
      </c>
      <c r="J523">
        <v>5</v>
      </c>
    </row>
    <row r="524" spans="1:10" x14ac:dyDescent="0.3">
      <c r="A524" s="4" t="s">
        <v>25</v>
      </c>
      <c r="E524">
        <f t="shared" si="85"/>
        <v>0</v>
      </c>
      <c r="F524">
        <f t="shared" si="86"/>
        <v>0</v>
      </c>
      <c r="G524" s="20"/>
      <c r="I524" s="3"/>
    </row>
    <row r="525" spans="1:10" x14ac:dyDescent="0.3">
      <c r="A525" s="4" t="s">
        <v>27</v>
      </c>
      <c r="B525">
        <v>53</v>
      </c>
      <c r="C525">
        <v>4</v>
      </c>
      <c r="D525">
        <v>5</v>
      </c>
      <c r="E525">
        <f t="shared" si="85"/>
        <v>62</v>
      </c>
      <c r="F525">
        <f t="shared" si="86"/>
        <v>55</v>
      </c>
      <c r="G525" s="20">
        <f t="shared" si="88"/>
        <v>88.709677419354833</v>
      </c>
      <c r="I525" s="3" t="s">
        <v>114</v>
      </c>
      <c r="J525">
        <v>7</v>
      </c>
    </row>
    <row r="526" spans="1:10" x14ac:dyDescent="0.3">
      <c r="A526" s="4" t="s">
        <v>29</v>
      </c>
      <c r="B526">
        <v>47</v>
      </c>
      <c r="C526">
        <v>1</v>
      </c>
      <c r="D526">
        <v>7</v>
      </c>
      <c r="E526">
        <f t="shared" si="85"/>
        <v>55</v>
      </c>
      <c r="F526">
        <f t="shared" si="86"/>
        <v>47.5</v>
      </c>
      <c r="G526" s="20">
        <f t="shared" si="88"/>
        <v>86.36363636363636</v>
      </c>
      <c r="I526" s="3" t="s">
        <v>114</v>
      </c>
      <c r="J526">
        <v>7</v>
      </c>
    </row>
    <row r="527" spans="1:10" x14ac:dyDescent="0.3">
      <c r="A527" s="4" t="s">
        <v>30</v>
      </c>
      <c r="E527">
        <f t="shared" si="85"/>
        <v>0</v>
      </c>
      <c r="F527">
        <f t="shared" si="86"/>
        <v>0</v>
      </c>
      <c r="G527" s="20"/>
      <c r="I527" s="3"/>
    </row>
    <row r="528" spans="1:10" x14ac:dyDescent="0.3">
      <c r="A528" s="4" t="s">
        <v>31</v>
      </c>
      <c r="B528">
        <v>30</v>
      </c>
      <c r="C528">
        <v>3</v>
      </c>
      <c r="D528">
        <v>10</v>
      </c>
      <c r="E528">
        <f t="shared" si="85"/>
        <v>43</v>
      </c>
      <c r="F528">
        <f t="shared" si="86"/>
        <v>31.5</v>
      </c>
      <c r="G528" s="20">
        <f t="shared" si="88"/>
        <v>73.255813953488371</v>
      </c>
      <c r="I528" s="3" t="s">
        <v>184</v>
      </c>
      <c r="J528">
        <v>2</v>
      </c>
    </row>
    <row r="529" spans="1:10" x14ac:dyDescent="0.3">
      <c r="A529" s="4" t="s">
        <v>33</v>
      </c>
      <c r="E529">
        <f t="shared" si="85"/>
        <v>0</v>
      </c>
      <c r="F529">
        <f t="shared" si="86"/>
        <v>0</v>
      </c>
      <c r="G529" s="20"/>
      <c r="I529" s="3"/>
    </row>
    <row r="530" spans="1:10" x14ac:dyDescent="0.3">
      <c r="A530" s="4" t="s">
        <v>34</v>
      </c>
      <c r="E530">
        <f t="shared" si="85"/>
        <v>0</v>
      </c>
      <c r="F530">
        <f t="shared" si="86"/>
        <v>0</v>
      </c>
      <c r="G530" s="20"/>
      <c r="I530" s="3"/>
    </row>
    <row r="531" spans="1:10" x14ac:dyDescent="0.3">
      <c r="G531" s="20"/>
      <c r="J531">
        <f>SUM(J518:J530)</f>
        <v>46</v>
      </c>
    </row>
    <row r="532" spans="1:10" x14ac:dyDescent="0.3">
      <c r="F532" s="3" t="s">
        <v>45</v>
      </c>
      <c r="G532">
        <f>QUARTILE(G518:G530,1)</f>
        <v>86.36363636363636</v>
      </c>
      <c r="J532">
        <f>COUNT(J518:J530)</f>
        <v>9</v>
      </c>
    </row>
    <row r="533" spans="1:10" x14ac:dyDescent="0.3">
      <c r="F533" s="3" t="s">
        <v>46</v>
      </c>
      <c r="G533">
        <f>QUARTILE(G518:G530,2)</f>
        <v>88.709677419354833</v>
      </c>
    </row>
    <row r="534" spans="1:10" x14ac:dyDescent="0.3">
      <c r="F534" s="3" t="s">
        <v>47</v>
      </c>
      <c r="G534">
        <f>QUARTILE(G518:G530,3)</f>
        <v>88.888888888888886</v>
      </c>
    </row>
    <row r="536" spans="1:10" ht="52" x14ac:dyDescent="0.25">
      <c r="A536" s="2" t="s">
        <v>185</v>
      </c>
      <c r="B536" s="2" t="s">
        <v>6</v>
      </c>
      <c r="C536" s="2" t="s">
        <v>7</v>
      </c>
      <c r="D536" s="2" t="s">
        <v>8</v>
      </c>
      <c r="E536" s="2" t="s">
        <v>13</v>
      </c>
      <c r="F536" s="2" t="s">
        <v>10</v>
      </c>
      <c r="G536" s="2" t="s">
        <v>9</v>
      </c>
      <c r="H536" s="2" t="s">
        <v>0</v>
      </c>
      <c r="I536" s="2" t="s">
        <v>1</v>
      </c>
      <c r="J536" s="2" t="s">
        <v>14</v>
      </c>
    </row>
    <row r="537" spans="1:10" x14ac:dyDescent="0.3">
      <c r="A537" s="4" t="s">
        <v>11</v>
      </c>
      <c r="B537">
        <v>52</v>
      </c>
      <c r="C537">
        <v>6</v>
      </c>
      <c r="D537">
        <v>2</v>
      </c>
      <c r="E537">
        <f t="shared" ref="E537:E549" si="89">B537+C537+D537</f>
        <v>60</v>
      </c>
      <c r="F537">
        <f t="shared" ref="F537:F549" si="90">B537*1+C537*0.5+D537*0</f>
        <v>55</v>
      </c>
      <c r="G537" s="20">
        <f t="shared" ref="G537:G549" si="91">F537*100/E537</f>
        <v>91.666666666666671</v>
      </c>
      <c r="I537" s="3" t="s">
        <v>186</v>
      </c>
      <c r="J537">
        <v>5</v>
      </c>
    </row>
    <row r="538" spans="1:10" x14ac:dyDescent="0.3">
      <c r="A538" s="4" t="s">
        <v>12</v>
      </c>
      <c r="B538">
        <v>282</v>
      </c>
      <c r="C538">
        <v>29</v>
      </c>
      <c r="D538">
        <v>12</v>
      </c>
      <c r="E538">
        <f t="shared" si="89"/>
        <v>323</v>
      </c>
      <c r="F538">
        <f t="shared" si="90"/>
        <v>296.5</v>
      </c>
      <c r="G538" s="20">
        <f t="shared" si="91"/>
        <v>91.795665634674918</v>
      </c>
      <c r="I538" s="3" t="s">
        <v>58</v>
      </c>
      <c r="J538">
        <v>2</v>
      </c>
    </row>
    <row r="539" spans="1:10" x14ac:dyDescent="0.3">
      <c r="A539" s="4" t="s">
        <v>15</v>
      </c>
      <c r="B539">
        <v>122</v>
      </c>
      <c r="C539">
        <v>17</v>
      </c>
      <c r="D539">
        <v>4</v>
      </c>
      <c r="E539">
        <f t="shared" si="89"/>
        <v>143</v>
      </c>
      <c r="F539">
        <f t="shared" si="90"/>
        <v>130.5</v>
      </c>
      <c r="G539" s="20">
        <f t="shared" si="91"/>
        <v>91.258741258741253</v>
      </c>
      <c r="I539" s="3" t="s">
        <v>58</v>
      </c>
      <c r="J539">
        <v>2</v>
      </c>
    </row>
    <row r="540" spans="1:10" x14ac:dyDescent="0.3">
      <c r="A540" s="4" t="s">
        <v>16</v>
      </c>
      <c r="B540">
        <v>49</v>
      </c>
      <c r="C540">
        <v>2</v>
      </c>
      <c r="D540">
        <v>3</v>
      </c>
      <c r="E540">
        <f t="shared" si="89"/>
        <v>54</v>
      </c>
      <c r="F540">
        <f t="shared" si="90"/>
        <v>50</v>
      </c>
      <c r="G540" s="20">
        <f t="shared" si="91"/>
        <v>92.592592592592595</v>
      </c>
      <c r="I540" s="3" t="s">
        <v>58</v>
      </c>
      <c r="J540">
        <v>8</v>
      </c>
    </row>
    <row r="541" spans="1:10" x14ac:dyDescent="0.3">
      <c r="A541" s="4" t="s">
        <v>21</v>
      </c>
      <c r="B541">
        <v>73</v>
      </c>
      <c r="C541">
        <v>12</v>
      </c>
      <c r="D541">
        <v>19</v>
      </c>
      <c r="E541">
        <f t="shared" si="89"/>
        <v>104</v>
      </c>
      <c r="F541">
        <f t="shared" si="90"/>
        <v>79</v>
      </c>
      <c r="G541" s="20">
        <f t="shared" si="91"/>
        <v>75.961538461538467</v>
      </c>
      <c r="I541" s="3" t="s">
        <v>80</v>
      </c>
      <c r="J541">
        <v>6</v>
      </c>
    </row>
    <row r="542" spans="1:10" x14ac:dyDescent="0.3">
      <c r="A542" s="4" t="s">
        <v>23</v>
      </c>
      <c r="B542">
        <v>315</v>
      </c>
      <c r="C542">
        <v>57</v>
      </c>
      <c r="D542">
        <v>42</v>
      </c>
      <c r="E542">
        <f t="shared" si="89"/>
        <v>414</v>
      </c>
      <c r="F542">
        <f t="shared" si="90"/>
        <v>343.5</v>
      </c>
      <c r="G542" s="20">
        <f t="shared" si="91"/>
        <v>82.971014492753625</v>
      </c>
      <c r="I542" s="3" t="s">
        <v>187</v>
      </c>
      <c r="J542">
        <v>5</v>
      </c>
    </row>
    <row r="543" spans="1:10" x14ac:dyDescent="0.3">
      <c r="A543" s="4" t="s">
        <v>25</v>
      </c>
      <c r="B543">
        <v>25</v>
      </c>
      <c r="C543">
        <v>0</v>
      </c>
      <c r="D543">
        <v>2</v>
      </c>
      <c r="E543">
        <f t="shared" si="89"/>
        <v>27</v>
      </c>
      <c r="F543">
        <f t="shared" si="90"/>
        <v>25</v>
      </c>
      <c r="G543" s="20">
        <f t="shared" si="91"/>
        <v>92.592592592592595</v>
      </c>
      <c r="I543" s="3" t="s">
        <v>58</v>
      </c>
      <c r="J543">
        <v>22</v>
      </c>
    </row>
    <row r="544" spans="1:10" x14ac:dyDescent="0.3">
      <c r="A544" s="4" t="s">
        <v>27</v>
      </c>
      <c r="B544">
        <v>69</v>
      </c>
      <c r="C544">
        <v>16</v>
      </c>
      <c r="D544">
        <v>7</v>
      </c>
      <c r="E544">
        <f t="shared" si="89"/>
        <v>92</v>
      </c>
      <c r="F544">
        <f t="shared" si="90"/>
        <v>77</v>
      </c>
      <c r="G544" s="20">
        <f t="shared" si="91"/>
        <v>83.695652173913047</v>
      </c>
      <c r="I544" s="3" t="s">
        <v>114</v>
      </c>
      <c r="J544">
        <v>6</v>
      </c>
    </row>
    <row r="545" spans="1:10" x14ac:dyDescent="0.3">
      <c r="A545" s="4" t="s">
        <v>29</v>
      </c>
      <c r="B545">
        <v>81</v>
      </c>
      <c r="C545">
        <v>29</v>
      </c>
      <c r="D545">
        <v>16</v>
      </c>
      <c r="E545">
        <f t="shared" si="89"/>
        <v>126</v>
      </c>
      <c r="F545">
        <f t="shared" si="90"/>
        <v>95.5</v>
      </c>
      <c r="G545" s="20">
        <f t="shared" si="91"/>
        <v>75.793650793650798</v>
      </c>
      <c r="I545" s="3" t="s">
        <v>80</v>
      </c>
      <c r="J545">
        <v>6</v>
      </c>
    </row>
    <row r="546" spans="1:10" x14ac:dyDescent="0.3">
      <c r="A546" s="4" t="s">
        <v>30</v>
      </c>
      <c r="E546">
        <f t="shared" si="89"/>
        <v>0</v>
      </c>
      <c r="F546">
        <f t="shared" si="90"/>
        <v>0</v>
      </c>
      <c r="G546" s="20"/>
      <c r="I546" s="3"/>
      <c r="J546" s="3" t="s">
        <v>32</v>
      </c>
    </row>
    <row r="547" spans="1:10" x14ac:dyDescent="0.3">
      <c r="A547" s="4" t="s">
        <v>31</v>
      </c>
      <c r="B547">
        <v>18</v>
      </c>
      <c r="C547">
        <v>0</v>
      </c>
      <c r="D547">
        <v>0</v>
      </c>
      <c r="E547">
        <f t="shared" si="89"/>
        <v>18</v>
      </c>
      <c r="F547">
        <f t="shared" si="90"/>
        <v>18</v>
      </c>
      <c r="G547" s="20">
        <f t="shared" si="91"/>
        <v>100</v>
      </c>
      <c r="I547" s="3" t="s">
        <v>58</v>
      </c>
      <c r="J547">
        <v>2</v>
      </c>
    </row>
    <row r="548" spans="1:10" x14ac:dyDescent="0.3">
      <c r="A548" s="4" t="s">
        <v>33</v>
      </c>
      <c r="B548">
        <v>58</v>
      </c>
      <c r="C548">
        <v>8</v>
      </c>
      <c r="D548">
        <v>5</v>
      </c>
      <c r="E548">
        <f t="shared" si="89"/>
        <v>71</v>
      </c>
      <c r="F548">
        <f t="shared" si="90"/>
        <v>62</v>
      </c>
      <c r="G548" s="20">
        <f t="shared" si="91"/>
        <v>87.323943661971825</v>
      </c>
      <c r="I548" s="3" t="s">
        <v>99</v>
      </c>
      <c r="J548">
        <v>3</v>
      </c>
    </row>
    <row r="549" spans="1:10" x14ac:dyDescent="0.3">
      <c r="A549" s="4" t="s">
        <v>34</v>
      </c>
      <c r="B549">
        <v>10</v>
      </c>
      <c r="C549">
        <v>0</v>
      </c>
      <c r="D549">
        <v>0</v>
      </c>
      <c r="E549">
        <f t="shared" si="89"/>
        <v>10</v>
      </c>
      <c r="F549">
        <f t="shared" si="90"/>
        <v>10</v>
      </c>
      <c r="G549" s="20">
        <f t="shared" si="91"/>
        <v>100</v>
      </c>
      <c r="I549" s="3" t="s">
        <v>58</v>
      </c>
      <c r="J549">
        <v>1</v>
      </c>
    </row>
    <row r="550" spans="1:10" x14ac:dyDescent="0.3">
      <c r="J550">
        <f>SUM(J537:J549)</f>
        <v>68</v>
      </c>
    </row>
    <row r="551" spans="1:10" x14ac:dyDescent="0.3">
      <c r="F551" s="3" t="s">
        <v>45</v>
      </c>
      <c r="G551">
        <f>QUARTILE(G537:G549,1)</f>
        <v>83.514492753623188</v>
      </c>
      <c r="J551">
        <f>COUNT(J537:J549)</f>
        <v>12</v>
      </c>
    </row>
    <row r="552" spans="1:10" x14ac:dyDescent="0.3">
      <c r="F552" s="3" t="s">
        <v>46</v>
      </c>
      <c r="G552">
        <f>QUARTILE(G537:G549,2)</f>
        <v>91.462703962703955</v>
      </c>
    </row>
    <row r="553" spans="1:10" x14ac:dyDescent="0.3">
      <c r="F553" s="3" t="s">
        <v>47</v>
      </c>
      <c r="G553">
        <f>QUARTILE(G537:G549,3)</f>
        <v>92.592592592592595</v>
      </c>
    </row>
    <row r="555" spans="1:10" ht="52" x14ac:dyDescent="0.25">
      <c r="A555" s="2" t="s">
        <v>188</v>
      </c>
      <c r="B555" s="2" t="s">
        <v>6</v>
      </c>
      <c r="C555" s="2" t="s">
        <v>7</v>
      </c>
      <c r="D555" s="2" t="s">
        <v>8</v>
      </c>
      <c r="E555" s="2" t="s">
        <v>13</v>
      </c>
      <c r="F555" s="2" t="s">
        <v>10</v>
      </c>
      <c r="G555" s="2" t="s">
        <v>9</v>
      </c>
      <c r="H555" s="2" t="s">
        <v>0</v>
      </c>
      <c r="I555" s="2" t="s">
        <v>1</v>
      </c>
      <c r="J555" s="2" t="s">
        <v>14</v>
      </c>
    </row>
    <row r="556" spans="1:10" x14ac:dyDescent="0.3">
      <c r="A556" s="4" t="s">
        <v>11</v>
      </c>
      <c r="B556">
        <v>81</v>
      </c>
      <c r="C556">
        <v>21</v>
      </c>
      <c r="D556">
        <v>7</v>
      </c>
      <c r="E556">
        <f t="shared" ref="E556:E568" si="92">B556+C556+D556</f>
        <v>109</v>
      </c>
      <c r="F556">
        <f t="shared" ref="F556:F568" si="93">B556*1+C556*0.5+D556*0</f>
        <v>91.5</v>
      </c>
      <c r="G556" s="20">
        <f t="shared" ref="G556:G568" si="94">F556*100/E556</f>
        <v>83.944954128440372</v>
      </c>
      <c r="I556" s="3" t="s">
        <v>189</v>
      </c>
      <c r="J556">
        <v>5</v>
      </c>
    </row>
    <row r="557" spans="1:10" x14ac:dyDescent="0.3">
      <c r="A557" s="4" t="s">
        <v>12</v>
      </c>
      <c r="B557">
        <v>185</v>
      </c>
      <c r="C557">
        <v>11</v>
      </c>
      <c r="D557">
        <v>10</v>
      </c>
      <c r="E557">
        <f t="shared" si="92"/>
        <v>206</v>
      </c>
      <c r="F557">
        <f t="shared" si="93"/>
        <v>190.5</v>
      </c>
      <c r="G557" s="20">
        <f t="shared" si="94"/>
        <v>92.475728155339809</v>
      </c>
      <c r="I557" s="3" t="s">
        <v>58</v>
      </c>
      <c r="J557">
        <v>3</v>
      </c>
    </row>
    <row r="558" spans="1:10" x14ac:dyDescent="0.3">
      <c r="A558" s="4" t="s">
        <v>15</v>
      </c>
      <c r="B558">
        <v>96</v>
      </c>
      <c r="C558">
        <v>5</v>
      </c>
      <c r="D558">
        <v>4</v>
      </c>
      <c r="E558">
        <f t="shared" si="92"/>
        <v>105</v>
      </c>
      <c r="F558">
        <f t="shared" si="93"/>
        <v>98.5</v>
      </c>
      <c r="G558" s="20">
        <f t="shared" si="94"/>
        <v>93.80952380952381</v>
      </c>
      <c r="I558" s="3" t="s">
        <v>58</v>
      </c>
      <c r="J558">
        <v>4</v>
      </c>
    </row>
    <row r="559" spans="1:10" x14ac:dyDescent="0.3">
      <c r="A559" s="4" t="s">
        <v>16</v>
      </c>
      <c r="B559">
        <v>77</v>
      </c>
      <c r="C559">
        <v>14</v>
      </c>
      <c r="D559">
        <v>3</v>
      </c>
      <c r="E559">
        <f t="shared" si="92"/>
        <v>94</v>
      </c>
      <c r="F559">
        <f t="shared" si="93"/>
        <v>84</v>
      </c>
      <c r="G559" s="20">
        <f t="shared" si="94"/>
        <v>89.361702127659569</v>
      </c>
      <c r="I559" s="3" t="s">
        <v>190</v>
      </c>
      <c r="J559">
        <v>4</v>
      </c>
    </row>
    <row r="560" spans="1:10" x14ac:dyDescent="0.3">
      <c r="A560" s="4" t="s">
        <v>21</v>
      </c>
      <c r="B560">
        <v>63</v>
      </c>
      <c r="C560">
        <v>2</v>
      </c>
      <c r="D560">
        <v>1</v>
      </c>
      <c r="E560">
        <f t="shared" si="92"/>
        <v>66</v>
      </c>
      <c r="F560">
        <f t="shared" si="93"/>
        <v>64</v>
      </c>
      <c r="G560" s="20">
        <f t="shared" si="94"/>
        <v>96.969696969696969</v>
      </c>
      <c r="I560" s="3" t="s">
        <v>58</v>
      </c>
      <c r="J560">
        <v>8</v>
      </c>
    </row>
    <row r="561" spans="1:10" x14ac:dyDescent="0.3">
      <c r="A561" s="4" t="s">
        <v>23</v>
      </c>
      <c r="B561">
        <v>227</v>
      </c>
      <c r="C561">
        <v>47</v>
      </c>
      <c r="D561">
        <v>8</v>
      </c>
      <c r="E561">
        <f t="shared" si="92"/>
        <v>282</v>
      </c>
      <c r="F561">
        <f t="shared" si="93"/>
        <v>250.5</v>
      </c>
      <c r="G561" s="20">
        <f t="shared" si="94"/>
        <v>88.829787234042556</v>
      </c>
      <c r="I561" s="3" t="s">
        <v>190</v>
      </c>
      <c r="J561">
        <v>5</v>
      </c>
    </row>
    <row r="562" spans="1:10" x14ac:dyDescent="0.3">
      <c r="A562" s="4" t="s">
        <v>25</v>
      </c>
      <c r="B562">
        <v>28</v>
      </c>
      <c r="C562">
        <v>0</v>
      </c>
      <c r="D562">
        <v>2</v>
      </c>
      <c r="E562">
        <f t="shared" si="92"/>
        <v>30</v>
      </c>
      <c r="F562">
        <f t="shared" si="93"/>
        <v>28</v>
      </c>
      <c r="G562" s="20">
        <f t="shared" si="94"/>
        <v>93.333333333333329</v>
      </c>
      <c r="I562" s="3" t="s">
        <v>58</v>
      </c>
      <c r="J562">
        <v>20</v>
      </c>
    </row>
    <row r="563" spans="1:10" x14ac:dyDescent="0.3">
      <c r="A563" s="4" t="s">
        <v>27</v>
      </c>
      <c r="B563">
        <v>39</v>
      </c>
      <c r="C563">
        <v>3</v>
      </c>
      <c r="D563">
        <v>7</v>
      </c>
      <c r="E563">
        <f t="shared" si="92"/>
        <v>49</v>
      </c>
      <c r="F563">
        <f t="shared" si="93"/>
        <v>40.5</v>
      </c>
      <c r="G563" s="20">
        <f t="shared" si="94"/>
        <v>82.65306122448979</v>
      </c>
      <c r="I563" s="3" t="s">
        <v>114</v>
      </c>
      <c r="J563">
        <v>6</v>
      </c>
    </row>
    <row r="564" spans="1:10" x14ac:dyDescent="0.3">
      <c r="A564" s="4" t="s">
        <v>29</v>
      </c>
      <c r="B564">
        <v>71</v>
      </c>
      <c r="C564">
        <v>9</v>
      </c>
      <c r="D564">
        <v>5</v>
      </c>
      <c r="E564">
        <f t="shared" si="92"/>
        <v>85</v>
      </c>
      <c r="F564">
        <f t="shared" si="93"/>
        <v>75.5</v>
      </c>
      <c r="G564" s="20">
        <f t="shared" si="94"/>
        <v>88.82352941176471</v>
      </c>
      <c r="I564" s="3" t="s">
        <v>114</v>
      </c>
      <c r="J564">
        <v>6</v>
      </c>
    </row>
    <row r="565" spans="1:10" x14ac:dyDescent="0.3">
      <c r="A565" s="4" t="s">
        <v>30</v>
      </c>
      <c r="E565">
        <f t="shared" si="92"/>
        <v>0</v>
      </c>
      <c r="F565">
        <f t="shared" si="93"/>
        <v>0</v>
      </c>
      <c r="G565" s="20"/>
      <c r="I565" s="3"/>
    </row>
    <row r="566" spans="1:10" x14ac:dyDescent="0.3">
      <c r="A566" s="4" t="s">
        <v>31</v>
      </c>
      <c r="E566">
        <f t="shared" si="92"/>
        <v>0</v>
      </c>
      <c r="F566">
        <f t="shared" si="93"/>
        <v>0</v>
      </c>
      <c r="G566" s="20"/>
      <c r="I566" s="3"/>
    </row>
    <row r="567" spans="1:10" x14ac:dyDescent="0.3">
      <c r="A567" s="4" t="s">
        <v>33</v>
      </c>
      <c r="E567">
        <f t="shared" si="92"/>
        <v>0</v>
      </c>
      <c r="F567">
        <f t="shared" si="93"/>
        <v>0</v>
      </c>
      <c r="G567" s="20"/>
      <c r="I567" s="3"/>
    </row>
    <row r="568" spans="1:10" x14ac:dyDescent="0.3">
      <c r="A568" s="4" t="s">
        <v>34</v>
      </c>
      <c r="B568">
        <v>70</v>
      </c>
      <c r="C568">
        <v>1</v>
      </c>
      <c r="D568">
        <v>6</v>
      </c>
      <c r="E568">
        <f t="shared" si="92"/>
        <v>77</v>
      </c>
      <c r="F568">
        <f t="shared" si="93"/>
        <v>70.5</v>
      </c>
      <c r="G568" s="20">
        <f t="shared" si="94"/>
        <v>91.558441558441558</v>
      </c>
      <c r="I568" s="3" t="s">
        <v>58</v>
      </c>
      <c r="J568">
        <v>2</v>
      </c>
    </row>
    <row r="569" spans="1:10" x14ac:dyDescent="0.3">
      <c r="J569">
        <f>SUM(J556:J568)</f>
        <v>63</v>
      </c>
    </row>
    <row r="570" spans="1:10" x14ac:dyDescent="0.3">
      <c r="F570" s="3" t="s">
        <v>45</v>
      </c>
      <c r="G570">
        <f>QUARTILE(G556:G568,1)</f>
        <v>88.825093867334175</v>
      </c>
      <c r="J570">
        <f>COUNT(J556:J568)</f>
        <v>10</v>
      </c>
    </row>
    <row r="571" spans="1:10" x14ac:dyDescent="0.3">
      <c r="F571" s="3" t="s">
        <v>46</v>
      </c>
      <c r="G571">
        <f>QUARTILE(G556:G568,2)</f>
        <v>90.460071843050571</v>
      </c>
    </row>
    <row r="572" spans="1:10" x14ac:dyDescent="0.3">
      <c r="F572" s="3" t="s">
        <v>47</v>
      </c>
      <c r="G572">
        <f>QUARTILE(G556:G568,3)</f>
        <v>93.118932038834942</v>
      </c>
    </row>
    <row r="574" spans="1:10" ht="52" x14ac:dyDescent="0.25">
      <c r="A574" s="2" t="s">
        <v>191</v>
      </c>
      <c r="B574" s="2" t="s">
        <v>6</v>
      </c>
      <c r="C574" s="2" t="s">
        <v>7</v>
      </c>
      <c r="D574" s="2" t="s">
        <v>8</v>
      </c>
      <c r="E574" s="2" t="s">
        <v>13</v>
      </c>
      <c r="F574" s="2" t="s">
        <v>10</v>
      </c>
      <c r="G574" s="2" t="s">
        <v>9</v>
      </c>
      <c r="H574" s="2" t="s">
        <v>0</v>
      </c>
      <c r="I574" s="2" t="s">
        <v>1</v>
      </c>
      <c r="J574" s="2" t="s">
        <v>14</v>
      </c>
    </row>
    <row r="575" spans="1:10" x14ac:dyDescent="0.3">
      <c r="A575" s="4" t="s">
        <v>11</v>
      </c>
      <c r="B575">
        <v>89</v>
      </c>
      <c r="C575">
        <v>17</v>
      </c>
      <c r="D575">
        <v>0</v>
      </c>
      <c r="E575">
        <f t="shared" ref="E575:E587" si="95">B575+C575+D575</f>
        <v>106</v>
      </c>
      <c r="F575">
        <f t="shared" ref="F575:F587" si="96">B575*1+C575*0.5+D575*0</f>
        <v>97.5</v>
      </c>
      <c r="G575" s="20">
        <f t="shared" ref="G575:G587" si="97">F575*100/E575</f>
        <v>91.981132075471692</v>
      </c>
      <c r="I575" s="3" t="s">
        <v>58</v>
      </c>
      <c r="J575">
        <v>6</v>
      </c>
    </row>
    <row r="576" spans="1:10" x14ac:dyDescent="0.3">
      <c r="A576" s="4" t="s">
        <v>12</v>
      </c>
      <c r="B576">
        <v>31</v>
      </c>
      <c r="C576">
        <v>3</v>
      </c>
      <c r="D576">
        <v>2</v>
      </c>
      <c r="E576">
        <f t="shared" si="95"/>
        <v>36</v>
      </c>
      <c r="F576">
        <f t="shared" si="96"/>
        <v>32.5</v>
      </c>
      <c r="G576" s="20">
        <f t="shared" si="97"/>
        <v>90.277777777777771</v>
      </c>
      <c r="I576" s="3" t="s">
        <v>58</v>
      </c>
      <c r="J576">
        <v>1</v>
      </c>
    </row>
    <row r="577" spans="1:10" x14ac:dyDescent="0.3">
      <c r="A577" s="4" t="s">
        <v>15</v>
      </c>
      <c r="B577">
        <v>163</v>
      </c>
      <c r="C577">
        <v>26</v>
      </c>
      <c r="D577">
        <v>8</v>
      </c>
      <c r="E577">
        <f t="shared" si="95"/>
        <v>197</v>
      </c>
      <c r="F577">
        <f t="shared" si="96"/>
        <v>176</v>
      </c>
      <c r="G577" s="20">
        <f t="shared" si="97"/>
        <v>89.340101522842644</v>
      </c>
      <c r="I577" s="3" t="s">
        <v>192</v>
      </c>
      <c r="J577">
        <v>5</v>
      </c>
    </row>
    <row r="578" spans="1:10" x14ac:dyDescent="0.3">
      <c r="A578" s="4" t="s">
        <v>16</v>
      </c>
      <c r="B578">
        <v>76</v>
      </c>
      <c r="C578">
        <v>4</v>
      </c>
      <c r="D578">
        <v>0</v>
      </c>
      <c r="E578">
        <f t="shared" si="95"/>
        <v>80</v>
      </c>
      <c r="F578">
        <f t="shared" si="96"/>
        <v>78</v>
      </c>
      <c r="G578" s="20">
        <f t="shared" si="97"/>
        <v>97.5</v>
      </c>
      <c r="I578" s="3" t="s">
        <v>58</v>
      </c>
      <c r="J578">
        <v>5</v>
      </c>
    </row>
    <row r="579" spans="1:10" x14ac:dyDescent="0.3">
      <c r="A579" s="4" t="s">
        <v>21</v>
      </c>
      <c r="B579">
        <v>75</v>
      </c>
      <c r="C579">
        <v>5</v>
      </c>
      <c r="D579">
        <v>0</v>
      </c>
      <c r="E579">
        <f t="shared" si="95"/>
        <v>80</v>
      </c>
      <c r="F579">
        <f t="shared" si="96"/>
        <v>77.5</v>
      </c>
      <c r="G579" s="20">
        <f t="shared" si="97"/>
        <v>96.875</v>
      </c>
      <c r="I579" s="3" t="s">
        <v>58</v>
      </c>
      <c r="J579">
        <v>6</v>
      </c>
    </row>
    <row r="580" spans="1:10" x14ac:dyDescent="0.3">
      <c r="A580" s="4" t="s">
        <v>23</v>
      </c>
      <c r="B580">
        <v>242</v>
      </c>
      <c r="C580">
        <v>10</v>
      </c>
      <c r="D580">
        <v>2</v>
      </c>
      <c r="E580">
        <f t="shared" si="95"/>
        <v>254</v>
      </c>
      <c r="F580">
        <f t="shared" si="96"/>
        <v>247</v>
      </c>
      <c r="G580" s="20">
        <f t="shared" si="97"/>
        <v>97.244094488188978</v>
      </c>
      <c r="I580" s="3" t="s">
        <v>58</v>
      </c>
      <c r="J580">
        <v>5</v>
      </c>
    </row>
    <row r="581" spans="1:10" x14ac:dyDescent="0.3">
      <c r="A581" s="4" t="s">
        <v>25</v>
      </c>
      <c r="B581">
        <v>22</v>
      </c>
      <c r="C581">
        <v>3</v>
      </c>
      <c r="D581">
        <v>0</v>
      </c>
      <c r="E581">
        <f t="shared" si="95"/>
        <v>25</v>
      </c>
      <c r="F581">
        <f t="shared" si="96"/>
        <v>23.5</v>
      </c>
      <c r="G581" s="20">
        <f t="shared" si="97"/>
        <v>94</v>
      </c>
      <c r="I581" s="3" t="s">
        <v>58</v>
      </c>
      <c r="J581">
        <v>11</v>
      </c>
    </row>
    <row r="582" spans="1:10" x14ac:dyDescent="0.3">
      <c r="A582" s="4" t="s">
        <v>27</v>
      </c>
      <c r="B582">
        <v>57</v>
      </c>
      <c r="C582">
        <v>11</v>
      </c>
      <c r="D582">
        <v>6</v>
      </c>
      <c r="E582">
        <f t="shared" si="95"/>
        <v>74</v>
      </c>
      <c r="F582">
        <f t="shared" si="96"/>
        <v>62.5</v>
      </c>
      <c r="G582" s="20">
        <f t="shared" si="97"/>
        <v>84.459459459459453</v>
      </c>
      <c r="I582" s="3" t="s">
        <v>193</v>
      </c>
      <c r="J582">
        <v>6</v>
      </c>
    </row>
    <row r="583" spans="1:10" x14ac:dyDescent="0.3">
      <c r="A583" s="4" t="s">
        <v>29</v>
      </c>
      <c r="B583">
        <v>52</v>
      </c>
      <c r="C583">
        <v>5</v>
      </c>
      <c r="D583">
        <v>8</v>
      </c>
      <c r="E583">
        <f t="shared" si="95"/>
        <v>65</v>
      </c>
      <c r="F583">
        <f t="shared" si="96"/>
        <v>54.5</v>
      </c>
      <c r="G583" s="20">
        <f t="shared" si="97"/>
        <v>83.84615384615384</v>
      </c>
      <c r="I583" s="3" t="s">
        <v>114</v>
      </c>
      <c r="J583">
        <v>6</v>
      </c>
    </row>
    <row r="584" spans="1:10" x14ac:dyDescent="0.3">
      <c r="A584" s="4" t="s">
        <v>30</v>
      </c>
      <c r="E584">
        <f t="shared" si="95"/>
        <v>0</v>
      </c>
      <c r="F584">
        <f t="shared" si="96"/>
        <v>0</v>
      </c>
      <c r="G584" s="20"/>
      <c r="I584" s="3"/>
    </row>
    <row r="585" spans="1:10" x14ac:dyDescent="0.3">
      <c r="A585" s="4" t="s">
        <v>31</v>
      </c>
      <c r="E585">
        <f t="shared" si="95"/>
        <v>0</v>
      </c>
      <c r="F585">
        <f t="shared" si="96"/>
        <v>0</v>
      </c>
      <c r="G585" s="20"/>
      <c r="I585" s="3"/>
    </row>
    <row r="586" spans="1:10" x14ac:dyDescent="0.3">
      <c r="A586" s="4" t="s">
        <v>33</v>
      </c>
      <c r="E586">
        <f t="shared" si="95"/>
        <v>0</v>
      </c>
      <c r="F586">
        <f t="shared" si="96"/>
        <v>0</v>
      </c>
      <c r="G586" s="20"/>
      <c r="I586" s="3"/>
    </row>
    <row r="587" spans="1:10" x14ac:dyDescent="0.3">
      <c r="A587" s="4" t="s">
        <v>34</v>
      </c>
      <c r="B587">
        <v>202</v>
      </c>
      <c r="C587">
        <v>19</v>
      </c>
      <c r="D587">
        <v>4</v>
      </c>
      <c r="E587">
        <f t="shared" si="95"/>
        <v>225</v>
      </c>
      <c r="F587">
        <f t="shared" si="96"/>
        <v>211.5</v>
      </c>
      <c r="G587" s="20">
        <f t="shared" si="97"/>
        <v>94</v>
      </c>
      <c r="I587" s="3" t="s">
        <v>58</v>
      </c>
      <c r="J587">
        <v>3</v>
      </c>
    </row>
    <row r="588" spans="1:10" x14ac:dyDescent="0.3">
      <c r="J588">
        <f>SUM(J575:J587)</f>
        <v>54</v>
      </c>
    </row>
    <row r="589" spans="1:10" x14ac:dyDescent="0.3">
      <c r="F589" s="3" t="s">
        <v>45</v>
      </c>
      <c r="G589">
        <f>QUARTILE(G575:G587,1)</f>
        <v>89.574520586576426</v>
      </c>
      <c r="J589">
        <f>COUNT(J575:J587)</f>
        <v>10</v>
      </c>
    </row>
    <row r="590" spans="1:10" x14ac:dyDescent="0.3">
      <c r="F590" s="3" t="s">
        <v>46</v>
      </c>
      <c r="G590">
        <f>QUARTILE(G575:G587,2)</f>
        <v>92.990566037735846</v>
      </c>
    </row>
    <row r="591" spans="1:10" x14ac:dyDescent="0.3">
      <c r="F591" s="3" t="s">
        <v>47</v>
      </c>
      <c r="G591">
        <f>QUARTILE(G575:G587,3)</f>
        <v>96.15625</v>
      </c>
    </row>
    <row r="593" spans="1:10" ht="52" x14ac:dyDescent="0.25">
      <c r="A593" s="2" t="s">
        <v>194</v>
      </c>
      <c r="B593" s="2" t="s">
        <v>6</v>
      </c>
      <c r="C593" s="2" t="s">
        <v>7</v>
      </c>
      <c r="D593" s="2" t="s">
        <v>8</v>
      </c>
      <c r="E593" s="2" t="s">
        <v>13</v>
      </c>
      <c r="F593" s="2" t="s">
        <v>10</v>
      </c>
      <c r="G593" s="2" t="s">
        <v>9</v>
      </c>
      <c r="H593" s="2" t="s">
        <v>0</v>
      </c>
      <c r="I593" s="2" t="s">
        <v>1</v>
      </c>
      <c r="J593" s="2" t="s">
        <v>14</v>
      </c>
    </row>
    <row r="594" spans="1:10" x14ac:dyDescent="0.3">
      <c r="A594" s="4" t="s">
        <v>11</v>
      </c>
      <c r="B594">
        <v>33</v>
      </c>
      <c r="C594">
        <v>3</v>
      </c>
      <c r="D594">
        <v>0</v>
      </c>
      <c r="E594">
        <f t="shared" ref="E594:E606" si="98">B594+C594+D594</f>
        <v>36</v>
      </c>
      <c r="F594">
        <f t="shared" ref="F594:F606" si="99">B594*1+C594*0.5+D594*0</f>
        <v>34.5</v>
      </c>
      <c r="G594" s="20">
        <f t="shared" ref="G594:G606" si="100">F594*100/E594</f>
        <v>95.833333333333329</v>
      </c>
      <c r="I594" s="3" t="s">
        <v>58</v>
      </c>
      <c r="J594">
        <v>6</v>
      </c>
    </row>
    <row r="595" spans="1:10" x14ac:dyDescent="0.3">
      <c r="A595" s="4" t="s">
        <v>12</v>
      </c>
      <c r="E595">
        <f t="shared" si="98"/>
        <v>0</v>
      </c>
      <c r="F595">
        <f t="shared" si="99"/>
        <v>0</v>
      </c>
      <c r="G595" s="20"/>
      <c r="I595" s="3"/>
    </row>
    <row r="596" spans="1:10" x14ac:dyDescent="0.3">
      <c r="A596" s="4" t="s">
        <v>15</v>
      </c>
      <c r="B596">
        <v>68</v>
      </c>
      <c r="C596">
        <v>0</v>
      </c>
      <c r="D596">
        <v>2</v>
      </c>
      <c r="E596">
        <f t="shared" si="98"/>
        <v>70</v>
      </c>
      <c r="F596">
        <f t="shared" si="99"/>
        <v>68</v>
      </c>
      <c r="G596" s="20">
        <f t="shared" si="100"/>
        <v>97.142857142857139</v>
      </c>
      <c r="I596" s="3" t="s">
        <v>58</v>
      </c>
      <c r="J596">
        <v>6</v>
      </c>
    </row>
    <row r="597" spans="1:10" x14ac:dyDescent="0.3">
      <c r="A597" s="4" t="s">
        <v>16</v>
      </c>
      <c r="B597">
        <v>86</v>
      </c>
      <c r="C597">
        <v>0</v>
      </c>
      <c r="D597">
        <v>3</v>
      </c>
      <c r="E597">
        <f t="shared" si="98"/>
        <v>89</v>
      </c>
      <c r="F597">
        <f t="shared" si="99"/>
        <v>86</v>
      </c>
      <c r="G597" s="20">
        <f t="shared" si="100"/>
        <v>96.629213483146074</v>
      </c>
      <c r="I597" s="3" t="s">
        <v>58</v>
      </c>
      <c r="J597">
        <v>7</v>
      </c>
    </row>
    <row r="598" spans="1:10" x14ac:dyDescent="0.3">
      <c r="A598" s="4" t="s">
        <v>21</v>
      </c>
      <c r="B598">
        <v>45</v>
      </c>
      <c r="C598">
        <v>5</v>
      </c>
      <c r="D598">
        <v>1</v>
      </c>
      <c r="E598">
        <f t="shared" si="98"/>
        <v>51</v>
      </c>
      <c r="F598">
        <f t="shared" si="99"/>
        <v>47.5</v>
      </c>
      <c r="G598" s="20">
        <f t="shared" si="100"/>
        <v>93.137254901960787</v>
      </c>
      <c r="I598" s="3" t="s">
        <v>58</v>
      </c>
      <c r="J598">
        <v>5</v>
      </c>
    </row>
    <row r="599" spans="1:10" x14ac:dyDescent="0.3">
      <c r="A599" s="4" t="s">
        <v>23</v>
      </c>
      <c r="B599">
        <v>241</v>
      </c>
      <c r="C599">
        <v>5</v>
      </c>
      <c r="D599">
        <v>19</v>
      </c>
      <c r="E599">
        <f t="shared" si="98"/>
        <v>265</v>
      </c>
      <c r="F599">
        <f t="shared" si="99"/>
        <v>243.5</v>
      </c>
      <c r="G599" s="20">
        <f t="shared" si="100"/>
        <v>91.886792452830193</v>
      </c>
      <c r="I599" s="3" t="s">
        <v>58</v>
      </c>
      <c r="J599">
        <v>5</v>
      </c>
    </row>
    <row r="600" spans="1:10" x14ac:dyDescent="0.3">
      <c r="A600" s="4" t="s">
        <v>25</v>
      </c>
      <c r="B600">
        <v>13</v>
      </c>
      <c r="C600">
        <v>0</v>
      </c>
      <c r="D600">
        <v>0</v>
      </c>
      <c r="E600">
        <f t="shared" si="98"/>
        <v>13</v>
      </c>
      <c r="F600">
        <f t="shared" si="99"/>
        <v>13</v>
      </c>
      <c r="G600" s="20">
        <f t="shared" si="100"/>
        <v>100</v>
      </c>
      <c r="I600" s="3" t="s">
        <v>58</v>
      </c>
      <c r="J600">
        <v>10</v>
      </c>
    </row>
    <row r="601" spans="1:10" x14ac:dyDescent="0.3">
      <c r="A601" s="4" t="s">
        <v>27</v>
      </c>
      <c r="B601">
        <v>41</v>
      </c>
      <c r="C601">
        <v>10</v>
      </c>
      <c r="D601">
        <v>5</v>
      </c>
      <c r="E601">
        <f t="shared" si="98"/>
        <v>56</v>
      </c>
      <c r="F601">
        <f t="shared" si="99"/>
        <v>46</v>
      </c>
      <c r="G601" s="20">
        <f t="shared" si="100"/>
        <v>82.142857142857139</v>
      </c>
      <c r="I601" s="3" t="s">
        <v>114</v>
      </c>
      <c r="J601">
        <v>6</v>
      </c>
    </row>
    <row r="602" spans="1:10" x14ac:dyDescent="0.3">
      <c r="A602" s="4" t="s">
        <v>29</v>
      </c>
      <c r="B602">
        <v>159</v>
      </c>
      <c r="C602">
        <v>13</v>
      </c>
      <c r="D602">
        <v>8</v>
      </c>
      <c r="E602">
        <f t="shared" si="98"/>
        <v>180</v>
      </c>
      <c r="F602">
        <f t="shared" si="99"/>
        <v>165.5</v>
      </c>
      <c r="G602" s="20">
        <f t="shared" si="100"/>
        <v>91.944444444444443</v>
      </c>
      <c r="I602" s="3" t="s">
        <v>58</v>
      </c>
      <c r="J602">
        <v>5</v>
      </c>
    </row>
    <row r="603" spans="1:10" x14ac:dyDescent="0.3">
      <c r="A603" s="4" t="s">
        <v>30</v>
      </c>
      <c r="B603">
        <v>21</v>
      </c>
      <c r="C603">
        <v>0</v>
      </c>
      <c r="D603">
        <v>0</v>
      </c>
      <c r="E603">
        <f t="shared" si="98"/>
        <v>21</v>
      </c>
      <c r="F603">
        <f t="shared" si="99"/>
        <v>21</v>
      </c>
      <c r="G603" s="20">
        <f t="shared" si="100"/>
        <v>100</v>
      </c>
      <c r="I603" s="3" t="s">
        <v>58</v>
      </c>
      <c r="J603">
        <v>1</v>
      </c>
    </row>
    <row r="604" spans="1:10" x14ac:dyDescent="0.3">
      <c r="A604" s="4" t="s">
        <v>31</v>
      </c>
      <c r="E604">
        <f t="shared" si="98"/>
        <v>0</v>
      </c>
      <c r="F604">
        <f t="shared" si="99"/>
        <v>0</v>
      </c>
      <c r="G604" s="20"/>
      <c r="I604" s="3"/>
    </row>
    <row r="605" spans="1:10" x14ac:dyDescent="0.3">
      <c r="A605" s="4" t="s">
        <v>33</v>
      </c>
      <c r="B605">
        <v>201</v>
      </c>
      <c r="C605">
        <v>26</v>
      </c>
      <c r="D605">
        <v>19</v>
      </c>
      <c r="E605">
        <f t="shared" si="98"/>
        <v>246</v>
      </c>
      <c r="F605">
        <f t="shared" si="99"/>
        <v>214</v>
      </c>
      <c r="G605" s="20">
        <f t="shared" si="100"/>
        <v>86.99186991869918</v>
      </c>
      <c r="I605" s="3" t="s">
        <v>114</v>
      </c>
      <c r="J605">
        <v>3</v>
      </c>
    </row>
    <row r="606" spans="1:10" x14ac:dyDescent="0.3">
      <c r="A606" s="4" t="s">
        <v>34</v>
      </c>
      <c r="B606">
        <v>44</v>
      </c>
      <c r="C606">
        <v>6</v>
      </c>
      <c r="D606">
        <v>2</v>
      </c>
      <c r="E606">
        <f t="shared" si="98"/>
        <v>52</v>
      </c>
      <c r="F606">
        <f t="shared" si="99"/>
        <v>47</v>
      </c>
      <c r="G606" s="20">
        <f t="shared" si="100"/>
        <v>90.384615384615387</v>
      </c>
      <c r="I606" s="3" t="s">
        <v>58</v>
      </c>
      <c r="J606">
        <v>1</v>
      </c>
    </row>
    <row r="607" spans="1:10" x14ac:dyDescent="0.3">
      <c r="J607">
        <f>SUM(J594:J606)</f>
        <v>55</v>
      </c>
    </row>
    <row r="608" spans="1:10" x14ac:dyDescent="0.3">
      <c r="F608" s="3" t="s">
        <v>45</v>
      </c>
      <c r="G608">
        <f>QUARTILE(G594:G606,1)</f>
        <v>91.135703918722783</v>
      </c>
      <c r="J608">
        <f>COUNT(J594:J606)</f>
        <v>11</v>
      </c>
    </row>
    <row r="609" spans="1:10" x14ac:dyDescent="0.3">
      <c r="F609" s="3" t="s">
        <v>46</v>
      </c>
      <c r="G609">
        <f>QUARTILE(G594:G606,2)</f>
        <v>93.137254901960787</v>
      </c>
    </row>
    <row r="610" spans="1:10" x14ac:dyDescent="0.3">
      <c r="F610" s="3" t="s">
        <v>47</v>
      </c>
      <c r="G610">
        <f>QUARTILE(G594:G606,3)</f>
        <v>96.886035313001599</v>
      </c>
    </row>
    <row r="612" spans="1:10" ht="52" x14ac:dyDescent="0.25">
      <c r="A612" s="2" t="s">
        <v>195</v>
      </c>
      <c r="B612" s="2" t="s">
        <v>6</v>
      </c>
      <c r="C612" s="2" t="s">
        <v>7</v>
      </c>
      <c r="D612" s="2" t="s">
        <v>8</v>
      </c>
      <c r="E612" s="2" t="s">
        <v>13</v>
      </c>
      <c r="F612" s="2" t="s">
        <v>10</v>
      </c>
      <c r="G612" s="2" t="s">
        <v>9</v>
      </c>
      <c r="H612" s="2" t="s">
        <v>0</v>
      </c>
      <c r="I612" s="2" t="s">
        <v>1</v>
      </c>
      <c r="J612" s="2" t="s">
        <v>14</v>
      </c>
    </row>
    <row r="613" spans="1:10" x14ac:dyDescent="0.3">
      <c r="A613" s="4" t="s">
        <v>11</v>
      </c>
      <c r="B613">
        <v>59</v>
      </c>
      <c r="C613">
        <v>8</v>
      </c>
      <c r="D613">
        <v>5</v>
      </c>
      <c r="E613">
        <f t="shared" ref="E613:E625" si="101">B613+C613+D613</f>
        <v>72</v>
      </c>
      <c r="F613">
        <f t="shared" ref="F613:F625" si="102">B613*1+C613*0.5+D613*0</f>
        <v>63</v>
      </c>
      <c r="G613" s="20">
        <f t="shared" ref="G613:G624" si="103">F613*100/E613</f>
        <v>87.5</v>
      </c>
      <c r="I613" s="3" t="s">
        <v>196</v>
      </c>
      <c r="J613">
        <v>5</v>
      </c>
    </row>
    <row r="614" spans="1:10" x14ac:dyDescent="0.3">
      <c r="A614" s="4" t="s">
        <v>12</v>
      </c>
      <c r="B614">
        <v>199</v>
      </c>
      <c r="C614">
        <v>7</v>
      </c>
      <c r="D614">
        <v>0</v>
      </c>
      <c r="E614">
        <f t="shared" si="101"/>
        <v>206</v>
      </c>
      <c r="F614">
        <f t="shared" si="102"/>
        <v>202.5</v>
      </c>
      <c r="G614" s="20">
        <f t="shared" si="103"/>
        <v>98.300970873786412</v>
      </c>
      <c r="I614" s="3" t="s">
        <v>58</v>
      </c>
      <c r="J614">
        <v>4</v>
      </c>
    </row>
    <row r="615" spans="1:10" x14ac:dyDescent="0.3">
      <c r="A615" s="4" t="s">
        <v>15</v>
      </c>
      <c r="B615">
        <v>131</v>
      </c>
      <c r="C615">
        <v>12</v>
      </c>
      <c r="D615">
        <v>1</v>
      </c>
      <c r="E615">
        <f t="shared" si="101"/>
        <v>144</v>
      </c>
      <c r="F615">
        <f t="shared" si="102"/>
        <v>137</v>
      </c>
      <c r="G615" s="20">
        <f t="shared" si="103"/>
        <v>95.138888888888886</v>
      </c>
      <c r="I615" s="3" t="s">
        <v>58</v>
      </c>
      <c r="J615">
        <v>5</v>
      </c>
    </row>
    <row r="616" spans="1:10" x14ac:dyDescent="0.3">
      <c r="A616" s="4" t="s">
        <v>16</v>
      </c>
      <c r="B616">
        <v>56</v>
      </c>
      <c r="C616">
        <v>3</v>
      </c>
      <c r="D616">
        <v>6</v>
      </c>
      <c r="E616">
        <f t="shared" si="101"/>
        <v>65</v>
      </c>
      <c r="F616">
        <f t="shared" si="102"/>
        <v>57.5</v>
      </c>
      <c r="G616" s="20">
        <f t="shared" si="103"/>
        <v>88.461538461538467</v>
      </c>
      <c r="I616" s="3" t="s">
        <v>197</v>
      </c>
      <c r="J616">
        <v>8</v>
      </c>
    </row>
    <row r="617" spans="1:10" x14ac:dyDescent="0.3">
      <c r="A617" s="4" t="s">
        <v>21</v>
      </c>
      <c r="B617">
        <v>56</v>
      </c>
      <c r="C617">
        <v>7</v>
      </c>
      <c r="D617">
        <v>11</v>
      </c>
      <c r="E617">
        <f t="shared" si="101"/>
        <v>74</v>
      </c>
      <c r="F617">
        <f t="shared" si="102"/>
        <v>59.5</v>
      </c>
      <c r="G617" s="20">
        <f t="shared" si="103"/>
        <v>80.405405405405403</v>
      </c>
      <c r="I617" s="3" t="s">
        <v>190</v>
      </c>
      <c r="J617">
        <v>7</v>
      </c>
    </row>
    <row r="618" spans="1:10" x14ac:dyDescent="0.3">
      <c r="A618" s="4" t="s">
        <v>23</v>
      </c>
      <c r="B618">
        <v>254</v>
      </c>
      <c r="C618">
        <v>6</v>
      </c>
      <c r="D618">
        <v>1</v>
      </c>
      <c r="E618">
        <f t="shared" si="101"/>
        <v>261</v>
      </c>
      <c r="F618">
        <f t="shared" si="102"/>
        <v>257</v>
      </c>
      <c r="G618" s="20">
        <f t="shared" si="103"/>
        <v>98.467432950191565</v>
      </c>
      <c r="I618" s="3" t="s">
        <v>58</v>
      </c>
      <c r="J618">
        <v>4</v>
      </c>
    </row>
    <row r="619" spans="1:10" x14ac:dyDescent="0.3">
      <c r="A619" s="4" t="s">
        <v>25</v>
      </c>
      <c r="B619">
        <v>12</v>
      </c>
      <c r="C619">
        <v>0</v>
      </c>
      <c r="D619">
        <v>0</v>
      </c>
      <c r="E619">
        <f t="shared" si="101"/>
        <v>12</v>
      </c>
      <c r="F619">
        <f t="shared" si="102"/>
        <v>12</v>
      </c>
      <c r="G619" s="20">
        <f t="shared" si="103"/>
        <v>100</v>
      </c>
      <c r="I619" s="3" t="s">
        <v>58</v>
      </c>
      <c r="J619">
        <v>10</v>
      </c>
    </row>
    <row r="620" spans="1:10" x14ac:dyDescent="0.3">
      <c r="A620" s="4" t="s">
        <v>27</v>
      </c>
      <c r="B620">
        <v>38</v>
      </c>
      <c r="C620">
        <v>5</v>
      </c>
      <c r="D620">
        <v>6</v>
      </c>
      <c r="E620">
        <f t="shared" si="101"/>
        <v>49</v>
      </c>
      <c r="F620">
        <f t="shared" si="102"/>
        <v>40.5</v>
      </c>
      <c r="G620" s="20">
        <f t="shared" si="103"/>
        <v>82.65306122448979</v>
      </c>
      <c r="I620" s="3" t="s">
        <v>114</v>
      </c>
      <c r="J620">
        <v>6</v>
      </c>
    </row>
    <row r="621" spans="1:10" x14ac:dyDescent="0.3">
      <c r="A621" s="4" t="s">
        <v>29</v>
      </c>
      <c r="B621">
        <v>55</v>
      </c>
      <c r="C621">
        <v>7</v>
      </c>
      <c r="D621">
        <v>4</v>
      </c>
      <c r="E621">
        <f t="shared" si="101"/>
        <v>66</v>
      </c>
      <c r="F621">
        <f t="shared" si="102"/>
        <v>58.5</v>
      </c>
      <c r="G621" s="20">
        <f t="shared" si="103"/>
        <v>88.63636363636364</v>
      </c>
      <c r="I621" s="3" t="s">
        <v>114</v>
      </c>
      <c r="J621">
        <v>6</v>
      </c>
    </row>
    <row r="622" spans="1:10" x14ac:dyDescent="0.3">
      <c r="A622" s="4" t="s">
        <v>30</v>
      </c>
      <c r="B622">
        <v>17</v>
      </c>
      <c r="C622">
        <v>1</v>
      </c>
      <c r="D622">
        <v>0</v>
      </c>
      <c r="E622">
        <f t="shared" si="101"/>
        <v>18</v>
      </c>
      <c r="F622">
        <f t="shared" si="102"/>
        <v>17.5</v>
      </c>
      <c r="G622" s="20">
        <f t="shared" si="103"/>
        <v>97.222222222222229</v>
      </c>
      <c r="I622" s="3" t="s">
        <v>58</v>
      </c>
      <c r="J622">
        <v>1</v>
      </c>
    </row>
    <row r="623" spans="1:10" x14ac:dyDescent="0.3">
      <c r="A623" s="4" t="s">
        <v>31</v>
      </c>
      <c r="B623">
        <v>23</v>
      </c>
      <c r="C623">
        <v>4</v>
      </c>
      <c r="E623">
        <f t="shared" si="101"/>
        <v>27</v>
      </c>
      <c r="F623">
        <f t="shared" si="102"/>
        <v>25</v>
      </c>
      <c r="G623" s="20">
        <f t="shared" si="103"/>
        <v>92.592592592592595</v>
      </c>
      <c r="I623" s="3" t="s">
        <v>58</v>
      </c>
      <c r="J623">
        <v>4</v>
      </c>
    </row>
    <row r="624" spans="1:10" x14ac:dyDescent="0.3">
      <c r="A624" s="4" t="s">
        <v>33</v>
      </c>
      <c r="B624">
        <v>149</v>
      </c>
      <c r="C624">
        <v>16</v>
      </c>
      <c r="D624">
        <v>5</v>
      </c>
      <c r="E624">
        <f t="shared" si="101"/>
        <v>170</v>
      </c>
      <c r="F624">
        <f t="shared" si="102"/>
        <v>157</v>
      </c>
      <c r="G624" s="20">
        <f t="shared" si="103"/>
        <v>92.352941176470594</v>
      </c>
      <c r="I624" s="3" t="s">
        <v>58</v>
      </c>
      <c r="J624">
        <v>4</v>
      </c>
    </row>
    <row r="625" spans="1:10" x14ac:dyDescent="0.3">
      <c r="A625" s="4" t="s">
        <v>34</v>
      </c>
      <c r="E625">
        <f t="shared" si="101"/>
        <v>0</v>
      </c>
      <c r="F625">
        <f t="shared" si="102"/>
        <v>0</v>
      </c>
      <c r="G625" s="20"/>
      <c r="I625" s="3"/>
    </row>
    <row r="626" spans="1:10" x14ac:dyDescent="0.3">
      <c r="G626" s="20"/>
      <c r="J626">
        <f>SUM(J613:J625)</f>
        <v>64</v>
      </c>
    </row>
    <row r="627" spans="1:10" x14ac:dyDescent="0.3">
      <c r="F627" s="3" t="s">
        <v>45</v>
      </c>
      <c r="G627">
        <f>QUARTILE(G613:G625,1)</f>
        <v>88.221153846153854</v>
      </c>
      <c r="J627">
        <f>COUNT(J613:J625)</f>
        <v>12</v>
      </c>
    </row>
    <row r="628" spans="1:10" x14ac:dyDescent="0.3">
      <c r="F628" s="3" t="s">
        <v>46</v>
      </c>
      <c r="G628">
        <f>QUARTILE(G613:G625,2)</f>
        <v>92.472766884531595</v>
      </c>
    </row>
    <row r="629" spans="1:10" x14ac:dyDescent="0.3">
      <c r="F629" s="3" t="s">
        <v>47</v>
      </c>
      <c r="G629">
        <f>QUARTILE(G613:G625,3)</f>
        <v>97.491909385113274</v>
      </c>
    </row>
    <row r="631" spans="1:10" ht="52" x14ac:dyDescent="0.25">
      <c r="A631" s="2" t="s">
        <v>198</v>
      </c>
      <c r="B631" s="2" t="s">
        <v>6</v>
      </c>
      <c r="C631" s="2" t="s">
        <v>7</v>
      </c>
      <c r="D631" s="2" t="s">
        <v>8</v>
      </c>
      <c r="E631" s="2" t="s">
        <v>13</v>
      </c>
      <c r="F631" s="2" t="s">
        <v>10</v>
      </c>
      <c r="G631" s="2" t="s">
        <v>9</v>
      </c>
      <c r="H631" s="2" t="s">
        <v>0</v>
      </c>
      <c r="I631" s="2" t="s">
        <v>1</v>
      </c>
      <c r="J631" s="2" t="s">
        <v>14</v>
      </c>
    </row>
    <row r="632" spans="1:10" x14ac:dyDescent="0.3">
      <c r="A632" s="4" t="s">
        <v>11</v>
      </c>
      <c r="B632">
        <v>149</v>
      </c>
      <c r="C632">
        <v>1</v>
      </c>
      <c r="D632">
        <v>0</v>
      </c>
      <c r="E632">
        <f t="shared" ref="E632:E644" si="104">B632+C632+D632</f>
        <v>150</v>
      </c>
      <c r="F632">
        <f t="shared" ref="F632:F644" si="105">B632*1+C632*0.5+D632*0</f>
        <v>149.5</v>
      </c>
      <c r="G632" s="20">
        <f t="shared" ref="G632:G644" si="106">F632*100/E632</f>
        <v>99.666666666666671</v>
      </c>
      <c r="I632" s="3" t="s">
        <v>58</v>
      </c>
      <c r="J632">
        <v>6</v>
      </c>
    </row>
    <row r="633" spans="1:10" x14ac:dyDescent="0.3">
      <c r="A633" s="4" t="s">
        <v>12</v>
      </c>
      <c r="E633">
        <f t="shared" si="104"/>
        <v>0</v>
      </c>
      <c r="F633">
        <f t="shared" si="105"/>
        <v>0</v>
      </c>
      <c r="G633" s="20"/>
      <c r="I633" s="3"/>
    </row>
    <row r="634" spans="1:10" x14ac:dyDescent="0.3">
      <c r="A634" s="4" t="s">
        <v>15</v>
      </c>
      <c r="B634">
        <v>56</v>
      </c>
      <c r="C634">
        <v>2</v>
      </c>
      <c r="D634">
        <v>0</v>
      </c>
      <c r="E634">
        <f t="shared" si="104"/>
        <v>58</v>
      </c>
      <c r="F634">
        <f t="shared" si="105"/>
        <v>57</v>
      </c>
      <c r="G634" s="20">
        <f t="shared" si="106"/>
        <v>98.275862068965523</v>
      </c>
      <c r="I634" s="3" t="s">
        <v>58</v>
      </c>
      <c r="J634">
        <v>7</v>
      </c>
    </row>
    <row r="635" spans="1:10" x14ac:dyDescent="0.3">
      <c r="A635" s="4" t="s">
        <v>16</v>
      </c>
      <c r="B635">
        <v>43</v>
      </c>
      <c r="C635">
        <v>0</v>
      </c>
      <c r="D635">
        <v>0</v>
      </c>
      <c r="E635">
        <f t="shared" si="104"/>
        <v>43</v>
      </c>
      <c r="F635">
        <f t="shared" si="105"/>
        <v>43</v>
      </c>
      <c r="G635" s="20">
        <f t="shared" si="106"/>
        <v>100</v>
      </c>
      <c r="I635" s="3" t="s">
        <v>58</v>
      </c>
      <c r="J635">
        <v>7</v>
      </c>
    </row>
    <row r="636" spans="1:10" x14ac:dyDescent="0.3">
      <c r="A636" s="4" t="s">
        <v>21</v>
      </c>
      <c r="B636">
        <v>44</v>
      </c>
      <c r="C636">
        <v>1</v>
      </c>
      <c r="D636">
        <v>1</v>
      </c>
      <c r="E636">
        <f t="shared" si="104"/>
        <v>46</v>
      </c>
      <c r="F636">
        <f t="shared" si="105"/>
        <v>44.5</v>
      </c>
      <c r="G636" s="20">
        <f t="shared" si="106"/>
        <v>96.739130434782609</v>
      </c>
      <c r="I636" s="3" t="s">
        <v>58</v>
      </c>
      <c r="J636">
        <v>7</v>
      </c>
    </row>
    <row r="637" spans="1:10" x14ac:dyDescent="0.3">
      <c r="A637" s="4" t="s">
        <v>23</v>
      </c>
      <c r="B637">
        <v>136</v>
      </c>
      <c r="C637">
        <v>4</v>
      </c>
      <c r="D637">
        <v>0</v>
      </c>
      <c r="E637">
        <f t="shared" si="104"/>
        <v>140</v>
      </c>
      <c r="F637">
        <f t="shared" si="105"/>
        <v>138</v>
      </c>
      <c r="G637" s="20">
        <f t="shared" si="106"/>
        <v>98.571428571428569</v>
      </c>
      <c r="I637" s="3" t="s">
        <v>58</v>
      </c>
      <c r="J637">
        <v>5</v>
      </c>
    </row>
    <row r="638" spans="1:10" x14ac:dyDescent="0.3">
      <c r="A638" s="4" t="s">
        <v>25</v>
      </c>
      <c r="E638">
        <f t="shared" si="104"/>
        <v>0</v>
      </c>
      <c r="F638">
        <f t="shared" si="105"/>
        <v>0</v>
      </c>
      <c r="G638" s="20"/>
      <c r="I638" s="3"/>
      <c r="J638">
        <v>0</v>
      </c>
    </row>
    <row r="639" spans="1:10" x14ac:dyDescent="0.3">
      <c r="A639" s="4" t="s">
        <v>27</v>
      </c>
      <c r="B639">
        <v>44</v>
      </c>
      <c r="C639">
        <v>0</v>
      </c>
      <c r="D639">
        <v>2</v>
      </c>
      <c r="E639">
        <f t="shared" si="104"/>
        <v>46</v>
      </c>
      <c r="F639">
        <f t="shared" si="105"/>
        <v>44</v>
      </c>
      <c r="G639" s="20">
        <f t="shared" si="106"/>
        <v>95.652173913043484</v>
      </c>
      <c r="I639" s="3" t="s">
        <v>199</v>
      </c>
      <c r="J639">
        <v>7</v>
      </c>
    </row>
    <row r="640" spans="1:10" x14ac:dyDescent="0.3">
      <c r="A640" s="4" t="s">
        <v>29</v>
      </c>
      <c r="B640">
        <v>73</v>
      </c>
      <c r="C640">
        <v>4</v>
      </c>
      <c r="D640">
        <v>0</v>
      </c>
      <c r="E640">
        <f t="shared" si="104"/>
        <v>77</v>
      </c>
      <c r="F640">
        <f t="shared" si="105"/>
        <v>75</v>
      </c>
      <c r="G640" s="20">
        <f t="shared" si="106"/>
        <v>97.402597402597408</v>
      </c>
      <c r="I640" s="3" t="s">
        <v>58</v>
      </c>
      <c r="J640">
        <v>6</v>
      </c>
    </row>
    <row r="641" spans="1:10" x14ac:dyDescent="0.3">
      <c r="A641" s="4" t="s">
        <v>30</v>
      </c>
      <c r="E641">
        <f t="shared" si="104"/>
        <v>0</v>
      </c>
      <c r="F641">
        <f t="shared" si="105"/>
        <v>0</v>
      </c>
      <c r="G641" s="20"/>
      <c r="I641" s="3"/>
    </row>
    <row r="642" spans="1:10" x14ac:dyDescent="0.3">
      <c r="A642" s="4" t="s">
        <v>31</v>
      </c>
      <c r="E642">
        <f t="shared" si="104"/>
        <v>0</v>
      </c>
      <c r="F642">
        <f t="shared" si="105"/>
        <v>0</v>
      </c>
      <c r="G642" s="20"/>
      <c r="I642" s="3"/>
    </row>
    <row r="643" spans="1:10" x14ac:dyDescent="0.3">
      <c r="A643" s="4" t="s">
        <v>33</v>
      </c>
      <c r="B643">
        <v>86</v>
      </c>
      <c r="C643">
        <v>5</v>
      </c>
      <c r="D643">
        <v>2</v>
      </c>
      <c r="E643">
        <f t="shared" si="104"/>
        <v>93</v>
      </c>
      <c r="F643">
        <f t="shared" si="105"/>
        <v>88.5</v>
      </c>
      <c r="G643" s="20">
        <f t="shared" si="106"/>
        <v>95.161290322580641</v>
      </c>
      <c r="I643" s="3" t="s">
        <v>58</v>
      </c>
      <c r="J643">
        <v>1</v>
      </c>
    </row>
    <row r="644" spans="1:10" x14ac:dyDescent="0.3">
      <c r="A644" s="4" t="s">
        <v>34</v>
      </c>
      <c r="B644">
        <v>19</v>
      </c>
      <c r="C644">
        <v>2</v>
      </c>
      <c r="D644">
        <v>0</v>
      </c>
      <c r="E644">
        <f t="shared" si="104"/>
        <v>21</v>
      </c>
      <c r="F644">
        <f t="shared" si="105"/>
        <v>20</v>
      </c>
      <c r="G644" s="20">
        <f t="shared" si="106"/>
        <v>95.238095238095241</v>
      </c>
      <c r="I644" s="3" t="s">
        <v>58</v>
      </c>
      <c r="J644">
        <v>1</v>
      </c>
    </row>
    <row r="645" spans="1:10" x14ac:dyDescent="0.3">
      <c r="G645" s="20"/>
      <c r="J645">
        <f>SUM(J632:J644)</f>
        <v>47</v>
      </c>
    </row>
    <row r="646" spans="1:10" x14ac:dyDescent="0.3">
      <c r="F646" s="3" t="s">
        <v>45</v>
      </c>
      <c r="G646">
        <f>QUARTILE(G632:G644,1)</f>
        <v>95.652173913043484</v>
      </c>
      <c r="J646">
        <f>COUNT(J632:J644)</f>
        <v>10</v>
      </c>
    </row>
    <row r="647" spans="1:10" x14ac:dyDescent="0.3">
      <c r="F647" s="3" t="s">
        <v>46</v>
      </c>
      <c r="G647">
        <f>QUARTILE(G632:G644,2)</f>
        <v>97.402597402597408</v>
      </c>
    </row>
    <row r="648" spans="1:10" x14ac:dyDescent="0.3">
      <c r="F648" s="3" t="s">
        <v>47</v>
      </c>
      <c r="G648">
        <f>QUARTILE(G632:G644,3)</f>
        <v>98.571428571428569</v>
      </c>
    </row>
    <row r="650" spans="1:10" ht="52" x14ac:dyDescent="0.25">
      <c r="A650" s="2" t="s">
        <v>200</v>
      </c>
      <c r="B650" s="2" t="s">
        <v>6</v>
      </c>
      <c r="C650" s="2" t="s">
        <v>7</v>
      </c>
      <c r="D650" s="2" t="s">
        <v>8</v>
      </c>
      <c r="E650" s="2" t="s">
        <v>13</v>
      </c>
      <c r="F650" s="2" t="s">
        <v>10</v>
      </c>
      <c r="G650" s="2" t="s">
        <v>9</v>
      </c>
      <c r="H650" s="2" t="s">
        <v>0</v>
      </c>
      <c r="I650" s="2" t="s">
        <v>1</v>
      </c>
      <c r="J650" s="2" t="s">
        <v>14</v>
      </c>
    </row>
    <row r="651" spans="1:10" x14ac:dyDescent="0.3">
      <c r="A651" s="4" t="s">
        <v>11</v>
      </c>
      <c r="B651">
        <v>44</v>
      </c>
      <c r="C651">
        <v>10</v>
      </c>
      <c r="D651">
        <v>2</v>
      </c>
      <c r="E651">
        <f t="shared" ref="E651:E663" si="107">B651+C651+D651</f>
        <v>56</v>
      </c>
      <c r="F651">
        <f t="shared" ref="F651:F663" si="108">B651*1+C651*0.5+D651*0</f>
        <v>49</v>
      </c>
      <c r="G651" s="20">
        <f t="shared" ref="G651:G662" si="109">F651*100/E651</f>
        <v>87.5</v>
      </c>
      <c r="I651" s="3" t="s">
        <v>201</v>
      </c>
      <c r="J651">
        <v>7</v>
      </c>
    </row>
    <row r="652" spans="1:10" x14ac:dyDescent="0.3">
      <c r="A652" s="4" t="s">
        <v>12</v>
      </c>
      <c r="B652">
        <v>227</v>
      </c>
      <c r="C652">
        <v>14</v>
      </c>
      <c r="D652">
        <v>1</v>
      </c>
      <c r="E652">
        <f t="shared" si="107"/>
        <v>242</v>
      </c>
      <c r="F652">
        <f t="shared" si="108"/>
        <v>234</v>
      </c>
      <c r="G652" s="20">
        <f t="shared" si="109"/>
        <v>96.694214876033058</v>
      </c>
      <c r="I652" s="3" t="s">
        <v>58</v>
      </c>
      <c r="J652">
        <v>5</v>
      </c>
    </row>
    <row r="653" spans="1:10" x14ac:dyDescent="0.3">
      <c r="A653" s="4" t="s">
        <v>15</v>
      </c>
      <c r="B653">
        <v>144</v>
      </c>
      <c r="C653">
        <v>27</v>
      </c>
      <c r="D653">
        <v>0</v>
      </c>
      <c r="E653">
        <f t="shared" si="107"/>
        <v>171</v>
      </c>
      <c r="F653">
        <f t="shared" si="108"/>
        <v>157.5</v>
      </c>
      <c r="G653" s="20">
        <f t="shared" si="109"/>
        <v>92.10526315789474</v>
      </c>
      <c r="I653" s="3" t="s">
        <v>58</v>
      </c>
      <c r="J653">
        <v>3</v>
      </c>
    </row>
    <row r="654" spans="1:10" x14ac:dyDescent="0.3">
      <c r="A654" s="4" t="s">
        <v>16</v>
      </c>
      <c r="B654">
        <v>54</v>
      </c>
      <c r="C654">
        <v>10</v>
      </c>
      <c r="D654">
        <v>1</v>
      </c>
      <c r="E654">
        <f t="shared" si="107"/>
        <v>65</v>
      </c>
      <c r="F654">
        <f t="shared" si="108"/>
        <v>59</v>
      </c>
      <c r="G654" s="20">
        <f t="shared" si="109"/>
        <v>90.769230769230774</v>
      </c>
      <c r="I654" s="3" t="s">
        <v>58</v>
      </c>
      <c r="J654">
        <v>7</v>
      </c>
    </row>
    <row r="655" spans="1:10" x14ac:dyDescent="0.3">
      <c r="A655" s="4" t="s">
        <v>21</v>
      </c>
      <c r="B655">
        <v>66</v>
      </c>
      <c r="C655">
        <v>10</v>
      </c>
      <c r="D655">
        <v>9</v>
      </c>
      <c r="E655">
        <f t="shared" si="107"/>
        <v>85</v>
      </c>
      <c r="F655">
        <f t="shared" si="108"/>
        <v>71</v>
      </c>
      <c r="G655" s="20">
        <f t="shared" si="109"/>
        <v>83.529411764705884</v>
      </c>
      <c r="I655" s="3" t="s">
        <v>202</v>
      </c>
      <c r="J655">
        <v>5</v>
      </c>
    </row>
    <row r="656" spans="1:10" x14ac:dyDescent="0.3">
      <c r="A656" s="4" t="s">
        <v>23</v>
      </c>
      <c r="B656">
        <v>340</v>
      </c>
      <c r="C656">
        <v>16</v>
      </c>
      <c r="D656">
        <v>5</v>
      </c>
      <c r="E656">
        <f t="shared" si="107"/>
        <v>361</v>
      </c>
      <c r="F656">
        <f t="shared" si="108"/>
        <v>348</v>
      </c>
      <c r="G656" s="20">
        <f t="shared" si="109"/>
        <v>96.39889196675901</v>
      </c>
      <c r="I656" s="3" t="s">
        <v>58</v>
      </c>
      <c r="J656">
        <v>5</v>
      </c>
    </row>
    <row r="657" spans="1:11" x14ac:dyDescent="0.3">
      <c r="A657" s="4" t="s">
        <v>25</v>
      </c>
      <c r="B657">
        <v>30</v>
      </c>
      <c r="C657">
        <v>2</v>
      </c>
      <c r="D657">
        <v>0</v>
      </c>
      <c r="E657">
        <f t="shared" si="107"/>
        <v>32</v>
      </c>
      <c r="F657">
        <f t="shared" si="108"/>
        <v>31</v>
      </c>
      <c r="G657" s="20">
        <f t="shared" si="109"/>
        <v>96.875</v>
      </c>
      <c r="I657" s="3" t="s">
        <v>58</v>
      </c>
      <c r="J657">
        <v>10</v>
      </c>
    </row>
    <row r="658" spans="1:11" x14ac:dyDescent="0.3">
      <c r="A658" s="4" t="s">
        <v>27</v>
      </c>
      <c r="B658">
        <v>58</v>
      </c>
      <c r="C658">
        <v>25</v>
      </c>
      <c r="D658">
        <v>1</v>
      </c>
      <c r="E658">
        <f t="shared" si="107"/>
        <v>84</v>
      </c>
      <c r="F658">
        <f t="shared" si="108"/>
        <v>70.5</v>
      </c>
      <c r="G658" s="20">
        <f t="shared" si="109"/>
        <v>83.928571428571431</v>
      </c>
      <c r="I658" s="3" t="s">
        <v>114</v>
      </c>
      <c r="J658">
        <v>6</v>
      </c>
    </row>
    <row r="659" spans="1:11" x14ac:dyDescent="0.3">
      <c r="A659" s="4" t="s">
        <v>29</v>
      </c>
      <c r="B659">
        <v>75</v>
      </c>
      <c r="C659">
        <v>7</v>
      </c>
      <c r="D659">
        <v>0</v>
      </c>
      <c r="E659">
        <f t="shared" si="107"/>
        <v>82</v>
      </c>
      <c r="F659">
        <f t="shared" si="108"/>
        <v>78.5</v>
      </c>
      <c r="G659" s="20">
        <f t="shared" si="109"/>
        <v>95.731707317073173</v>
      </c>
      <c r="I659" s="3" t="s">
        <v>58</v>
      </c>
      <c r="J659">
        <v>7</v>
      </c>
    </row>
    <row r="660" spans="1:11" x14ac:dyDescent="0.3">
      <c r="A660" s="4" t="s">
        <v>30</v>
      </c>
      <c r="B660">
        <v>25</v>
      </c>
      <c r="C660">
        <v>1</v>
      </c>
      <c r="D660">
        <v>0</v>
      </c>
      <c r="E660">
        <f t="shared" si="107"/>
        <v>26</v>
      </c>
      <c r="F660">
        <f t="shared" si="108"/>
        <v>25.5</v>
      </c>
      <c r="G660" s="20">
        <f t="shared" si="109"/>
        <v>98.07692307692308</v>
      </c>
      <c r="I660" s="3" t="s">
        <v>58</v>
      </c>
      <c r="J660">
        <v>1</v>
      </c>
    </row>
    <row r="661" spans="1:11" x14ac:dyDescent="0.3">
      <c r="A661" s="4" t="s">
        <v>31</v>
      </c>
      <c r="E661">
        <f t="shared" si="107"/>
        <v>0</v>
      </c>
      <c r="F661">
        <f t="shared" si="108"/>
        <v>0</v>
      </c>
      <c r="G661" s="20"/>
      <c r="I661" s="3"/>
    </row>
    <row r="662" spans="1:11" x14ac:dyDescent="0.3">
      <c r="A662" s="4" t="s">
        <v>33</v>
      </c>
      <c r="B662">
        <v>144</v>
      </c>
      <c r="C662">
        <v>34</v>
      </c>
      <c r="D662">
        <v>2</v>
      </c>
      <c r="E662">
        <f t="shared" si="107"/>
        <v>180</v>
      </c>
      <c r="F662">
        <f t="shared" si="108"/>
        <v>161</v>
      </c>
      <c r="G662" s="20">
        <f t="shared" si="109"/>
        <v>89.444444444444443</v>
      </c>
      <c r="I662" s="3" t="s">
        <v>114</v>
      </c>
      <c r="J662">
        <v>2</v>
      </c>
    </row>
    <row r="663" spans="1:11" x14ac:dyDescent="0.3">
      <c r="A663" s="4" t="s">
        <v>34</v>
      </c>
      <c r="E663">
        <f t="shared" si="107"/>
        <v>0</v>
      </c>
      <c r="F663">
        <f t="shared" si="108"/>
        <v>0</v>
      </c>
      <c r="G663" s="20"/>
      <c r="I663" s="3"/>
    </row>
    <row r="664" spans="1:11" x14ac:dyDescent="0.3">
      <c r="G664" s="20"/>
      <c r="I664" s="3" t="s">
        <v>279</v>
      </c>
      <c r="J664">
        <f>SUM(J651:J663)</f>
        <v>58</v>
      </c>
    </row>
    <row r="665" spans="1:11" x14ac:dyDescent="0.3">
      <c r="F665" s="3" t="s">
        <v>45</v>
      </c>
      <c r="G665">
        <f>QUARTILE(G651:G663,1)</f>
        <v>88.472222222222229</v>
      </c>
      <c r="I665" s="3" t="s">
        <v>280</v>
      </c>
      <c r="J665">
        <f>COUNT(J651:J663)</f>
        <v>11</v>
      </c>
      <c r="K665">
        <f>SUM(J2:J663)</f>
        <v>4804</v>
      </c>
    </row>
    <row r="666" spans="1:11" x14ac:dyDescent="0.3">
      <c r="F666" s="3" t="s">
        <v>46</v>
      </c>
      <c r="G666">
        <f>QUARTILE(G651:G663,2)</f>
        <v>92.10526315789474</v>
      </c>
      <c r="K666">
        <f>K665/(13*35)</f>
        <v>10.558241758241758</v>
      </c>
    </row>
    <row r="667" spans="1:11" x14ac:dyDescent="0.3">
      <c r="F667" s="3" t="s">
        <v>47</v>
      </c>
      <c r="G667">
        <f>QUARTILE(G651:G663,3)</f>
        <v>96.546553421396027</v>
      </c>
    </row>
    <row r="670" spans="1:11" x14ac:dyDescent="0.3">
      <c r="I670" s="3" t="s">
        <v>281</v>
      </c>
    </row>
    <row r="671" spans="1:11" x14ac:dyDescent="0.3">
      <c r="I671" s="3" t="s">
        <v>282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workbookViewId="0">
      <pane xSplit="1" ySplit="2" topLeftCell="B3" activePane="bottomRight" state="frozen"/>
      <selection pane="topRight" activeCell="B1" sqref="B1"/>
      <selection pane="bottomLeft" activeCell="A3" sqref="A3"/>
      <selection pane="bottomRight" activeCell="B2" sqref="B2"/>
    </sheetView>
  </sheetViews>
  <sheetFormatPr defaultColWidth="8.7265625" defaultRowHeight="12.5" x14ac:dyDescent="0.25"/>
  <cols>
    <col min="1" max="1" width="16.26953125" style="17" customWidth="1"/>
    <col min="2" max="2" width="19.81640625" style="17" customWidth="1"/>
    <col min="3" max="3" width="14.81640625" style="17" customWidth="1"/>
    <col min="4" max="4" width="18.54296875" style="17" customWidth="1"/>
    <col min="5" max="5" width="15.54296875" style="17" customWidth="1"/>
    <col min="6" max="6" width="10.36328125" style="17" customWidth="1"/>
    <col min="7" max="7" width="11.54296875" style="17" customWidth="1"/>
    <col min="8" max="8" width="11.36328125" style="17" customWidth="1"/>
    <col min="9" max="9" width="10.81640625" style="17" customWidth="1"/>
    <col min="10" max="36" width="8.7265625" style="17"/>
    <col min="37" max="37" width="9.6328125" style="17" customWidth="1"/>
    <col min="38" max="16384" width="8.7265625" style="17"/>
  </cols>
  <sheetData>
    <row r="1" spans="1:37" s="21" customFormat="1" ht="13" x14ac:dyDescent="0.25">
      <c r="B1" s="21">
        <v>1</v>
      </c>
      <c r="C1" s="21">
        <v>2</v>
      </c>
      <c r="D1" s="21">
        <v>3</v>
      </c>
      <c r="E1" s="21">
        <v>4</v>
      </c>
      <c r="F1" s="21">
        <v>5</v>
      </c>
      <c r="G1" s="21">
        <v>6</v>
      </c>
      <c r="H1" s="21">
        <v>7</v>
      </c>
      <c r="I1" s="21">
        <v>8</v>
      </c>
      <c r="J1" s="21">
        <v>9</v>
      </c>
      <c r="K1" s="21">
        <v>10</v>
      </c>
      <c r="L1" s="21">
        <v>11</v>
      </c>
      <c r="M1" s="21">
        <v>12</v>
      </c>
      <c r="N1" s="21">
        <v>13</v>
      </c>
      <c r="O1" s="21">
        <v>14</v>
      </c>
      <c r="P1" s="21">
        <v>15</v>
      </c>
      <c r="Q1" s="21">
        <v>16</v>
      </c>
      <c r="R1" s="21">
        <v>17</v>
      </c>
      <c r="S1" s="21">
        <v>18</v>
      </c>
      <c r="T1" s="21">
        <v>19</v>
      </c>
      <c r="U1" s="21">
        <v>20</v>
      </c>
      <c r="V1" s="21">
        <v>21</v>
      </c>
      <c r="W1" s="21">
        <v>22</v>
      </c>
      <c r="X1" s="21">
        <v>23</v>
      </c>
      <c r="Y1" s="21">
        <v>24</v>
      </c>
      <c r="Z1" s="21">
        <v>25</v>
      </c>
      <c r="AA1" s="21">
        <v>26</v>
      </c>
      <c r="AB1" s="21">
        <v>27</v>
      </c>
      <c r="AC1" s="21">
        <v>28</v>
      </c>
      <c r="AD1" s="21">
        <v>29</v>
      </c>
      <c r="AE1" s="21">
        <v>30</v>
      </c>
      <c r="AF1" s="21">
        <v>31</v>
      </c>
      <c r="AG1" s="21">
        <v>32</v>
      </c>
      <c r="AH1" s="21">
        <v>33</v>
      </c>
      <c r="AI1" s="21">
        <v>34</v>
      </c>
      <c r="AJ1" s="21">
        <v>35</v>
      </c>
    </row>
    <row r="2" spans="1:37" s="2" customFormat="1" ht="35" customHeight="1" x14ac:dyDescent="0.25">
      <c r="A2" s="2" t="s">
        <v>36</v>
      </c>
      <c r="B2" s="2" t="s">
        <v>2</v>
      </c>
      <c r="C2" s="2" t="s">
        <v>4</v>
      </c>
      <c r="D2" s="2" t="s">
        <v>3</v>
      </c>
      <c r="E2" s="2" t="s">
        <v>5</v>
      </c>
      <c r="F2" s="2" t="s">
        <v>57</v>
      </c>
      <c r="G2" s="2" t="s">
        <v>62</v>
      </c>
      <c r="H2" s="2" t="s">
        <v>67</v>
      </c>
      <c r="I2" s="2" t="s">
        <v>70</v>
      </c>
      <c r="J2" s="2" t="s">
        <v>73</v>
      </c>
      <c r="K2" s="2" t="s">
        <v>78</v>
      </c>
      <c r="L2" s="2" t="s">
        <v>83</v>
      </c>
      <c r="M2" s="2" t="s">
        <v>88</v>
      </c>
      <c r="N2" s="2" t="s">
        <v>90</v>
      </c>
      <c r="O2" s="2" t="s">
        <v>95</v>
      </c>
      <c r="P2" s="2" t="s">
        <v>100</v>
      </c>
      <c r="Q2" s="2" t="s">
        <v>104</v>
      </c>
      <c r="R2" s="2" t="s">
        <v>108</v>
      </c>
      <c r="S2" s="2" t="s">
        <v>111</v>
      </c>
      <c r="T2" s="2" t="s">
        <v>116</v>
      </c>
      <c r="U2" s="2" t="s">
        <v>118</v>
      </c>
      <c r="V2" s="2" t="s">
        <v>120</v>
      </c>
      <c r="W2" s="2" t="s">
        <v>123</v>
      </c>
      <c r="X2" s="2" t="s">
        <v>127</v>
      </c>
      <c r="Y2" s="2" t="s">
        <v>169</v>
      </c>
      <c r="Z2" s="2" t="s">
        <v>172</v>
      </c>
      <c r="AA2" s="2" t="s">
        <v>176</v>
      </c>
      <c r="AB2" s="2" t="s">
        <v>179</v>
      </c>
      <c r="AC2" s="2" t="s">
        <v>182</v>
      </c>
      <c r="AD2" s="2" t="s">
        <v>185</v>
      </c>
      <c r="AE2" s="2" t="s">
        <v>188</v>
      </c>
      <c r="AF2" s="2" t="s">
        <v>191</v>
      </c>
      <c r="AG2" s="2" t="s">
        <v>194</v>
      </c>
      <c r="AH2" s="2" t="s">
        <v>195</v>
      </c>
      <c r="AI2" s="2" t="s">
        <v>198</v>
      </c>
      <c r="AJ2" s="2" t="s">
        <v>200</v>
      </c>
      <c r="AK2" s="2" t="s">
        <v>266</v>
      </c>
    </row>
    <row r="3" spans="1:37" x14ac:dyDescent="0.25">
      <c r="A3" s="18" t="s">
        <v>11</v>
      </c>
      <c r="B3" s="17">
        <v>97.13774597495528</v>
      </c>
      <c r="C3" s="17">
        <v>69.675925925925924</v>
      </c>
      <c r="D3" s="17">
        <v>86.58536585365853</v>
      </c>
      <c r="E3" s="17">
        <v>87.610619469026545</v>
      </c>
      <c r="F3" s="17">
        <v>88.780487804878049</v>
      </c>
      <c r="G3" s="17">
        <v>89.274924471299087</v>
      </c>
      <c r="H3" s="17">
        <v>94.628099173553721</v>
      </c>
      <c r="I3" s="17">
        <v>91.071428571428569</v>
      </c>
      <c r="J3" s="17">
        <v>88.532110091743121</v>
      </c>
      <c r="K3" s="17">
        <v>85.90604026845638</v>
      </c>
      <c r="L3" s="17">
        <v>83.177570093457945</v>
      </c>
      <c r="M3" s="17">
        <v>94.402985074626869</v>
      </c>
      <c r="N3" s="17">
        <v>92.013888888888886</v>
      </c>
      <c r="O3" s="17">
        <v>94.758064516129039</v>
      </c>
      <c r="P3" s="17">
        <v>88.888888888888886</v>
      </c>
      <c r="Q3" s="17">
        <v>86.19047619047619</v>
      </c>
      <c r="R3" s="17">
        <v>85.964912280701753</v>
      </c>
      <c r="S3" s="17">
        <v>84.285714285714292</v>
      </c>
      <c r="T3" s="17">
        <v>88.596491228070178</v>
      </c>
      <c r="U3" s="17">
        <v>89.196675900277015</v>
      </c>
      <c r="V3" s="17">
        <v>86.15384615384616</v>
      </c>
      <c r="W3" s="17">
        <v>92.142857142857139</v>
      </c>
      <c r="X3" s="17">
        <v>93.195266272189343</v>
      </c>
      <c r="Y3" s="17">
        <v>94</v>
      </c>
      <c r="Z3" s="17">
        <v>89.285714285714292</v>
      </c>
      <c r="AA3" s="17">
        <v>70.121951219512198</v>
      </c>
      <c r="AB3" s="17">
        <v>85.317460317460316</v>
      </c>
      <c r="AC3" s="17">
        <v>98.412698412698418</v>
      </c>
      <c r="AD3" s="17">
        <v>91.666666666666671</v>
      </c>
      <c r="AE3" s="17">
        <v>83.944954128440372</v>
      </c>
      <c r="AF3" s="17">
        <v>91.981132075471692</v>
      </c>
      <c r="AG3" s="17">
        <v>95.833333333333329</v>
      </c>
      <c r="AH3" s="17">
        <v>87.5</v>
      </c>
      <c r="AI3" s="17">
        <v>99.666666666666671</v>
      </c>
      <c r="AJ3" s="17">
        <v>87.5</v>
      </c>
      <c r="AK3" s="23">
        <f>AVERAGE(B3:AJ3)</f>
        <v>88.95431318934321</v>
      </c>
    </row>
    <row r="4" spans="1:37" x14ac:dyDescent="0.25">
      <c r="A4" s="17" t="s">
        <v>12</v>
      </c>
      <c r="B4" s="17">
        <v>95.869191049913937</v>
      </c>
      <c r="C4" s="17">
        <v>83.991228070175438</v>
      </c>
      <c r="E4" s="17">
        <v>91.6</v>
      </c>
      <c r="F4" s="17">
        <v>99.224806201550393</v>
      </c>
      <c r="G4" s="17">
        <v>97.305389221556879</v>
      </c>
      <c r="H4" s="17">
        <v>91.5625</v>
      </c>
      <c r="I4" s="17">
        <v>94.585987261146499</v>
      </c>
      <c r="J4" s="17">
        <v>82.191780821917803</v>
      </c>
      <c r="K4" s="17">
        <v>95.108695652173907</v>
      </c>
      <c r="L4" s="17">
        <v>96.24573378839591</v>
      </c>
      <c r="M4" s="17">
        <v>96.698113207547166</v>
      </c>
      <c r="O4" s="17">
        <v>91.743119266055047</v>
      </c>
      <c r="P4" s="17">
        <v>93.835616438356169</v>
      </c>
      <c r="Q4" s="17">
        <v>91.208791208791212</v>
      </c>
      <c r="R4" s="17">
        <v>90.526315789473685</v>
      </c>
      <c r="T4" s="17">
        <v>93.870967741935488</v>
      </c>
      <c r="V4" s="17">
        <v>92.682926829268297</v>
      </c>
      <c r="X4" s="17">
        <v>87.391304347826093</v>
      </c>
      <c r="Z4" s="17">
        <v>93.571428571428569</v>
      </c>
      <c r="AB4" s="17">
        <v>98.369565217391298</v>
      </c>
      <c r="AC4" s="17">
        <v>91.228070175438603</v>
      </c>
      <c r="AD4" s="17">
        <v>91.795665634674918</v>
      </c>
      <c r="AE4" s="17">
        <v>92.475728155339809</v>
      </c>
      <c r="AF4" s="17">
        <v>90.277777777777771</v>
      </c>
      <c r="AH4" s="17">
        <v>98.300970873786412</v>
      </c>
      <c r="AJ4" s="17">
        <v>96.694214876033058</v>
      </c>
      <c r="AK4" s="23">
        <f t="shared" ref="AK4:AK15" si="0">AVERAGE(B4:AJ4)</f>
        <v>93.013688006844404</v>
      </c>
    </row>
    <row r="5" spans="1:37" x14ac:dyDescent="0.25">
      <c r="A5" s="18" t="s">
        <v>15</v>
      </c>
      <c r="B5" s="17">
        <v>94.353182751540047</v>
      </c>
      <c r="C5" s="17">
        <v>89.342403628117907</v>
      </c>
      <c r="D5" s="17">
        <v>91.764705882352942</v>
      </c>
      <c r="E5" s="17">
        <v>60.10928961748634</v>
      </c>
      <c r="F5" s="17">
        <v>93.35664335664336</v>
      </c>
      <c r="G5" s="17">
        <v>96.21710526315789</v>
      </c>
      <c r="H5" s="17">
        <v>96.073298429319365</v>
      </c>
      <c r="I5" s="17">
        <v>95.744680851063833</v>
      </c>
      <c r="J5" s="17">
        <v>88.509316770186331</v>
      </c>
      <c r="K5" s="17">
        <v>96.451612903225808</v>
      </c>
      <c r="L5" s="17">
        <v>96.875</v>
      </c>
      <c r="M5" s="17">
        <v>99.576271186440678</v>
      </c>
      <c r="N5" s="17">
        <v>94.945848375451263</v>
      </c>
      <c r="O5" s="17">
        <v>92.5</v>
      </c>
      <c r="P5" s="17">
        <v>88.815789473684205</v>
      </c>
      <c r="Q5" s="17">
        <v>89.285714285714292</v>
      </c>
      <c r="S5" s="17">
        <v>91.666666666666671</v>
      </c>
      <c r="T5" s="17">
        <v>84.027777777777771</v>
      </c>
      <c r="U5" s="17">
        <v>91.463414634146346</v>
      </c>
      <c r="V5" s="17">
        <v>80.405405405405403</v>
      </c>
      <c r="W5" s="17">
        <v>96.195652173913047</v>
      </c>
      <c r="Y5" s="17">
        <v>98.684210526315795</v>
      </c>
      <c r="Z5" s="17">
        <v>95.806451612903231</v>
      </c>
      <c r="AA5" s="17">
        <v>98.453608247422679</v>
      </c>
      <c r="AC5" s="17">
        <v>77.916666666666671</v>
      </c>
      <c r="AD5" s="17">
        <v>91.258741258741253</v>
      </c>
      <c r="AE5" s="17">
        <v>93.80952380952381</v>
      </c>
      <c r="AF5" s="17">
        <v>89.340101522842644</v>
      </c>
      <c r="AG5" s="17">
        <v>97.142857142857139</v>
      </c>
      <c r="AH5" s="17">
        <v>95.138888888888886</v>
      </c>
      <c r="AI5" s="17">
        <v>98.275862068965523</v>
      </c>
      <c r="AJ5" s="17">
        <v>92.10526315789474</v>
      </c>
      <c r="AK5" s="17">
        <f t="shared" si="0"/>
        <v>91.737873572978629</v>
      </c>
    </row>
    <row r="6" spans="1:37" x14ac:dyDescent="0.25">
      <c r="A6" s="18" t="s">
        <v>16</v>
      </c>
      <c r="B6" s="17">
        <v>85.06600660066006</v>
      </c>
      <c r="C6" s="17">
        <v>83.143939393939391</v>
      </c>
      <c r="D6" s="17">
        <v>88</v>
      </c>
      <c r="E6" s="17">
        <v>87.096774193548384</v>
      </c>
      <c r="F6" s="17">
        <v>95.454545454545453</v>
      </c>
      <c r="G6" s="17">
        <v>88.928571428571431</v>
      </c>
      <c r="H6" s="17">
        <v>86.4</v>
      </c>
      <c r="I6" s="17">
        <v>92.352941176470594</v>
      </c>
      <c r="J6" s="17">
        <v>92.741935483870961</v>
      </c>
      <c r="K6" s="17">
        <v>74.528301886792448</v>
      </c>
      <c r="L6" s="17">
        <v>93.28358208955224</v>
      </c>
      <c r="M6" s="17">
        <v>98.101265822784811</v>
      </c>
      <c r="N6" s="17">
        <v>91.338582677165348</v>
      </c>
      <c r="O6" s="17">
        <v>86.470588235294116</v>
      </c>
      <c r="P6" s="17">
        <v>92.934782608695656</v>
      </c>
      <c r="Q6" s="17">
        <v>89.361702127659569</v>
      </c>
      <c r="R6" s="17">
        <v>88.15789473684211</v>
      </c>
      <c r="S6" s="17">
        <v>94.117647058823536</v>
      </c>
      <c r="T6" s="17">
        <v>94.402985074626869</v>
      </c>
      <c r="U6" s="17">
        <v>91.584158415841586</v>
      </c>
      <c r="V6" s="17">
        <v>87.878787878787875</v>
      </c>
      <c r="W6" s="17">
        <v>96.428571428571431</v>
      </c>
      <c r="X6" s="17">
        <v>88.12785388127854</v>
      </c>
      <c r="Y6" s="17">
        <v>88.888888888888886</v>
      </c>
      <c r="Z6" s="17">
        <v>86.15384615384616</v>
      </c>
      <c r="AA6" s="17">
        <v>50</v>
      </c>
      <c r="AB6" s="17">
        <v>88.461538461538467</v>
      </c>
      <c r="AC6" s="17">
        <v>88.888888888888886</v>
      </c>
      <c r="AD6" s="17">
        <v>92.592592592592595</v>
      </c>
      <c r="AE6" s="17">
        <v>89.361702127659569</v>
      </c>
      <c r="AF6" s="17">
        <v>97.5</v>
      </c>
      <c r="AG6" s="17">
        <v>96.629213483146074</v>
      </c>
      <c r="AH6" s="17">
        <v>88.461538461538467</v>
      </c>
      <c r="AI6" s="17">
        <v>100</v>
      </c>
      <c r="AJ6" s="17">
        <v>90.769230769230774</v>
      </c>
      <c r="AK6" s="17">
        <f t="shared" si="0"/>
        <v>89.24596735661865</v>
      </c>
    </row>
    <row r="7" spans="1:37" x14ac:dyDescent="0.25">
      <c r="A7" s="19" t="s">
        <v>21</v>
      </c>
      <c r="B7" s="17">
        <v>89.14373088685015</v>
      </c>
      <c r="C7" s="17">
        <v>89.312977099236647</v>
      </c>
      <c r="D7" s="17">
        <v>89.073426573426573</v>
      </c>
      <c r="E7" s="17">
        <v>85.555555555555557</v>
      </c>
      <c r="F7" s="17">
        <v>92.857142857142861</v>
      </c>
      <c r="G7" s="17">
        <v>89.0625</v>
      </c>
      <c r="H7" s="17">
        <v>91.711229946524071</v>
      </c>
      <c r="I7" s="17">
        <v>93.661971830985919</v>
      </c>
      <c r="J7" s="17">
        <v>88.976377952755911</v>
      </c>
      <c r="K7" s="17">
        <v>90.816326530612244</v>
      </c>
      <c r="L7" s="17">
        <v>91.58163265306122</v>
      </c>
      <c r="M7" s="17">
        <v>97.552447552447546</v>
      </c>
      <c r="N7" s="17">
        <v>89.106145251396654</v>
      </c>
      <c r="O7" s="17">
        <v>88.652482269503551</v>
      </c>
      <c r="P7" s="17">
        <v>88.425925925925924</v>
      </c>
      <c r="Q7" s="17">
        <v>88.125</v>
      </c>
      <c r="R7" s="17">
        <v>89.181286549707607</v>
      </c>
      <c r="S7" s="17">
        <v>82.4</v>
      </c>
      <c r="T7" s="17">
        <v>85.256410256410263</v>
      </c>
      <c r="U7" s="17">
        <v>90.1673640167364</v>
      </c>
      <c r="V7" s="17">
        <v>87.8125</v>
      </c>
      <c r="W7" s="17">
        <v>86.940298507462686</v>
      </c>
      <c r="X7" s="17">
        <v>85.256410256410263</v>
      </c>
      <c r="Y7" s="17">
        <v>92.523364485981304</v>
      </c>
      <c r="Z7" s="17">
        <v>91.25</v>
      </c>
      <c r="AA7" s="17">
        <v>86.71875</v>
      </c>
      <c r="AB7" s="17">
        <v>93.670886075949369</v>
      </c>
      <c r="AC7" s="17">
        <v>87.719298245614041</v>
      </c>
      <c r="AD7" s="17">
        <v>75.961538461538467</v>
      </c>
      <c r="AE7" s="17">
        <v>96.969696969696969</v>
      </c>
      <c r="AF7" s="17">
        <v>96.875</v>
      </c>
      <c r="AG7" s="17">
        <v>93.137254901960787</v>
      </c>
      <c r="AH7" s="17">
        <v>80.405405405405403</v>
      </c>
      <c r="AI7" s="17">
        <v>96.739130434782609</v>
      </c>
      <c r="AJ7" s="17">
        <v>83.529411764705884</v>
      </c>
      <c r="AK7" s="23">
        <f t="shared" si="0"/>
        <v>89.317967977651051</v>
      </c>
    </row>
    <row r="8" spans="1:37" x14ac:dyDescent="0.25">
      <c r="A8" s="19" t="s">
        <v>23</v>
      </c>
      <c r="B8" s="17">
        <v>85.159235668789805</v>
      </c>
      <c r="C8" s="17">
        <v>92.857142857142861</v>
      </c>
      <c r="D8" s="17">
        <v>88.861386138613867</v>
      </c>
      <c r="E8" s="17">
        <v>88.853503184713375</v>
      </c>
      <c r="F8" s="17">
        <v>96.926229508196727</v>
      </c>
      <c r="G8" s="17">
        <v>80.031695721077654</v>
      </c>
      <c r="H8" s="17">
        <v>88.932806324110672</v>
      </c>
      <c r="I8" s="17">
        <v>96.546546546546551</v>
      </c>
      <c r="J8" s="17">
        <v>90.534979423868307</v>
      </c>
      <c r="K8" s="17">
        <v>90.491803278688522</v>
      </c>
      <c r="L8" s="17">
        <v>89.393939393939391</v>
      </c>
      <c r="M8" s="17">
        <v>97.4609375</v>
      </c>
      <c r="N8" s="17">
        <v>88.927335640138409</v>
      </c>
      <c r="O8" s="17">
        <v>94.318181818181813</v>
      </c>
      <c r="P8" s="17">
        <v>88.175675675675677</v>
      </c>
      <c r="Q8" s="17">
        <v>92.939481268011534</v>
      </c>
      <c r="R8" s="17">
        <v>92.873303167420815</v>
      </c>
      <c r="S8" s="17">
        <v>89.230769230769226</v>
      </c>
      <c r="T8" s="17">
        <v>91.386554621848745</v>
      </c>
      <c r="U8" s="17">
        <v>90.597014925373131</v>
      </c>
      <c r="V8" s="17">
        <v>91.727941176470594</v>
      </c>
      <c r="W8" s="17">
        <v>89.266304347826093</v>
      </c>
      <c r="X8" s="17">
        <v>85.170340681362731</v>
      </c>
      <c r="Y8" s="17">
        <v>96.078431372549019</v>
      </c>
      <c r="Z8" s="17">
        <v>91.666666666666671</v>
      </c>
      <c r="AA8" s="17">
        <v>94.827586206896555</v>
      </c>
      <c r="AB8" s="17">
        <v>93.548387096774192</v>
      </c>
      <c r="AC8" s="17">
        <v>88.81278538812785</v>
      </c>
      <c r="AD8" s="17">
        <v>82.971014492753625</v>
      </c>
      <c r="AE8" s="17">
        <v>88.829787234042556</v>
      </c>
      <c r="AF8" s="17">
        <v>97.244094488188978</v>
      </c>
      <c r="AG8" s="17">
        <v>91.886792452830193</v>
      </c>
      <c r="AH8" s="17">
        <v>98.467432950191565</v>
      </c>
      <c r="AI8" s="17">
        <v>98.571428571428569</v>
      </c>
      <c r="AJ8" s="17">
        <v>96.39889196675901</v>
      </c>
      <c r="AK8" s="23">
        <f t="shared" si="0"/>
        <v>91.427611628170723</v>
      </c>
    </row>
    <row r="9" spans="1:37" x14ac:dyDescent="0.25">
      <c r="A9" s="17" t="s">
        <v>25</v>
      </c>
      <c r="B9" s="17">
        <v>93.478260869565219</v>
      </c>
      <c r="C9" s="17">
        <v>98</v>
      </c>
      <c r="D9" s="17">
        <v>92.592592592592595</v>
      </c>
      <c r="E9" s="17">
        <v>93.75</v>
      </c>
      <c r="F9" s="17">
        <v>97.142857142857139</v>
      </c>
      <c r="G9" s="17">
        <v>97.916666666666671</v>
      </c>
      <c r="H9" s="17">
        <v>100</v>
      </c>
      <c r="I9" s="17">
        <v>100</v>
      </c>
      <c r="J9" s="17">
        <v>94.444444444444443</v>
      </c>
      <c r="K9" s="17">
        <v>95.3125</v>
      </c>
      <c r="L9" s="17">
        <v>97.5</v>
      </c>
      <c r="M9" s="17">
        <v>100</v>
      </c>
      <c r="N9" s="17">
        <v>100</v>
      </c>
      <c r="O9" s="17">
        <v>100</v>
      </c>
      <c r="P9" s="17">
        <v>96</v>
      </c>
      <c r="Q9" s="17">
        <v>93.548387096774192</v>
      </c>
      <c r="R9" s="17">
        <v>91.428571428571431</v>
      </c>
      <c r="S9" s="17">
        <v>99.099099099099092</v>
      </c>
      <c r="T9" s="17">
        <v>92.647058823529406</v>
      </c>
      <c r="U9" s="17">
        <v>95.454545454545453</v>
      </c>
      <c r="V9" s="17">
        <v>95.833333333333329</v>
      </c>
      <c r="W9" s="17">
        <v>100</v>
      </c>
      <c r="X9" s="17">
        <v>94.117647058823536</v>
      </c>
      <c r="Y9" s="17">
        <v>100</v>
      </c>
      <c r="Z9" s="17">
        <v>96.15384615384616</v>
      </c>
      <c r="AA9" s="17">
        <v>96.428571428571431</v>
      </c>
      <c r="AB9" s="17">
        <v>97.368421052631575</v>
      </c>
      <c r="AD9" s="17">
        <v>92.592592592592595</v>
      </c>
      <c r="AE9" s="17">
        <v>93.333333333333329</v>
      </c>
      <c r="AF9" s="17">
        <v>94</v>
      </c>
      <c r="AG9" s="17">
        <v>100</v>
      </c>
      <c r="AH9" s="17">
        <v>100</v>
      </c>
      <c r="AJ9" s="17">
        <v>96.875</v>
      </c>
      <c r="AK9" s="23">
        <f t="shared" si="0"/>
        <v>96.515688744599331</v>
      </c>
    </row>
    <row r="10" spans="1:37" x14ac:dyDescent="0.25">
      <c r="A10" s="19" t="s">
        <v>27</v>
      </c>
      <c r="B10" s="17">
        <v>83.758700696055683</v>
      </c>
      <c r="C10" s="17">
        <v>84.473684210526315</v>
      </c>
      <c r="D10" s="17">
        <v>84.306569343065689</v>
      </c>
      <c r="E10" s="17">
        <v>81.05263157894737</v>
      </c>
      <c r="F10" s="17">
        <v>88.616071428571431</v>
      </c>
      <c r="G10" s="17">
        <v>86.79245283018868</v>
      </c>
      <c r="H10" s="17">
        <v>88.84615384615384</v>
      </c>
      <c r="I10" s="17">
        <v>85.61643835616438</v>
      </c>
      <c r="J10" s="17">
        <v>85.039370078740163</v>
      </c>
      <c r="K10" s="17">
        <v>84.536082474226802</v>
      </c>
      <c r="L10" s="17">
        <v>82.8125</v>
      </c>
      <c r="M10" s="17">
        <v>95.762711864406782</v>
      </c>
      <c r="N10" s="17">
        <v>80.909090909090907</v>
      </c>
      <c r="O10" s="17">
        <v>88.888888888888886</v>
      </c>
      <c r="P10" s="17">
        <v>84.112149532710276</v>
      </c>
      <c r="Q10" s="17">
        <v>76.282051282051285</v>
      </c>
      <c r="R10" s="17">
        <v>80.120481927710841</v>
      </c>
      <c r="S10" s="17">
        <v>82.8</v>
      </c>
      <c r="T10" s="17">
        <v>73.648648648648646</v>
      </c>
      <c r="U10" s="17">
        <v>90.740740740740748</v>
      </c>
      <c r="V10" s="17">
        <v>80.813953488372093</v>
      </c>
      <c r="W10" s="17">
        <v>64.912280701754383</v>
      </c>
      <c r="X10" s="17">
        <v>80.5</v>
      </c>
      <c r="Y10" s="17">
        <v>95</v>
      </c>
      <c r="Z10" s="17">
        <v>85.826771653543304</v>
      </c>
      <c r="AA10" s="17">
        <v>80.232558139534888</v>
      </c>
      <c r="AB10" s="17">
        <v>87.5</v>
      </c>
      <c r="AC10" s="17">
        <v>88.709677419354833</v>
      </c>
      <c r="AD10" s="17">
        <v>83.695652173913047</v>
      </c>
      <c r="AE10" s="17">
        <v>82.65306122448979</v>
      </c>
      <c r="AF10" s="17">
        <v>84.459459459459453</v>
      </c>
      <c r="AG10" s="17">
        <v>82.142857142857139</v>
      </c>
      <c r="AH10" s="17">
        <v>82.65306122448979</v>
      </c>
      <c r="AI10" s="17">
        <v>95.652173913043484</v>
      </c>
      <c r="AJ10" s="17">
        <v>83.928571428571431</v>
      </c>
      <c r="AK10" s="17">
        <f t="shared" si="0"/>
        <v>84.222728474464915</v>
      </c>
    </row>
    <row r="11" spans="1:37" x14ac:dyDescent="0.25">
      <c r="A11" s="18" t="s">
        <v>29</v>
      </c>
      <c r="B11" s="17">
        <v>84.948096885813143</v>
      </c>
      <c r="C11" s="17">
        <v>87.280701754385959</v>
      </c>
      <c r="D11" s="17">
        <v>81.858407079646014</v>
      </c>
      <c r="E11" s="17">
        <v>76.146788990825684</v>
      </c>
      <c r="F11" s="17">
        <v>99.768518518518519</v>
      </c>
      <c r="G11" s="17">
        <v>88.141025641025635</v>
      </c>
      <c r="H11" s="17">
        <v>85.555555555555557</v>
      </c>
      <c r="I11" s="17">
        <v>97.474747474747474</v>
      </c>
      <c r="J11" s="17">
        <v>77.307692307692307</v>
      </c>
      <c r="K11" s="17">
        <v>80.454545454545453</v>
      </c>
      <c r="L11" s="17">
        <v>92.514970059880241</v>
      </c>
      <c r="M11" s="17">
        <v>99.705882352941174</v>
      </c>
      <c r="N11" s="17">
        <v>93.56435643564356</v>
      </c>
      <c r="O11" s="17">
        <v>90.116279069767444</v>
      </c>
      <c r="P11" s="17">
        <v>88.888888888888886</v>
      </c>
      <c r="Q11" s="17">
        <v>94.623655913978496</v>
      </c>
      <c r="R11" s="17">
        <v>89.393939393939391</v>
      </c>
      <c r="S11" s="17">
        <v>93.382352941176464</v>
      </c>
      <c r="T11" s="17">
        <v>89.035087719298247</v>
      </c>
      <c r="U11" s="17">
        <v>96.124031007751938</v>
      </c>
      <c r="V11" s="17">
        <v>90.225563909774436</v>
      </c>
      <c r="W11" s="17">
        <v>80.269058295964129</v>
      </c>
      <c r="X11" s="17">
        <v>89.112903225806448</v>
      </c>
      <c r="Y11" s="17">
        <v>96.192893401015226</v>
      </c>
      <c r="Z11" s="17">
        <v>97.61904761904762</v>
      </c>
      <c r="AA11" s="17">
        <v>97.435897435897431</v>
      </c>
      <c r="AB11" s="17">
        <v>90</v>
      </c>
      <c r="AC11" s="17">
        <v>86.36363636363636</v>
      </c>
      <c r="AD11" s="17">
        <v>75.793650793650798</v>
      </c>
      <c r="AE11" s="17">
        <v>88.82352941176471</v>
      </c>
      <c r="AF11" s="17">
        <v>83.84615384615384</v>
      </c>
      <c r="AG11" s="17">
        <v>91.944444444444443</v>
      </c>
      <c r="AH11" s="17">
        <v>88.63636363636364</v>
      </c>
      <c r="AI11" s="17">
        <v>97.402597402597408</v>
      </c>
      <c r="AJ11" s="17">
        <v>95.731707317073173</v>
      </c>
      <c r="AK11" s="17">
        <f t="shared" si="0"/>
        <v>89.590942015691738</v>
      </c>
    </row>
    <row r="12" spans="1:37" x14ac:dyDescent="0.25">
      <c r="A12" s="17" t="s">
        <v>30</v>
      </c>
      <c r="F12" s="17">
        <v>97.115384615384613</v>
      </c>
      <c r="G12" s="17">
        <v>100</v>
      </c>
      <c r="I12" s="17">
        <v>98.780487804878049</v>
      </c>
      <c r="J12" s="17">
        <v>94.067796610169495</v>
      </c>
      <c r="K12" s="17">
        <v>63.157894736842103</v>
      </c>
      <c r="L12" s="17">
        <v>100</v>
      </c>
      <c r="M12" s="17">
        <v>97.352941176470594</v>
      </c>
      <c r="O12" s="17">
        <v>97.42647058823529</v>
      </c>
      <c r="P12" s="17">
        <v>85</v>
      </c>
      <c r="Q12" s="17">
        <v>92.660550458715591</v>
      </c>
      <c r="R12" s="17">
        <v>92.592592592592595</v>
      </c>
      <c r="T12" s="17">
        <v>100</v>
      </c>
      <c r="V12" s="17">
        <v>91.82692307692308</v>
      </c>
      <c r="Y12" s="17">
        <v>100</v>
      </c>
      <c r="Z12" s="17">
        <v>100</v>
      </c>
      <c r="AG12" s="17">
        <v>100</v>
      </c>
      <c r="AH12" s="17">
        <v>97.222222222222229</v>
      </c>
      <c r="AJ12" s="17">
        <v>98.07692307692308</v>
      </c>
      <c r="AK12" s="23">
        <f t="shared" si="0"/>
        <v>94.737788164408698</v>
      </c>
    </row>
    <row r="13" spans="1:37" x14ac:dyDescent="0.25">
      <c r="A13" s="19" t="s">
        <v>31</v>
      </c>
      <c r="B13" s="17">
        <v>92.091388400702982</v>
      </c>
      <c r="C13" s="17">
        <v>84.640522875816998</v>
      </c>
      <c r="E13" s="17">
        <v>80.275229357798167</v>
      </c>
      <c r="F13" s="17">
        <v>84.821428571428569</v>
      </c>
      <c r="G13" s="17">
        <v>84.21052631578948</v>
      </c>
      <c r="H13" s="17">
        <v>92.957746478873233</v>
      </c>
      <c r="I13" s="17">
        <v>89.024390243902445</v>
      </c>
      <c r="J13" s="17">
        <v>76.271186440677965</v>
      </c>
      <c r="K13" s="17">
        <v>98.051948051948045</v>
      </c>
      <c r="M13" s="17">
        <v>96.875</v>
      </c>
      <c r="O13" s="17">
        <v>88.888888888888886</v>
      </c>
      <c r="P13" s="17">
        <v>92.857142857142861</v>
      </c>
      <c r="R13" s="17">
        <v>80.882352941176464</v>
      </c>
      <c r="T13" s="17">
        <v>89.393939393939391</v>
      </c>
      <c r="V13" s="17">
        <v>85.526315789473685</v>
      </c>
      <c r="Y13" s="17">
        <v>86.5</v>
      </c>
      <c r="Z13" s="17">
        <v>62.5</v>
      </c>
      <c r="AC13" s="17">
        <v>73.255813953488371</v>
      </c>
      <c r="AD13" s="17">
        <v>100</v>
      </c>
      <c r="AH13" s="17">
        <v>92.592592592592595</v>
      </c>
      <c r="AK13" s="17">
        <f t="shared" si="0"/>
        <v>86.580820657682025</v>
      </c>
    </row>
    <row r="14" spans="1:37" x14ac:dyDescent="0.25">
      <c r="A14" s="19" t="s">
        <v>33</v>
      </c>
      <c r="B14" s="17">
        <v>82.142857142857139</v>
      </c>
      <c r="C14" s="17">
        <v>40.816326530612244</v>
      </c>
      <c r="E14" s="17">
        <v>75.392670157068068</v>
      </c>
      <c r="F14" s="17">
        <v>88.571428571428569</v>
      </c>
      <c r="G14" s="17">
        <v>86.666666666666671</v>
      </c>
      <c r="I14" s="17">
        <v>91.17647058823529</v>
      </c>
      <c r="J14" s="17">
        <v>83.132530120481931</v>
      </c>
      <c r="K14" s="17">
        <v>83.582089552238813</v>
      </c>
      <c r="L14" s="17">
        <v>89.65517241379311</v>
      </c>
      <c r="M14" s="17">
        <v>96.5</v>
      </c>
      <c r="N14" s="17">
        <v>89.252336448598129</v>
      </c>
      <c r="O14" s="17">
        <v>87.16814159292035</v>
      </c>
      <c r="P14" s="17">
        <v>88.974358974358978</v>
      </c>
      <c r="Q14" s="17">
        <v>81.25</v>
      </c>
      <c r="R14" s="17">
        <v>77.464788732394368</v>
      </c>
      <c r="S14" s="17">
        <v>85.5</v>
      </c>
      <c r="T14" s="17">
        <v>80.769230769230774</v>
      </c>
      <c r="U14" s="17">
        <v>92.691029900332225</v>
      </c>
      <c r="V14" s="17">
        <v>80.555555555555557</v>
      </c>
      <c r="W14" s="17">
        <v>81.25</v>
      </c>
      <c r="Y14" s="17">
        <v>94.230769230769226</v>
      </c>
      <c r="Z14" s="17">
        <v>87.073170731707322</v>
      </c>
      <c r="AD14" s="17">
        <v>87.323943661971825</v>
      </c>
      <c r="AG14" s="17">
        <v>86.99186991869918</v>
      </c>
      <c r="AH14" s="17">
        <v>92.352941176470594</v>
      </c>
      <c r="AI14" s="17">
        <v>95.161290322580641</v>
      </c>
      <c r="AJ14" s="17">
        <v>89.444444444444443</v>
      </c>
      <c r="AK14" s="17">
        <f t="shared" si="0"/>
        <v>85.003336414941316</v>
      </c>
    </row>
    <row r="15" spans="1:37" x14ac:dyDescent="0.25">
      <c r="A15" s="17" t="s">
        <v>34</v>
      </c>
      <c r="B15" s="17">
        <v>90.384615384615387</v>
      </c>
      <c r="C15" s="17">
        <v>100</v>
      </c>
      <c r="E15" s="17">
        <v>91.935483870967744</v>
      </c>
      <c r="G15" s="17">
        <v>94.416243654822338</v>
      </c>
      <c r="H15" s="17">
        <v>91.901408450704224</v>
      </c>
      <c r="J15" s="17">
        <v>90.555555555555557</v>
      </c>
      <c r="K15" s="17">
        <v>95.121951219512198</v>
      </c>
      <c r="M15" s="17">
        <v>95.384615384615387</v>
      </c>
      <c r="O15" s="17">
        <v>97.701149425287355</v>
      </c>
      <c r="P15" s="17">
        <v>93.708609271523173</v>
      </c>
      <c r="Q15" s="17">
        <v>95.138888888888886</v>
      </c>
      <c r="T15" s="17">
        <v>90.08097165991903</v>
      </c>
      <c r="Y15" s="17">
        <v>100</v>
      </c>
      <c r="Z15" s="17">
        <v>95</v>
      </c>
      <c r="AA15" s="17">
        <v>91.666666666666671</v>
      </c>
      <c r="AD15" s="17">
        <v>100</v>
      </c>
      <c r="AE15" s="17">
        <v>91.558441558441558</v>
      </c>
      <c r="AF15" s="17">
        <v>94</v>
      </c>
      <c r="AG15" s="17">
        <v>90.384615384615387</v>
      </c>
      <c r="AI15" s="17">
        <v>95.238095238095241</v>
      </c>
      <c r="AK15" s="23">
        <f t="shared" si="0"/>
        <v>94.208865580711503</v>
      </c>
    </row>
    <row r="17" spans="1:37" ht="13" x14ac:dyDescent="0.25">
      <c r="A17" s="17" t="s">
        <v>45</v>
      </c>
      <c r="B17" s="17">
        <f>QUARTILE(B3:B15, 1)</f>
        <v>85.036529171948331</v>
      </c>
      <c r="C17" s="17">
        <f t="shared" ref="C17:W17" si="1">QUARTILE(C3:C15, 1)</f>
        <v>83.779405901116434</v>
      </c>
      <c r="D17" s="17">
        <f t="shared" si="1"/>
        <v>86.015666726010323</v>
      </c>
      <c r="E17" s="17">
        <f t="shared" si="1"/>
        <v>79.243119266055047</v>
      </c>
      <c r="F17" s="17">
        <f t="shared" si="1"/>
        <v>88.739383710801391</v>
      </c>
      <c r="G17" s="17">
        <f t="shared" si="1"/>
        <v>86.79245283018868</v>
      </c>
      <c r="H17" s="17">
        <f t="shared" si="1"/>
        <v>88.889480085132249</v>
      </c>
      <c r="I17" s="17">
        <f t="shared" si="1"/>
        <v>91.150210084033603</v>
      </c>
      <c r="J17" s="17">
        <f t="shared" si="1"/>
        <v>83.132530120481931</v>
      </c>
      <c r="K17" s="1">
        <f t="shared" si="1"/>
        <v>83.582089552238813</v>
      </c>
      <c r="L17" s="17">
        <f t="shared" si="1"/>
        <v>89.524555903866258</v>
      </c>
      <c r="M17" s="17">
        <f t="shared" si="1"/>
        <v>96.5</v>
      </c>
      <c r="N17" s="17">
        <f t="shared" si="1"/>
        <v>89.106145251396654</v>
      </c>
      <c r="O17" s="17">
        <f t="shared" si="1"/>
        <v>88.888888888888886</v>
      </c>
      <c r="P17" s="17">
        <f t="shared" si="1"/>
        <v>88.425925925925924</v>
      </c>
      <c r="Q17" s="17">
        <f t="shared" si="1"/>
        <v>87.641369047619051</v>
      </c>
      <c r="R17" s="17">
        <f t="shared" si="1"/>
        <v>83.423632610939109</v>
      </c>
      <c r="S17" s="17">
        <f t="shared" si="1"/>
        <v>84.285714285714292</v>
      </c>
      <c r="T17" s="17">
        <f t="shared" si="1"/>
        <v>85.256410256410263</v>
      </c>
      <c r="U17" s="17">
        <f t="shared" si="1"/>
        <v>90.597014925373131</v>
      </c>
      <c r="V17" s="17">
        <f t="shared" si="1"/>
        <v>84.348225214198294</v>
      </c>
      <c r="W17" s="17">
        <f t="shared" si="1"/>
        <v>81.25</v>
      </c>
      <c r="X17" s="17">
        <f t="shared" ref="X17:AJ17" si="2">QUARTILE(X3:X15, 1)</f>
        <v>85.23489286264838</v>
      </c>
      <c r="Y17" s="17">
        <f t="shared" si="2"/>
        <v>93.630841121495322</v>
      </c>
      <c r="Z17" s="17">
        <f t="shared" si="2"/>
        <v>87.073170731707322</v>
      </c>
      <c r="AA17" s="17">
        <f t="shared" si="2"/>
        <v>80.232558139534888</v>
      </c>
      <c r="AB17" s="17">
        <f t="shared" si="2"/>
        <v>88.221153846153854</v>
      </c>
      <c r="AC17" s="17">
        <f t="shared" si="2"/>
        <v>86.36363636363636</v>
      </c>
      <c r="AD17" s="17">
        <f t="shared" si="2"/>
        <v>83.514492753623188</v>
      </c>
      <c r="AE17" s="17">
        <f t="shared" si="2"/>
        <v>88.825093867334175</v>
      </c>
      <c r="AF17" s="17">
        <f t="shared" si="2"/>
        <v>89.574520586576426</v>
      </c>
      <c r="AG17" s="17">
        <f t="shared" si="2"/>
        <v>91.135703918722783</v>
      </c>
      <c r="AH17" s="17">
        <f t="shared" si="2"/>
        <v>88.221153846153854</v>
      </c>
      <c r="AI17" s="17">
        <f t="shared" si="2"/>
        <v>95.652173913043484</v>
      </c>
      <c r="AJ17" s="17">
        <f t="shared" si="2"/>
        <v>88.472222222222229</v>
      </c>
      <c r="AK17" s="17">
        <f t="shared" ref="AK17" si="3">QUARTILE(AK3:AK15, 1)</f>
        <v>88.95431318934321</v>
      </c>
    </row>
    <row r="18" spans="1:37" ht="13" x14ac:dyDescent="0.25">
      <c r="A18" s="17" t="s">
        <v>46</v>
      </c>
      <c r="B18" s="17">
        <f>QUARTILE(B3:B15, 2)</f>
        <v>89.764173135732761</v>
      </c>
      <c r="C18" s="17">
        <f t="shared" ref="C18:W18" si="4">QUARTILE(C3:C15, 2)</f>
        <v>85.960612315101486</v>
      </c>
      <c r="D18" s="17">
        <f t="shared" si="4"/>
        <v>88.430693069306926</v>
      </c>
      <c r="E18" s="17">
        <f t="shared" si="4"/>
        <v>86.326164874551978</v>
      </c>
      <c r="F18" s="17">
        <f t="shared" si="4"/>
        <v>94.4055944055944</v>
      </c>
      <c r="G18" s="17">
        <f t="shared" si="4"/>
        <v>89.0625</v>
      </c>
      <c r="H18" s="17">
        <f t="shared" si="4"/>
        <v>91.711229946524071</v>
      </c>
      <c r="I18" s="17">
        <f t="shared" si="4"/>
        <v>94.123979546066209</v>
      </c>
      <c r="J18" s="17">
        <f t="shared" si="4"/>
        <v>88.532110091743121</v>
      </c>
      <c r="K18" s="1">
        <f t="shared" si="4"/>
        <v>90.491803278688522</v>
      </c>
      <c r="L18" s="17">
        <f t="shared" si="4"/>
        <v>92.514970059880241</v>
      </c>
      <c r="M18" s="17">
        <f t="shared" si="4"/>
        <v>97.352941176470594</v>
      </c>
      <c r="N18" s="17">
        <f t="shared" si="4"/>
        <v>91.338582677165348</v>
      </c>
      <c r="O18" s="17">
        <f t="shared" si="4"/>
        <v>91.743119266055047</v>
      </c>
      <c r="P18" s="17">
        <f t="shared" si="4"/>
        <v>88.888888888888886</v>
      </c>
      <c r="Q18" s="17">
        <f t="shared" si="4"/>
        <v>90.285246668225398</v>
      </c>
      <c r="R18" s="17">
        <f t="shared" si="4"/>
        <v>89.181286549707607</v>
      </c>
      <c r="S18" s="17">
        <f t="shared" si="4"/>
        <v>89.230769230769226</v>
      </c>
      <c r="T18" s="17">
        <f t="shared" si="4"/>
        <v>89.393939393939391</v>
      </c>
      <c r="U18" s="17">
        <f t="shared" si="4"/>
        <v>91.463414634146346</v>
      </c>
      <c r="V18" s="17">
        <f t="shared" si="4"/>
        <v>87.845643939393938</v>
      </c>
      <c r="W18" s="17">
        <f t="shared" si="4"/>
        <v>89.266304347826093</v>
      </c>
      <c r="X18" s="17">
        <f t="shared" ref="X18:AJ18" si="5">QUARTILE(X3:X15, 2)</f>
        <v>87.759579114552309</v>
      </c>
      <c r="Y18" s="17">
        <f t="shared" si="5"/>
        <v>95.539215686274503</v>
      </c>
      <c r="Z18" s="17">
        <f t="shared" si="5"/>
        <v>91.666666666666671</v>
      </c>
      <c r="AA18" s="17">
        <f t="shared" si="5"/>
        <v>91.666666666666671</v>
      </c>
      <c r="AB18" s="17">
        <f t="shared" si="5"/>
        <v>91.774193548387103</v>
      </c>
      <c r="AC18" s="17">
        <f t="shared" si="5"/>
        <v>88.709677419354833</v>
      </c>
      <c r="AD18" s="17">
        <f t="shared" si="5"/>
        <v>91.462703962703955</v>
      </c>
      <c r="AE18" s="17">
        <f t="shared" si="5"/>
        <v>90.460071843050571</v>
      </c>
      <c r="AF18" s="17">
        <f t="shared" si="5"/>
        <v>92.990566037735846</v>
      </c>
      <c r="AG18" s="17">
        <f t="shared" si="5"/>
        <v>93.137254901960787</v>
      </c>
      <c r="AH18" s="17">
        <f t="shared" si="5"/>
        <v>92.472766884531595</v>
      </c>
      <c r="AI18" s="17">
        <f t="shared" si="5"/>
        <v>97.402597402597408</v>
      </c>
      <c r="AJ18" s="17">
        <f t="shared" si="5"/>
        <v>92.10526315789474</v>
      </c>
      <c r="AK18" s="17">
        <f t="shared" ref="AK18" si="6">QUARTILE(AK3:AK15, 2)</f>
        <v>89.590942015691738</v>
      </c>
    </row>
    <row r="19" spans="1:37" ht="13" x14ac:dyDescent="0.25">
      <c r="A19" s="17" t="s">
        <v>47</v>
      </c>
      <c r="B19" s="17">
        <f>QUARTILE(B3:B15, 3)</f>
        <v>93.696991340058929</v>
      </c>
      <c r="C19" s="17">
        <f t="shared" ref="C19:W19" si="7">QUARTILE(C3:C15, 3)</f>
        <v>90.221088435374142</v>
      </c>
      <c r="D19" s="17">
        <f t="shared" si="7"/>
        <v>89.746246400658165</v>
      </c>
      <c r="E19" s="17">
        <f t="shared" si="7"/>
        <v>89.540127388535026</v>
      </c>
      <c r="F19" s="17">
        <f t="shared" si="7"/>
        <v>97.122252747252745</v>
      </c>
      <c r="G19" s="17">
        <f t="shared" si="7"/>
        <v>96.21710526315789</v>
      </c>
      <c r="H19" s="17">
        <f t="shared" si="7"/>
        <v>93.79292282621347</v>
      </c>
      <c r="I19" s="17">
        <f t="shared" si="7"/>
        <v>96.778596778596778</v>
      </c>
      <c r="J19" s="17">
        <f t="shared" si="7"/>
        <v>90.555555555555557</v>
      </c>
      <c r="K19" s="1">
        <f t="shared" si="7"/>
        <v>95.121951219512198</v>
      </c>
      <c r="L19" s="17">
        <f t="shared" si="7"/>
        <v>96.560366894197955</v>
      </c>
      <c r="M19" s="17">
        <f t="shared" si="7"/>
        <v>98.101265822784811</v>
      </c>
      <c r="N19" s="17">
        <f t="shared" si="7"/>
        <v>93.56435643564356</v>
      </c>
      <c r="O19" s="17">
        <f t="shared" si="7"/>
        <v>94.758064516129039</v>
      </c>
      <c r="P19" s="17">
        <f t="shared" si="7"/>
        <v>92.934782608695656</v>
      </c>
      <c r="Q19" s="17">
        <f t="shared" si="7"/>
        <v>93.091707725202198</v>
      </c>
      <c r="R19" s="17">
        <f t="shared" si="7"/>
        <v>90.977443609022558</v>
      </c>
      <c r="S19" s="17">
        <f t="shared" si="7"/>
        <v>93.382352941176464</v>
      </c>
      <c r="T19" s="17">
        <f t="shared" si="7"/>
        <v>92.647058823529406</v>
      </c>
      <c r="U19" s="17">
        <f t="shared" si="7"/>
        <v>92.691029900332225</v>
      </c>
      <c r="V19" s="17">
        <f t="shared" si="7"/>
        <v>91.752686651583716</v>
      </c>
      <c r="W19" s="17">
        <f t="shared" si="7"/>
        <v>96.195652173913047</v>
      </c>
      <c r="X19" s="17">
        <f t="shared" ref="X19:AJ19" si="8">QUARTILE(X3:X15, 3)</f>
        <v>90.133493987402176</v>
      </c>
      <c r="Y19" s="17">
        <f t="shared" si="8"/>
        <v>99.01315789473685</v>
      </c>
      <c r="Z19" s="17">
        <f t="shared" si="8"/>
        <v>95.806451612903231</v>
      </c>
      <c r="AA19" s="17">
        <f t="shared" si="8"/>
        <v>96.428571428571431</v>
      </c>
      <c r="AB19" s="17">
        <f t="shared" si="8"/>
        <v>94.595269820119924</v>
      </c>
      <c r="AC19" s="17">
        <f t="shared" si="8"/>
        <v>88.888888888888886</v>
      </c>
      <c r="AD19" s="17">
        <f t="shared" si="8"/>
        <v>92.592592592592595</v>
      </c>
      <c r="AE19" s="17">
        <f t="shared" si="8"/>
        <v>93.118932038834942</v>
      </c>
      <c r="AF19" s="17">
        <f t="shared" si="8"/>
        <v>96.15625</v>
      </c>
      <c r="AG19" s="17">
        <f t="shared" si="8"/>
        <v>96.886035313001599</v>
      </c>
      <c r="AH19" s="17">
        <f t="shared" si="8"/>
        <v>97.491909385113274</v>
      </c>
      <c r="AI19" s="17">
        <f t="shared" si="8"/>
        <v>98.571428571428569</v>
      </c>
      <c r="AJ19" s="17">
        <f t="shared" si="8"/>
        <v>96.546553421396027</v>
      </c>
      <c r="AK19" s="17">
        <f t="shared" ref="AK19" si="9">QUARTILE(AK3:AK15, 3)</f>
        <v>93.013688006844404</v>
      </c>
    </row>
    <row r="21" spans="1:37" ht="13" x14ac:dyDescent="0.25">
      <c r="A21" s="1" t="s">
        <v>142</v>
      </c>
      <c r="B21" s="17" t="s">
        <v>132</v>
      </c>
      <c r="C21" s="17" t="s">
        <v>141</v>
      </c>
      <c r="D21" s="17" t="s">
        <v>137</v>
      </c>
      <c r="E21" s="17" t="s">
        <v>149</v>
      </c>
      <c r="F21" s="17" t="s">
        <v>152</v>
      </c>
      <c r="G21" s="17" t="s">
        <v>155</v>
      </c>
      <c r="H21" s="17" t="s">
        <v>146</v>
      </c>
      <c r="I21" s="17" t="s">
        <v>162</v>
      </c>
      <c r="J21" s="17" t="s">
        <v>166</v>
      </c>
      <c r="K21" s="22" t="s">
        <v>149</v>
      </c>
      <c r="L21" s="22" t="s">
        <v>152</v>
      </c>
      <c r="N21" s="22" t="s">
        <v>25</v>
      </c>
      <c r="O21" s="22" t="s">
        <v>166</v>
      </c>
      <c r="P21" s="22" t="s">
        <v>149</v>
      </c>
      <c r="Q21" s="22" t="s">
        <v>34</v>
      </c>
      <c r="R21" s="22" t="s">
        <v>162</v>
      </c>
      <c r="S21" s="22" t="s">
        <v>137</v>
      </c>
      <c r="T21" s="22" t="s">
        <v>229</v>
      </c>
      <c r="U21" s="22" t="s">
        <v>137</v>
      </c>
      <c r="V21" s="22" t="s">
        <v>234</v>
      </c>
      <c r="W21" s="22" t="s">
        <v>137</v>
      </c>
      <c r="X21" s="22" t="s">
        <v>137</v>
      </c>
      <c r="Y21" s="22" t="s">
        <v>166</v>
      </c>
      <c r="Z21" s="22" t="s">
        <v>166</v>
      </c>
      <c r="AA21" s="22" t="s">
        <v>137</v>
      </c>
      <c r="AB21" s="22" t="s">
        <v>146</v>
      </c>
      <c r="AC21" s="22" t="s">
        <v>203</v>
      </c>
      <c r="AD21" s="22" t="s">
        <v>141</v>
      </c>
      <c r="AE21" s="22" t="s">
        <v>137</v>
      </c>
      <c r="AG21" s="22" t="s">
        <v>257</v>
      </c>
      <c r="AH21" s="22" t="s">
        <v>152</v>
      </c>
      <c r="AJ21" s="22" t="s">
        <v>162</v>
      </c>
    </row>
    <row r="22" spans="1:37" ht="13" x14ac:dyDescent="0.25">
      <c r="A22" s="1" t="s">
        <v>128</v>
      </c>
      <c r="B22" s="17" t="s">
        <v>133</v>
      </c>
      <c r="C22" s="17" t="s">
        <v>139</v>
      </c>
      <c r="D22" s="17" t="s">
        <v>143</v>
      </c>
      <c r="E22" s="17" t="s">
        <v>148</v>
      </c>
      <c r="F22" s="17" t="s">
        <v>154</v>
      </c>
      <c r="G22" s="17" t="s">
        <v>138</v>
      </c>
      <c r="H22" s="17" t="s">
        <v>148</v>
      </c>
      <c r="I22" s="17" t="s">
        <v>164</v>
      </c>
      <c r="J22" s="17" t="s">
        <v>154</v>
      </c>
      <c r="K22" s="22" t="s">
        <v>211</v>
      </c>
      <c r="L22" s="22" t="s">
        <v>164</v>
      </c>
      <c r="M22" s="22" t="s">
        <v>214</v>
      </c>
      <c r="N22" s="22" t="s">
        <v>218</v>
      </c>
      <c r="O22" s="22" t="s">
        <v>139</v>
      </c>
      <c r="P22" s="22" t="s">
        <v>221</v>
      </c>
      <c r="Q22" s="22" t="s">
        <v>207</v>
      </c>
      <c r="R22" s="22" t="s">
        <v>207</v>
      </c>
      <c r="S22" s="22" t="s">
        <v>228</v>
      </c>
      <c r="T22" s="22" t="s">
        <v>230</v>
      </c>
      <c r="U22" s="22" t="s">
        <v>154</v>
      </c>
      <c r="V22" s="22" t="s">
        <v>230</v>
      </c>
      <c r="W22" s="22" t="s">
        <v>164</v>
      </c>
      <c r="X22" s="22" t="s">
        <v>143</v>
      </c>
      <c r="Y22" s="22" t="s">
        <v>211</v>
      </c>
      <c r="Z22" s="22" t="s">
        <v>164</v>
      </c>
      <c r="AA22" s="22" t="s">
        <v>244</v>
      </c>
      <c r="AB22" s="22" t="s">
        <v>143</v>
      </c>
      <c r="AC22" s="22" t="s">
        <v>208</v>
      </c>
      <c r="AD22" s="22" t="s">
        <v>250</v>
      </c>
      <c r="AE22" s="22" t="s">
        <v>226</v>
      </c>
      <c r="AG22" s="22" t="s">
        <v>143</v>
      </c>
      <c r="AH22" s="22" t="s">
        <v>214</v>
      </c>
      <c r="AI22" s="22" t="s">
        <v>138</v>
      </c>
      <c r="AJ22" s="22" t="s">
        <v>228</v>
      </c>
    </row>
    <row r="23" spans="1:37" ht="13" x14ac:dyDescent="0.25">
      <c r="A23" s="1" t="s">
        <v>129</v>
      </c>
      <c r="B23" s="17" t="s">
        <v>131</v>
      </c>
      <c r="C23" s="17" t="s">
        <v>136</v>
      </c>
      <c r="D23" s="17" t="s">
        <v>11</v>
      </c>
      <c r="E23" s="17" t="s">
        <v>147</v>
      </c>
      <c r="F23" s="17" t="s">
        <v>135</v>
      </c>
      <c r="H23" s="17" t="s">
        <v>157</v>
      </c>
      <c r="J23" s="17" t="s">
        <v>29</v>
      </c>
      <c r="K23" s="22" t="s">
        <v>209</v>
      </c>
      <c r="L23" s="22" t="s">
        <v>135</v>
      </c>
      <c r="M23" s="22" t="s">
        <v>213</v>
      </c>
      <c r="O23" s="22" t="s">
        <v>206</v>
      </c>
      <c r="Q23" s="22" t="s">
        <v>213</v>
      </c>
      <c r="R23" s="22" t="s">
        <v>135</v>
      </c>
      <c r="S23" s="22" t="s">
        <v>135</v>
      </c>
      <c r="T23" s="22" t="s">
        <v>205</v>
      </c>
      <c r="V23" s="22" t="s">
        <v>233</v>
      </c>
      <c r="W23" s="22" t="s">
        <v>29</v>
      </c>
      <c r="Y23" s="22" t="s">
        <v>206</v>
      </c>
      <c r="Z23" s="22" t="s">
        <v>16</v>
      </c>
      <c r="AA23" s="22" t="s">
        <v>243</v>
      </c>
      <c r="AB23" s="22" t="s">
        <v>136</v>
      </c>
      <c r="AC23" s="22" t="s">
        <v>248</v>
      </c>
      <c r="AD23" s="22" t="s">
        <v>29</v>
      </c>
      <c r="AE23" s="22" t="s">
        <v>253</v>
      </c>
      <c r="AF23" s="22" t="s">
        <v>248</v>
      </c>
      <c r="AH23" s="22" t="s">
        <v>136</v>
      </c>
      <c r="AJ23" s="22" t="s">
        <v>135</v>
      </c>
    </row>
    <row r="24" spans="1:37" x14ac:dyDescent="0.25">
      <c r="A24" s="17" t="s">
        <v>32</v>
      </c>
      <c r="B24" s="17" t="s">
        <v>30</v>
      </c>
      <c r="C24" s="17" t="s">
        <v>30</v>
      </c>
      <c r="D24" s="17" t="s">
        <v>145</v>
      </c>
      <c r="E24" s="17" t="s">
        <v>30</v>
      </c>
      <c r="F24" s="17" t="s">
        <v>34</v>
      </c>
      <c r="H24" s="17" t="s">
        <v>150</v>
      </c>
      <c r="I24" s="17" t="s">
        <v>34</v>
      </c>
      <c r="L24" s="22" t="s">
        <v>204</v>
      </c>
      <c r="N24" s="22" t="s">
        <v>217</v>
      </c>
      <c r="Q24" s="22" t="s">
        <v>222</v>
      </c>
      <c r="R24" s="22" t="s">
        <v>224</v>
      </c>
      <c r="S24" s="22" t="s">
        <v>217</v>
      </c>
      <c r="U24" s="22" t="s">
        <v>217</v>
      </c>
      <c r="V24" s="22" t="s">
        <v>34</v>
      </c>
      <c r="W24" s="22" t="s">
        <v>217</v>
      </c>
      <c r="X24" s="22" t="s">
        <v>237</v>
      </c>
      <c r="Y24" s="22" t="s">
        <v>203</v>
      </c>
      <c r="AA24" s="22" t="s">
        <v>241</v>
      </c>
      <c r="AB24" s="22" t="s">
        <v>245</v>
      </c>
      <c r="AC24" s="22" t="s">
        <v>247</v>
      </c>
      <c r="AD24" s="22" t="s">
        <v>30</v>
      </c>
      <c r="AE24" s="22" t="s">
        <v>252</v>
      </c>
      <c r="AF24" s="22" t="s">
        <v>252</v>
      </c>
      <c r="AG24" s="22" t="s">
        <v>256</v>
      </c>
      <c r="AH24" s="22" t="s">
        <v>34</v>
      </c>
      <c r="AI24" s="22" t="s">
        <v>260</v>
      </c>
      <c r="AJ24" s="22" t="s">
        <v>204</v>
      </c>
    </row>
    <row r="25" spans="1:37" x14ac:dyDescent="0.25">
      <c r="A25" s="17" t="s">
        <v>130</v>
      </c>
      <c r="B25" s="17" t="s">
        <v>134</v>
      </c>
      <c r="C25" s="17" t="s">
        <v>140</v>
      </c>
      <c r="D25" s="17" t="s">
        <v>144</v>
      </c>
      <c r="E25" s="17" t="s">
        <v>151</v>
      </c>
      <c r="F25" s="17" t="s">
        <v>153</v>
      </c>
      <c r="G25" s="17" t="s">
        <v>156</v>
      </c>
      <c r="H25" s="17" t="s">
        <v>158</v>
      </c>
      <c r="I25" s="17" t="s">
        <v>163</v>
      </c>
      <c r="J25" s="17" t="s">
        <v>165</v>
      </c>
      <c r="K25" s="22" t="s">
        <v>210</v>
      </c>
      <c r="L25" s="22" t="s">
        <v>212</v>
      </c>
      <c r="M25" s="22" t="s">
        <v>215</v>
      </c>
      <c r="N25" s="22" t="s">
        <v>216</v>
      </c>
      <c r="O25" s="22" t="s">
        <v>219</v>
      </c>
      <c r="P25" s="22" t="s">
        <v>220</v>
      </c>
      <c r="Q25" s="22" t="s">
        <v>223</v>
      </c>
      <c r="R25" s="22" t="s">
        <v>225</v>
      </c>
      <c r="S25" s="22" t="s">
        <v>227</v>
      </c>
      <c r="T25" s="22" t="s">
        <v>231</v>
      </c>
      <c r="U25" s="22" t="s">
        <v>232</v>
      </c>
      <c r="V25" s="22" t="s">
        <v>235</v>
      </c>
      <c r="W25" s="22" t="s">
        <v>236</v>
      </c>
      <c r="X25" s="22" t="s">
        <v>238</v>
      </c>
      <c r="Y25" s="22" t="s">
        <v>239</v>
      </c>
      <c r="Z25" s="22" t="s">
        <v>240</v>
      </c>
      <c r="AA25" s="22" t="s">
        <v>242</v>
      </c>
      <c r="AB25" s="22" t="s">
        <v>246</v>
      </c>
      <c r="AC25" s="22" t="s">
        <v>249</v>
      </c>
      <c r="AD25" s="22" t="s">
        <v>251</v>
      </c>
      <c r="AE25" s="22" t="s">
        <v>254</v>
      </c>
      <c r="AF25" s="22" t="s">
        <v>255</v>
      </c>
      <c r="AG25" s="22" t="s">
        <v>258</v>
      </c>
      <c r="AH25" s="22" t="s">
        <v>259</v>
      </c>
      <c r="AI25" s="22" t="s">
        <v>261</v>
      </c>
      <c r="AJ25" s="22" t="s">
        <v>262</v>
      </c>
    </row>
    <row r="26" spans="1:37" x14ac:dyDescent="0.25">
      <c r="A26" s="17" t="s">
        <v>159</v>
      </c>
      <c r="B26" s="17">
        <v>6</v>
      </c>
      <c r="C26" s="17">
        <v>7</v>
      </c>
      <c r="D26" s="17">
        <v>4</v>
      </c>
      <c r="E26" s="17">
        <v>9</v>
      </c>
      <c r="F26" s="17">
        <v>8</v>
      </c>
      <c r="G26" s="17">
        <v>6</v>
      </c>
      <c r="H26" s="17">
        <v>8</v>
      </c>
      <c r="I26" s="17">
        <v>5</v>
      </c>
      <c r="J26" s="17">
        <v>8</v>
      </c>
      <c r="K26" s="17">
        <v>10</v>
      </c>
      <c r="L26" s="17">
        <v>7</v>
      </c>
      <c r="M26" s="17">
        <v>6</v>
      </c>
      <c r="N26" s="17">
        <v>3</v>
      </c>
      <c r="O26" s="17">
        <v>7</v>
      </c>
      <c r="P26" s="17">
        <v>6</v>
      </c>
      <c r="Q26" s="17">
        <v>4</v>
      </c>
      <c r="R26" s="17">
        <v>4</v>
      </c>
      <c r="S26" s="17">
        <v>4</v>
      </c>
      <c r="T26" s="17">
        <v>7</v>
      </c>
      <c r="U26" s="17">
        <v>5</v>
      </c>
      <c r="V26" s="17">
        <v>7</v>
      </c>
      <c r="W26" s="22">
        <v>5</v>
      </c>
      <c r="X26" s="17">
        <v>3</v>
      </c>
      <c r="Y26" s="17">
        <v>8</v>
      </c>
      <c r="Z26" s="17">
        <v>7</v>
      </c>
      <c r="AA26" s="17">
        <v>6</v>
      </c>
      <c r="AB26" s="17">
        <v>6</v>
      </c>
      <c r="AC26" s="17">
        <v>6</v>
      </c>
      <c r="AD26" s="17">
        <v>5</v>
      </c>
      <c r="AE26" s="17">
        <v>4</v>
      </c>
      <c r="AF26" s="17">
        <v>2</v>
      </c>
      <c r="AG26" s="17">
        <v>4</v>
      </c>
      <c r="AH26" s="17">
        <v>9</v>
      </c>
      <c r="AI26" s="17">
        <v>2</v>
      </c>
      <c r="AJ26" s="17">
        <v>5</v>
      </c>
      <c r="AK26" s="17">
        <f>SUM(B26:AJ26)</f>
        <v>203</v>
      </c>
    </row>
    <row r="27" spans="1:37" x14ac:dyDescent="0.25">
      <c r="A27" s="17" t="s">
        <v>160</v>
      </c>
      <c r="B27" s="17">
        <v>6</v>
      </c>
      <c r="C27" s="17">
        <v>5</v>
      </c>
      <c r="D27" s="17">
        <v>4</v>
      </c>
      <c r="E27" s="17">
        <v>3</v>
      </c>
      <c r="F27" s="17">
        <v>4</v>
      </c>
      <c r="G27" s="17">
        <v>7</v>
      </c>
      <c r="H27" s="17">
        <v>3</v>
      </c>
      <c r="I27" s="17">
        <v>7</v>
      </c>
      <c r="J27" s="17">
        <v>5</v>
      </c>
      <c r="K27" s="17">
        <v>3</v>
      </c>
      <c r="L27" s="17">
        <v>4</v>
      </c>
      <c r="M27" s="17">
        <v>7</v>
      </c>
      <c r="N27" s="17">
        <v>6</v>
      </c>
      <c r="O27" s="17">
        <v>6</v>
      </c>
      <c r="P27" s="17">
        <v>7</v>
      </c>
      <c r="Q27" s="17">
        <v>8</v>
      </c>
      <c r="R27" s="17">
        <v>7</v>
      </c>
      <c r="S27" s="17">
        <v>5</v>
      </c>
      <c r="T27" s="22">
        <v>6</v>
      </c>
      <c r="U27" s="17">
        <v>4</v>
      </c>
      <c r="V27" s="17">
        <v>5</v>
      </c>
      <c r="W27" s="22">
        <v>4</v>
      </c>
      <c r="X27" s="17">
        <v>5</v>
      </c>
      <c r="Y27" s="17">
        <v>4</v>
      </c>
      <c r="Z27" s="17">
        <v>6</v>
      </c>
      <c r="AA27" s="17">
        <v>3</v>
      </c>
      <c r="AB27" s="17">
        <v>2</v>
      </c>
      <c r="AC27" s="17">
        <v>3</v>
      </c>
      <c r="AD27" s="17">
        <v>7</v>
      </c>
      <c r="AE27" s="17">
        <v>6</v>
      </c>
      <c r="AF27" s="17">
        <v>8</v>
      </c>
      <c r="AG27" s="17">
        <v>7</v>
      </c>
      <c r="AH27" s="17">
        <v>3</v>
      </c>
      <c r="AI27" s="17">
        <v>7</v>
      </c>
      <c r="AJ27" s="17">
        <v>6</v>
      </c>
      <c r="AK27" s="17">
        <f>SUM(B27:AJ27)</f>
        <v>183</v>
      </c>
    </row>
    <row r="28" spans="1:37" x14ac:dyDescent="0.25">
      <c r="A28" s="17" t="s">
        <v>161</v>
      </c>
      <c r="B28" s="17">
        <f>B26*100/(B26+B27)</f>
        <v>50</v>
      </c>
      <c r="C28" s="17">
        <f t="shared" ref="C28:AJ28" si="10">C26*100/(C26+C27)</f>
        <v>58.333333333333336</v>
      </c>
      <c r="D28" s="17">
        <f t="shared" si="10"/>
        <v>50</v>
      </c>
      <c r="E28" s="17">
        <f t="shared" si="10"/>
        <v>75</v>
      </c>
      <c r="F28" s="17">
        <f t="shared" si="10"/>
        <v>66.666666666666671</v>
      </c>
      <c r="G28" s="17">
        <f t="shared" si="10"/>
        <v>46.153846153846153</v>
      </c>
      <c r="H28" s="17">
        <f t="shared" si="10"/>
        <v>72.727272727272734</v>
      </c>
      <c r="I28" s="17">
        <f t="shared" si="10"/>
        <v>41.666666666666664</v>
      </c>
      <c r="J28" s="17">
        <f t="shared" si="10"/>
        <v>61.53846153846154</v>
      </c>
      <c r="K28" s="17">
        <f t="shared" si="10"/>
        <v>76.92307692307692</v>
      </c>
      <c r="L28" s="17">
        <f t="shared" si="10"/>
        <v>63.636363636363633</v>
      </c>
      <c r="M28" s="17">
        <f t="shared" si="10"/>
        <v>46.153846153846153</v>
      </c>
      <c r="N28" s="17">
        <f t="shared" si="10"/>
        <v>33.333333333333336</v>
      </c>
      <c r="O28" s="17">
        <f t="shared" si="10"/>
        <v>53.846153846153847</v>
      </c>
      <c r="P28" s="17">
        <f t="shared" si="10"/>
        <v>46.153846153846153</v>
      </c>
      <c r="Q28" s="17">
        <f t="shared" si="10"/>
        <v>33.333333333333336</v>
      </c>
      <c r="R28" s="17">
        <f t="shared" si="10"/>
        <v>36.363636363636367</v>
      </c>
      <c r="S28" s="17">
        <f t="shared" si="10"/>
        <v>44.444444444444443</v>
      </c>
      <c r="T28" s="17">
        <f t="shared" si="10"/>
        <v>53.846153846153847</v>
      </c>
      <c r="U28" s="17">
        <f t="shared" si="10"/>
        <v>55.555555555555557</v>
      </c>
      <c r="V28" s="17">
        <f t="shared" si="10"/>
        <v>58.333333333333336</v>
      </c>
      <c r="W28" s="17">
        <f t="shared" si="10"/>
        <v>55.555555555555557</v>
      </c>
      <c r="X28" s="17">
        <f t="shared" si="10"/>
        <v>37.5</v>
      </c>
      <c r="Y28" s="17">
        <f t="shared" si="10"/>
        <v>66.666666666666671</v>
      </c>
      <c r="Z28" s="17">
        <f t="shared" si="10"/>
        <v>53.846153846153847</v>
      </c>
      <c r="AA28" s="17">
        <f t="shared" si="10"/>
        <v>66.666666666666671</v>
      </c>
      <c r="AB28" s="17">
        <f t="shared" si="10"/>
        <v>75</v>
      </c>
      <c r="AC28" s="17">
        <f t="shared" si="10"/>
        <v>66.666666666666671</v>
      </c>
      <c r="AD28" s="17">
        <f t="shared" si="10"/>
        <v>41.666666666666664</v>
      </c>
      <c r="AE28" s="17">
        <f t="shared" si="10"/>
        <v>40</v>
      </c>
      <c r="AF28" s="17">
        <f t="shared" si="10"/>
        <v>20</v>
      </c>
      <c r="AG28" s="17">
        <f t="shared" si="10"/>
        <v>36.363636363636367</v>
      </c>
      <c r="AH28" s="17">
        <f t="shared" si="10"/>
        <v>75</v>
      </c>
      <c r="AI28" s="17">
        <f t="shared" si="10"/>
        <v>22.222222222222221</v>
      </c>
      <c r="AJ28" s="17">
        <f t="shared" si="10"/>
        <v>45.454545454545453</v>
      </c>
      <c r="AK28" s="17">
        <f>$AK$26*100/($AK$26+$AK$27)</f>
        <v>52.590673575129536</v>
      </c>
    </row>
    <row r="30" spans="1:37" x14ac:dyDescent="0.25">
      <c r="AJ30" s="17" t="s">
        <v>263</v>
      </c>
      <c r="AK30" s="17">
        <f>SUM($B$28:$AJ$28)/35</f>
        <v>52.189088689088699</v>
      </c>
    </row>
    <row r="31" spans="1:37" x14ac:dyDescent="0.25">
      <c r="AJ31" s="17" t="s">
        <v>264</v>
      </c>
      <c r="AK31" s="17">
        <f>COUNTIF($B$28:$AJ$28, "&gt;=50")</f>
        <v>20</v>
      </c>
    </row>
    <row r="32" spans="1:37" x14ac:dyDescent="0.25">
      <c r="AJ32" s="17" t="s">
        <v>265</v>
      </c>
      <c r="AK32" s="17">
        <f>COUNTIF($B$28:$AJ$28, "&lt;50")</f>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workbookViewId="0">
      <selection activeCell="K19" sqref="K19"/>
    </sheetView>
  </sheetViews>
  <sheetFormatPr defaultRowHeight="12.5" x14ac:dyDescent="0.25"/>
  <sheetData>
    <row r="1" spans="1:11" ht="14.5" thickBot="1" x14ac:dyDescent="0.35">
      <c r="A1" s="95" t="s">
        <v>300</v>
      </c>
      <c r="B1" s="96"/>
      <c r="C1" s="50"/>
      <c r="E1" s="100" t="s">
        <v>304</v>
      </c>
      <c r="F1" s="101"/>
      <c r="G1" s="102"/>
      <c r="H1" s="71"/>
      <c r="I1" s="104" t="s">
        <v>269</v>
      </c>
      <c r="J1" s="105"/>
    </row>
    <row r="2" spans="1:11" ht="65.5" thickBot="1" x14ac:dyDescent="0.3">
      <c r="A2" s="51" t="s">
        <v>36</v>
      </c>
      <c r="B2" s="70" t="s">
        <v>299</v>
      </c>
      <c r="C2" s="32" t="s">
        <v>267</v>
      </c>
      <c r="E2" s="45" t="s">
        <v>273</v>
      </c>
      <c r="F2" s="45" t="s">
        <v>36</v>
      </c>
      <c r="G2" s="70" t="s">
        <v>299</v>
      </c>
      <c r="H2" s="103"/>
      <c r="I2" s="88" t="s">
        <v>36</v>
      </c>
      <c r="J2" s="89" t="s">
        <v>278</v>
      </c>
      <c r="K2" s="53" t="s">
        <v>277</v>
      </c>
    </row>
    <row r="3" spans="1:11" x14ac:dyDescent="0.25">
      <c r="A3" s="24" t="s">
        <v>11</v>
      </c>
      <c r="B3" s="36">
        <v>0.60439560439560436</v>
      </c>
      <c r="C3" s="38">
        <v>88.95431318934321</v>
      </c>
      <c r="E3" s="97" t="s">
        <v>274</v>
      </c>
      <c r="F3" s="85" t="s">
        <v>15</v>
      </c>
      <c r="G3" s="90">
        <v>0.72368421052631582</v>
      </c>
      <c r="H3" s="103"/>
      <c r="I3" s="41" t="s">
        <v>27</v>
      </c>
      <c r="J3" s="91">
        <v>84.222728474464915</v>
      </c>
      <c r="K3" s="97" t="s">
        <v>276</v>
      </c>
    </row>
    <row r="4" spans="1:11" x14ac:dyDescent="0.25">
      <c r="A4" s="24" t="s">
        <v>12</v>
      </c>
      <c r="B4" s="36">
        <v>0.46610169491525422</v>
      </c>
      <c r="C4" s="38">
        <v>93.013688006844404</v>
      </c>
      <c r="E4" s="98"/>
      <c r="F4" s="86" t="s">
        <v>23</v>
      </c>
      <c r="G4" s="47">
        <v>0.6875</v>
      </c>
      <c r="H4" s="103"/>
      <c r="I4" s="86" t="s">
        <v>33</v>
      </c>
      <c r="J4" s="92">
        <v>85.003336414941316</v>
      </c>
      <c r="K4" s="98"/>
    </row>
    <row r="5" spans="1:11" x14ac:dyDescent="0.25">
      <c r="A5" s="24" t="s">
        <v>15</v>
      </c>
      <c r="B5" s="36">
        <v>0.72368421052631582</v>
      </c>
      <c r="C5" s="38">
        <v>91.737873572978629</v>
      </c>
      <c r="E5" s="98"/>
      <c r="F5" s="86" t="s">
        <v>16</v>
      </c>
      <c r="G5" s="47">
        <v>0.6470588235294118</v>
      </c>
      <c r="H5" s="103"/>
      <c r="I5" s="86" t="s">
        <v>31</v>
      </c>
      <c r="J5" s="92">
        <v>86.580820657682025</v>
      </c>
      <c r="K5" s="98"/>
    </row>
    <row r="6" spans="1:11" ht="13" thickBot="1" x14ac:dyDescent="0.3">
      <c r="A6" s="24" t="s">
        <v>16</v>
      </c>
      <c r="B6" s="36">
        <v>0.6470588235294118</v>
      </c>
      <c r="C6" s="38">
        <v>89.24596735661865</v>
      </c>
      <c r="E6" s="99"/>
      <c r="F6" s="43" t="s">
        <v>27</v>
      </c>
      <c r="G6" s="49">
        <v>0.63218390804597702</v>
      </c>
      <c r="H6" s="103"/>
      <c r="I6" s="87" t="s">
        <v>11</v>
      </c>
      <c r="J6" s="93">
        <v>88.95431318934321</v>
      </c>
      <c r="K6" s="99"/>
    </row>
    <row r="7" spans="1:11" x14ac:dyDescent="0.25">
      <c r="A7" s="24" t="s">
        <v>21</v>
      </c>
      <c r="B7" s="36">
        <v>0.59139784946236562</v>
      </c>
      <c r="C7" s="38">
        <v>89.317967977651051</v>
      </c>
      <c r="E7" s="97" t="s">
        <v>275</v>
      </c>
      <c r="F7" s="41" t="s">
        <v>29</v>
      </c>
      <c r="G7" s="90">
        <v>0.625</v>
      </c>
      <c r="H7" s="103"/>
      <c r="I7" s="85" t="s">
        <v>16</v>
      </c>
      <c r="J7" s="91">
        <v>89.24596735661865</v>
      </c>
      <c r="K7" s="97" t="s">
        <v>275</v>
      </c>
    </row>
    <row r="8" spans="1:11" x14ac:dyDescent="0.25">
      <c r="A8" s="24" t="s">
        <v>23</v>
      </c>
      <c r="B8" s="36">
        <v>0.6875</v>
      </c>
      <c r="C8" s="38">
        <v>91.427611628170723</v>
      </c>
      <c r="E8" s="98"/>
      <c r="F8" s="86" t="s">
        <v>11</v>
      </c>
      <c r="G8" s="47">
        <v>0.60439560439560436</v>
      </c>
      <c r="H8" s="103"/>
      <c r="I8" s="42" t="s">
        <v>21</v>
      </c>
      <c r="J8" s="92">
        <v>89.317967977651051</v>
      </c>
      <c r="K8" s="98"/>
    </row>
    <row r="9" spans="1:11" x14ac:dyDescent="0.25">
      <c r="A9" s="24" t="s">
        <v>25</v>
      </c>
      <c r="B9" s="36">
        <v>0.37931034482758624</v>
      </c>
      <c r="C9" s="38">
        <v>96.515688744599331</v>
      </c>
      <c r="E9" s="98"/>
      <c r="F9" s="42" t="s">
        <v>21</v>
      </c>
      <c r="G9" s="47">
        <v>0.59139784946236562</v>
      </c>
      <c r="H9" s="103"/>
      <c r="I9" s="42" t="s">
        <v>29</v>
      </c>
      <c r="J9" s="92">
        <v>89.590942015691738</v>
      </c>
      <c r="K9" s="98"/>
    </row>
    <row r="10" spans="1:11" x14ac:dyDescent="0.25">
      <c r="A10" s="24" t="s">
        <v>27</v>
      </c>
      <c r="B10" s="36">
        <v>0.63218390804597702</v>
      </c>
      <c r="C10" s="38">
        <v>84.222728474464915</v>
      </c>
      <c r="E10" s="98"/>
      <c r="F10" s="86" t="s">
        <v>33</v>
      </c>
      <c r="G10" s="47">
        <v>0.57894736842105265</v>
      </c>
      <c r="H10" s="103"/>
      <c r="I10" s="86" t="s">
        <v>23</v>
      </c>
      <c r="J10" s="92">
        <v>91.427611628170723</v>
      </c>
      <c r="K10" s="98"/>
    </row>
    <row r="11" spans="1:11" ht="13" thickBot="1" x14ac:dyDescent="0.3">
      <c r="A11" s="24" t="s">
        <v>29</v>
      </c>
      <c r="B11" s="36">
        <v>0.625</v>
      </c>
      <c r="C11" s="38">
        <v>89.590942015691738</v>
      </c>
      <c r="E11" s="99"/>
      <c r="F11" s="87" t="s">
        <v>30</v>
      </c>
      <c r="G11" s="49">
        <v>0.47826086956521741</v>
      </c>
      <c r="H11" s="103"/>
      <c r="I11" s="87" t="s">
        <v>15</v>
      </c>
      <c r="J11" s="93">
        <v>91.737873572978629</v>
      </c>
      <c r="K11" s="99"/>
    </row>
    <row r="12" spans="1:11" x14ac:dyDescent="0.25">
      <c r="A12" s="24" t="s">
        <v>30</v>
      </c>
      <c r="B12" s="36">
        <v>0.47826086956521741</v>
      </c>
      <c r="C12" s="38">
        <v>94.737788164408698</v>
      </c>
      <c r="E12" s="97" t="s">
        <v>276</v>
      </c>
      <c r="F12" s="41" t="s">
        <v>12</v>
      </c>
      <c r="G12" s="90">
        <v>0.46610169491525422</v>
      </c>
      <c r="H12" s="103"/>
      <c r="I12" s="41" t="s">
        <v>12</v>
      </c>
      <c r="J12" s="91">
        <v>93.013688006844404</v>
      </c>
      <c r="K12" s="97" t="s">
        <v>274</v>
      </c>
    </row>
    <row r="13" spans="1:11" x14ac:dyDescent="0.25">
      <c r="A13" s="24" t="s">
        <v>31</v>
      </c>
      <c r="B13" s="36">
        <v>0.43650793650793651</v>
      </c>
      <c r="C13" s="38">
        <v>86.580820657682025</v>
      </c>
      <c r="E13" s="98"/>
      <c r="F13" s="42" t="s">
        <v>34</v>
      </c>
      <c r="G13" s="47">
        <v>0.45081967213114754</v>
      </c>
      <c r="H13" s="103"/>
      <c r="I13" s="42" t="s">
        <v>34</v>
      </c>
      <c r="J13" s="92">
        <v>94.208865580711503</v>
      </c>
      <c r="K13" s="98"/>
    </row>
    <row r="14" spans="1:11" x14ac:dyDescent="0.25">
      <c r="A14" s="24" t="s">
        <v>33</v>
      </c>
      <c r="B14" s="36">
        <v>0.57894736842105265</v>
      </c>
      <c r="C14" s="38">
        <v>85.003336414941316</v>
      </c>
      <c r="E14" s="98"/>
      <c r="F14" s="86" t="s">
        <v>31</v>
      </c>
      <c r="G14" s="47">
        <v>0.43650793650793651</v>
      </c>
      <c r="H14" s="103"/>
      <c r="I14" s="86" t="s">
        <v>30</v>
      </c>
      <c r="J14" s="92">
        <v>94.737788164408698</v>
      </c>
      <c r="K14" s="98"/>
    </row>
    <row r="15" spans="1:11" ht="13" thickBot="1" x14ac:dyDescent="0.3">
      <c r="A15" s="25" t="s">
        <v>34</v>
      </c>
      <c r="B15" s="52">
        <v>0.45081967213114754</v>
      </c>
      <c r="C15" s="39">
        <v>94.208865580711503</v>
      </c>
      <c r="E15" s="99"/>
      <c r="F15" s="43" t="s">
        <v>25</v>
      </c>
      <c r="G15" s="49">
        <v>0.37931034482758624</v>
      </c>
      <c r="H15" s="103"/>
      <c r="I15" s="43" t="s">
        <v>25</v>
      </c>
      <c r="J15" s="93">
        <v>96.515688744599331</v>
      </c>
      <c r="K15" s="99"/>
    </row>
    <row r="16" spans="1:11" ht="13" thickBot="1" x14ac:dyDescent="0.3">
      <c r="G16" s="94"/>
      <c r="H16" s="40"/>
      <c r="J16" s="40"/>
    </row>
    <row r="17" spans="6:10" x14ac:dyDescent="0.25">
      <c r="F17" s="3" t="s">
        <v>45</v>
      </c>
      <c r="G17" s="33">
        <f>QUARTILE(G3:G15,1)</f>
        <v>0.46610169491525422</v>
      </c>
      <c r="H17" s="36"/>
      <c r="J17" s="33">
        <f>QUARTILE(J3:J15,1)</f>
        <v>88.95431318934321</v>
      </c>
    </row>
    <row r="18" spans="6:10" x14ac:dyDescent="0.25">
      <c r="F18" s="3" t="s">
        <v>46</v>
      </c>
      <c r="G18" s="34">
        <f>QUARTILE(G3:G15,2)</f>
        <v>0.59139784946236562</v>
      </c>
      <c r="H18" s="36"/>
      <c r="J18" s="34">
        <f>QUARTILE(J3:J15,2)</f>
        <v>89.590942015691738</v>
      </c>
    </row>
    <row r="19" spans="6:10" ht="13" thickBot="1" x14ac:dyDescent="0.3">
      <c r="F19" s="3" t="s">
        <v>47</v>
      </c>
      <c r="G19" s="35">
        <f>QUARTILE(G3:G15,3)</f>
        <v>0.63218390804597702</v>
      </c>
      <c r="H19" s="36"/>
      <c r="J19" s="35">
        <f>QUARTILE(J3:J15,3)</f>
        <v>93.013688006844404</v>
      </c>
    </row>
    <row r="21" spans="6:10" ht="13" thickBot="1" x14ac:dyDescent="0.3"/>
    <row r="22" spans="6:10" x14ac:dyDescent="0.25">
      <c r="F22" s="26" t="s">
        <v>270</v>
      </c>
      <c r="G22" s="27">
        <v>1</v>
      </c>
      <c r="H22" s="31"/>
    </row>
    <row r="23" spans="6:10" x14ac:dyDescent="0.25">
      <c r="F23" s="28" t="s">
        <v>271</v>
      </c>
      <c r="G23" s="29">
        <v>2</v>
      </c>
      <c r="H23" s="31"/>
    </row>
    <row r="24" spans="6:10" x14ac:dyDescent="0.25">
      <c r="F24" s="28" t="s">
        <v>272</v>
      </c>
      <c r="G24" s="29">
        <v>3</v>
      </c>
      <c r="H24" s="31"/>
    </row>
    <row r="25" spans="6:10" x14ac:dyDescent="0.25">
      <c r="F25" s="28" t="s">
        <v>130</v>
      </c>
      <c r="G25" s="29">
        <v>7</v>
      </c>
      <c r="H25" s="31"/>
    </row>
    <row r="26" spans="6:10" ht="13" thickBot="1" x14ac:dyDescent="0.3">
      <c r="F26" s="30" t="s">
        <v>268</v>
      </c>
      <c r="G26" s="83">
        <f>6*100/13</f>
        <v>46.153846153846153</v>
      </c>
      <c r="H26" s="44"/>
    </row>
  </sheetData>
  <mergeCells count="10">
    <mergeCell ref="K3:K6"/>
    <mergeCell ref="E7:E11"/>
    <mergeCell ref="K7:K11"/>
    <mergeCell ref="E12:E15"/>
    <mergeCell ref="K12:K15"/>
    <mergeCell ref="E1:G1"/>
    <mergeCell ref="I1:J1"/>
    <mergeCell ref="H2:H15"/>
    <mergeCell ref="E3:E6"/>
    <mergeCell ref="A1:B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11" sqref="E11"/>
    </sheetView>
  </sheetViews>
  <sheetFormatPr defaultRowHeight="12.5" x14ac:dyDescent="0.25"/>
  <sheetData>
    <row r="1" spans="1:5" ht="26" x14ac:dyDescent="0.25">
      <c r="A1" s="51" t="s">
        <v>36</v>
      </c>
      <c r="B1" s="70" t="s">
        <v>301</v>
      </c>
      <c r="C1" s="32" t="s">
        <v>302</v>
      </c>
    </row>
    <row r="2" spans="1:5" x14ac:dyDescent="0.25">
      <c r="A2" s="24" t="s">
        <v>11</v>
      </c>
      <c r="B2" s="36">
        <v>0.60439560439560436</v>
      </c>
      <c r="C2" s="38">
        <v>88.95431318934321</v>
      </c>
    </row>
    <row r="3" spans="1:5" x14ac:dyDescent="0.25">
      <c r="A3" s="24" t="s">
        <v>12</v>
      </c>
      <c r="B3" s="36">
        <v>0.46610169491525422</v>
      </c>
      <c r="C3" s="38">
        <v>93.013688006844404</v>
      </c>
    </row>
    <row r="4" spans="1:5" x14ac:dyDescent="0.25">
      <c r="A4" s="24" t="s">
        <v>15</v>
      </c>
      <c r="B4" s="36">
        <v>0.72368421052631582</v>
      </c>
      <c r="C4" s="38">
        <v>91.737873572978629</v>
      </c>
    </row>
    <row r="5" spans="1:5" x14ac:dyDescent="0.25">
      <c r="A5" s="24" t="s">
        <v>16</v>
      </c>
      <c r="B5" s="36">
        <v>0.6470588235294118</v>
      </c>
      <c r="C5" s="38">
        <v>89.24596735661865</v>
      </c>
    </row>
    <row r="6" spans="1:5" x14ac:dyDescent="0.25">
      <c r="A6" s="24" t="s">
        <v>21</v>
      </c>
      <c r="B6" s="36">
        <v>0.59139784946236562</v>
      </c>
      <c r="C6" s="38">
        <v>89.317967977651051</v>
      </c>
    </row>
    <row r="7" spans="1:5" x14ac:dyDescent="0.25">
      <c r="A7" s="24" t="s">
        <v>23</v>
      </c>
      <c r="B7" s="36">
        <v>0.6875</v>
      </c>
      <c r="C7" s="38">
        <v>91.427611628170723</v>
      </c>
      <c r="D7" t="s">
        <v>305</v>
      </c>
    </row>
    <row r="8" spans="1:5" x14ac:dyDescent="0.25">
      <c r="A8" s="24" t="s">
        <v>25</v>
      </c>
      <c r="B8" s="36">
        <v>0.37931034482758624</v>
      </c>
      <c r="C8" s="38">
        <v>96.515688744599331</v>
      </c>
      <c r="D8" t="s">
        <v>303</v>
      </c>
      <c r="E8" s="84">
        <v>-0.32</v>
      </c>
    </row>
    <row r="9" spans="1:5" x14ac:dyDescent="0.25">
      <c r="A9" s="24" t="s">
        <v>27</v>
      </c>
      <c r="B9" s="36">
        <v>0.63218390804597702</v>
      </c>
      <c r="C9" s="38">
        <v>84.222728474464915</v>
      </c>
      <c r="E9" s="84"/>
    </row>
    <row r="10" spans="1:5" x14ac:dyDescent="0.25">
      <c r="A10" s="24" t="s">
        <v>29</v>
      </c>
      <c r="B10" s="36">
        <v>0.625</v>
      </c>
      <c r="C10" s="38">
        <v>89.590942015691738</v>
      </c>
    </row>
    <row r="11" spans="1:5" x14ac:dyDescent="0.25">
      <c r="A11" s="24" t="s">
        <v>30</v>
      </c>
      <c r="B11" s="36">
        <v>0.47826086956521741</v>
      </c>
      <c r="C11" s="38">
        <v>94.737788164408698</v>
      </c>
    </row>
    <row r="12" spans="1:5" x14ac:dyDescent="0.25">
      <c r="A12" s="24" t="s">
        <v>31</v>
      </c>
      <c r="B12" s="36">
        <v>0.43650793650793651</v>
      </c>
      <c r="C12" s="38">
        <v>86.580820657682025</v>
      </c>
    </row>
    <row r="13" spans="1:5" x14ac:dyDescent="0.25">
      <c r="A13" s="24" t="s">
        <v>33</v>
      </c>
      <c r="B13" s="36">
        <v>0.57894736842105265</v>
      </c>
      <c r="C13" s="38">
        <v>85.003336414941316</v>
      </c>
    </row>
    <row r="14" spans="1:5" ht="13" thickBot="1" x14ac:dyDescent="0.3">
      <c r="A14" s="25" t="s">
        <v>34</v>
      </c>
      <c r="B14" s="52">
        <v>0.45081967213114754</v>
      </c>
      <c r="C14" s="39">
        <v>94.208865580711503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ProjectWise</vt:lpstr>
      <vt:lpstr>CombinedProjects</vt:lpstr>
      <vt:lpstr>Analysis</vt:lpstr>
      <vt:lpstr>Correlation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Masudur Rahman Shrabon</cp:lastModifiedBy>
  <dcterms:modified xsi:type="dcterms:W3CDTF">2024-10-11T13:32:20Z</dcterms:modified>
</cp:coreProperties>
</file>