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gerardin/Documents/University/UQAM/Maitrise/Thesis/Data Cote Nord campaign/All campaign data/Hydrology related (Q, v, str_power..)/"/>
    </mc:Choice>
  </mc:AlternateContent>
  <xr:revisionPtr revIDLastSave="0" documentId="13_ncr:1_{8F4467BF-A87B-A743-AA35-9D36F5EE57F8}" xr6:coauthVersionLast="43" xr6:coauthVersionMax="43" xr10:uidLastSave="{00000000-0000-0000-0000-000000000000}"/>
  <bookViews>
    <workbookView xWindow="380" yWindow="460" windowWidth="28040" windowHeight="17040" xr2:uid="{00000000-000D-0000-FFFF-FFFF00000000}"/>
  </bookViews>
  <sheets>
    <sheet name="WRT_results_V20181114" sheetId="1" r:id="rId1"/>
    <sheet name="Method to calculate W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6" i="1" l="1"/>
  <c r="Z36" i="1"/>
  <c r="X36" i="1"/>
  <c r="N36" i="1"/>
  <c r="T39" i="1"/>
  <c r="T30" i="1"/>
  <c r="T23" i="1"/>
  <c r="T8" i="1"/>
  <c r="X29" i="1"/>
  <c r="X30" i="1"/>
  <c r="Z30" i="1" s="1"/>
  <c r="AA30" i="1" s="1"/>
  <c r="X31" i="1"/>
  <c r="X32" i="1"/>
  <c r="X33" i="1"/>
  <c r="X34" i="1"/>
  <c r="X35" i="1"/>
  <c r="X37" i="1"/>
  <c r="X38" i="1"/>
  <c r="X39" i="1"/>
  <c r="Z39" i="1" s="1"/>
  <c r="AA39" i="1" s="1"/>
  <c r="X40" i="1"/>
  <c r="X41" i="1"/>
  <c r="X42" i="1"/>
  <c r="X43" i="1"/>
  <c r="X3" i="1"/>
  <c r="X4" i="1"/>
  <c r="X5" i="1"/>
  <c r="X6" i="1"/>
  <c r="X7" i="1"/>
  <c r="X8" i="1"/>
  <c r="Z8" i="1" s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" i="1"/>
</calcChain>
</file>

<file path=xl/sharedStrings.xml><?xml version="1.0" encoding="utf-8"?>
<sst xmlns="http://schemas.openxmlformats.org/spreadsheetml/2006/main" count="210" uniqueCount="80">
  <si>
    <t>sample</t>
  </si>
  <si>
    <t>match</t>
  </si>
  <si>
    <t>strahler_order</t>
  </si>
  <si>
    <t>seg</t>
  </si>
  <si>
    <t>sites</t>
  </si>
  <si>
    <t>series</t>
  </si>
  <si>
    <t>year</t>
  </si>
  <si>
    <t>camp</t>
  </si>
  <si>
    <t>sampling_date</t>
  </si>
  <si>
    <t>lat</t>
  </si>
  <si>
    <t>long</t>
  </si>
  <si>
    <t>elevation</t>
  </si>
  <si>
    <t>flow_dist_m</t>
  </si>
  <si>
    <t>slope_100m_m.m</t>
  </si>
  <si>
    <t>slope_200m_m.m</t>
  </si>
  <si>
    <t>slope_400m_m.m</t>
  </si>
  <si>
    <t>segment_length_m</t>
  </si>
  <si>
    <t>segment_slope_m.m</t>
  </si>
  <si>
    <t>meas_disch_m3s</t>
  </si>
  <si>
    <t>disch_reg_flacc_m3s</t>
  </si>
  <si>
    <t>fl_acc</t>
  </si>
  <si>
    <t>WRT_s_from_source</t>
  </si>
  <si>
    <t>WRT_h_from_source</t>
  </si>
  <si>
    <t>PR01</t>
  </si>
  <si>
    <t>A</t>
  </si>
  <si>
    <t>stream</t>
  </si>
  <si>
    <t>NA</t>
  </si>
  <si>
    <t>PR02</t>
  </si>
  <si>
    <t>B</t>
  </si>
  <si>
    <t>PR03</t>
  </si>
  <si>
    <t>PR04</t>
  </si>
  <si>
    <t>PR05</t>
  </si>
  <si>
    <t>PR06</t>
  </si>
  <si>
    <t>PR07</t>
  </si>
  <si>
    <t>PR09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</si>
  <si>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</si>
  <si>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</si>
  <si>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</si>
  <si>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</si>
  <si>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</si>
  <si>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</si>
  <si>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</si>
  <si>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</si>
  <si>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</si>
  <si>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</si>
  <si>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</si>
  <si>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</si>
  <si>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</si>
  <si>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</si>
  <si>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</si>
  <si>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</si>
  <si>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</si>
  <si>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</si>
  <si>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</si>
  <si>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</si>
  <si>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</si>
  <si>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</si>
  <si>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PR32</t>
  </si>
  <si>
    <t>PR33</t>
  </si>
  <si>
    <t>PR34</t>
  </si>
  <si>
    <t>PR35</t>
  </si>
  <si>
    <t>PR36</t>
  </si>
  <si>
    <t>PR37</t>
  </si>
  <si>
    <t>PR38</t>
  </si>
  <si>
    <t>PR39</t>
  </si>
  <si>
    <t>PR40</t>
  </si>
  <si>
    <t>PR41</t>
  </si>
  <si>
    <t>PR42</t>
  </si>
  <si>
    <t>PR43</t>
  </si>
  <si>
    <t>velocity_m.s1</t>
  </si>
  <si>
    <t>2. Velocity ("velocity_m.s1", in m/s) is based on the following equation: Discharge (3/s) = velocity (m/s) * stream cross section (m2)</t>
  </si>
  <si>
    <t xml:space="preserve">3. Water residence time ("WRT_s_from_source", s) is the quotient: flow distance from headwaters (m) / velocity (m/s) </t>
  </si>
  <si>
    <t>4. Water residence time is either presented in time units of second, or hour (WRT(s)/(60x60)</t>
  </si>
  <si>
    <t>1. Calculated discharge ("disch_reg_flacc_m3s") based on the linear regression equation of the relationship between measured discharge ("meas_disch_m3s")  as a function of flow accumulation ("fl_acc", GIS tool, see Rasilo et al., 2017 for more information) for each site, per season</t>
  </si>
  <si>
    <t>GIS_ws_slope_deg</t>
  </si>
  <si>
    <t>depth_m</t>
  </si>
  <si>
    <t>width_m</t>
  </si>
  <si>
    <t>Method to calculate Water Residence Time (WRT, in sec or hr) in La Petite Romaine (PRx)</t>
  </si>
  <si>
    <t>V2019.05.07</t>
  </si>
  <si>
    <t>Marie Gerardin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</si>
</sst>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2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tabSelected="1" workbookViewId="0">
      <selection activeCell="AA1" sqref="AA1:AA1048576"/>
    </sheetView>
  </sheetViews>
  <sheetFormatPr baseColWidth="10" defaultRowHeight="16"/>
  <cols>
    <col min="1" max="25" width="10.83203125" style="2"/>
    <col min="26" max="26" width="17.83203125" style="3" customWidth="1"/>
    <col min="27" max="27" width="16" style="3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76</v>
      </c>
      <c r="O1" s="2" t="s">
        <v>75</v>
      </c>
      <c r="P1" s="2" t="s">
        <v>74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69</v>
      </c>
      <c r="Y1" s="2" t="s">
        <v>20</v>
      </c>
      <c r="Z1" s="3" t="s">
        <v>21</v>
      </c>
      <c r="AA1" s="3" t="s">
        <v>22</v>
      </c>
    </row>
    <row r="2" spans="1:27">
      <c r="A2" s="2" t="s">
        <v>23</v>
      </c>
      <c r="B2" s="2" t="s">
        <v>23</v>
      </c>
      <c r="C2" s="2">
        <v>2</v>
      </c>
      <c r="D2" s="2">
        <v>2</v>
      </c>
      <c r="E2" s="2" t="s">
        <v>24</v>
      </c>
      <c r="F2" s="2" t="s">
        <v>25</v>
      </c>
      <c r="G2" s="2">
        <v>2015</v>
      </c>
      <c r="H2" s="2">
        <v>1</v>
      </c>
      <c r="I2" s="2">
        <v>40700</v>
      </c>
      <c r="J2" s="2">
        <v>51.368160000000003</v>
      </c>
      <c r="K2" s="2">
        <v>-63.876959999999997</v>
      </c>
      <c r="L2" s="2">
        <v>528</v>
      </c>
      <c r="M2" s="2">
        <v>2956.19</v>
      </c>
      <c r="N2" s="2">
        <v>0.51</v>
      </c>
      <c r="O2" s="2">
        <v>0.72</v>
      </c>
      <c r="P2" s="2">
        <v>1.1706899399999999</v>
      </c>
      <c r="Q2" s="2">
        <v>0.03</v>
      </c>
      <c r="R2" s="2">
        <v>2.1666667000000001E-2</v>
      </c>
      <c r="S2" s="2">
        <v>2.75E-2</v>
      </c>
      <c r="T2" s="2">
        <v>111.16</v>
      </c>
      <c r="U2" s="2">
        <v>3.5984166999999997E-2</v>
      </c>
      <c r="V2" s="2">
        <v>0.16522188600000001</v>
      </c>
      <c r="W2" s="2">
        <v>0.20769031399999999</v>
      </c>
      <c r="X2" s="2">
        <f>W2/(N2*O2)</f>
        <v>0.56560543028322441</v>
      </c>
      <c r="Y2" s="2">
        <v>3261</v>
      </c>
      <c r="Z2" s="3">
        <v>5226.5940914317298</v>
      </c>
      <c r="AA2" s="3">
        <v>1.4518316920643699</v>
      </c>
    </row>
    <row r="3" spans="1:27">
      <c r="A3" s="2" t="s">
        <v>27</v>
      </c>
      <c r="B3" s="2" t="s">
        <v>27</v>
      </c>
      <c r="C3" s="2">
        <v>2</v>
      </c>
      <c r="D3" s="2">
        <v>2</v>
      </c>
      <c r="E3" s="2" t="s">
        <v>28</v>
      </c>
      <c r="F3" s="2" t="s">
        <v>25</v>
      </c>
      <c r="G3" s="2">
        <v>2015</v>
      </c>
      <c r="H3" s="2">
        <v>1</v>
      </c>
      <c r="I3" s="2">
        <v>40700</v>
      </c>
      <c r="J3" s="2">
        <v>51.367190000000001</v>
      </c>
      <c r="K3" s="2">
        <v>-63.877310000000001</v>
      </c>
      <c r="L3" s="2">
        <v>524</v>
      </c>
      <c r="M3" s="2">
        <v>3072.14</v>
      </c>
      <c r="N3" s="2">
        <v>1.5</v>
      </c>
      <c r="O3" s="2">
        <v>0.17</v>
      </c>
      <c r="P3" s="2">
        <v>1.989279985</v>
      </c>
      <c r="Q3" s="2">
        <v>-0.01</v>
      </c>
      <c r="R3" s="2">
        <v>0.03</v>
      </c>
      <c r="S3" s="2">
        <v>1.2500000000000001E-2</v>
      </c>
      <c r="T3" s="2">
        <v>111.16</v>
      </c>
      <c r="U3" s="2">
        <v>3.5984166999999997E-2</v>
      </c>
      <c r="V3" s="2">
        <v>7.9271868999999995E-2</v>
      </c>
      <c r="W3" s="2">
        <v>0.21130104999999999</v>
      </c>
      <c r="X3" s="2">
        <f>W3/(N3*O3)</f>
        <v>0.82863156862745091</v>
      </c>
      <c r="Y3" s="2">
        <v>3322</v>
      </c>
      <c r="Z3" s="3">
        <v>3707.4860725964199</v>
      </c>
      <c r="AA3" s="3">
        <v>1.02985724238789</v>
      </c>
    </row>
    <row r="4" spans="1:27">
      <c r="A4" s="2" t="s">
        <v>29</v>
      </c>
      <c r="B4" s="2" t="s">
        <v>29</v>
      </c>
      <c r="C4" s="2">
        <v>4</v>
      </c>
      <c r="D4" s="2">
        <v>3</v>
      </c>
      <c r="E4" s="2" t="s">
        <v>24</v>
      </c>
      <c r="F4" s="2" t="s">
        <v>25</v>
      </c>
      <c r="G4" s="2">
        <v>2015</v>
      </c>
      <c r="H4" s="2">
        <v>1</v>
      </c>
      <c r="I4" s="2">
        <v>40701</v>
      </c>
      <c r="J4" s="2">
        <v>51.210279999999997</v>
      </c>
      <c r="K4" s="2">
        <v>-63.920630000000003</v>
      </c>
      <c r="L4" s="2">
        <v>589</v>
      </c>
      <c r="M4" s="2">
        <v>5785.15</v>
      </c>
      <c r="N4" s="2">
        <v>6</v>
      </c>
      <c r="O4" s="2">
        <v>0.38</v>
      </c>
      <c r="P4" s="2">
        <v>0.78052300200000002</v>
      </c>
      <c r="Q4" s="2">
        <v>0.03</v>
      </c>
      <c r="R4" s="2">
        <v>-0.01</v>
      </c>
      <c r="S4" s="2">
        <v>0</v>
      </c>
      <c r="T4" s="2">
        <v>402.53</v>
      </c>
      <c r="U4" s="2">
        <v>4.9685490000000001E-3</v>
      </c>
      <c r="V4" s="2">
        <v>3.0193173670000002</v>
      </c>
      <c r="W4" s="2">
        <v>2.0691296210000001</v>
      </c>
      <c r="X4" s="2">
        <f>W4/(N4*O4)</f>
        <v>0.90751299166666666</v>
      </c>
      <c r="Y4" s="2">
        <v>38625</v>
      </c>
      <c r="Z4" s="3">
        <v>6374.7296767349299</v>
      </c>
      <c r="AA4" s="3">
        <v>1.77075824353748</v>
      </c>
    </row>
    <row r="5" spans="1:27">
      <c r="A5" s="2" t="s">
        <v>30</v>
      </c>
      <c r="B5" s="2" t="s">
        <v>30</v>
      </c>
      <c r="C5" s="2">
        <v>4</v>
      </c>
      <c r="D5" s="2">
        <v>3</v>
      </c>
      <c r="E5" s="2" t="s">
        <v>28</v>
      </c>
      <c r="F5" s="2" t="s">
        <v>25</v>
      </c>
      <c r="G5" s="2">
        <v>2015</v>
      </c>
      <c r="H5" s="2">
        <v>1</v>
      </c>
      <c r="I5" s="2">
        <v>40701</v>
      </c>
      <c r="J5" s="2">
        <v>51.213050000000003</v>
      </c>
      <c r="K5" s="2">
        <v>-63.922649999999997</v>
      </c>
      <c r="L5" s="2">
        <v>587</v>
      </c>
      <c r="M5" s="2">
        <v>6966.55</v>
      </c>
      <c r="N5" s="2">
        <v>8.1999999999999993</v>
      </c>
      <c r="O5" s="2">
        <v>0.56000000000000005</v>
      </c>
      <c r="P5" s="2">
        <v>3.2149999139999998</v>
      </c>
      <c r="Q5" s="2">
        <v>0.01</v>
      </c>
      <c r="R5" s="2">
        <v>0.01</v>
      </c>
      <c r="S5" s="2">
        <v>0.01</v>
      </c>
      <c r="T5" s="2">
        <v>402.53</v>
      </c>
      <c r="U5" s="2">
        <v>4.9685490000000001E-3</v>
      </c>
      <c r="V5" s="2">
        <v>2.80084102</v>
      </c>
      <c r="W5" s="2">
        <v>2.1109964049999999</v>
      </c>
      <c r="X5" s="2">
        <f>W5/(N5*O5)</f>
        <v>0.45971176067073172</v>
      </c>
      <c r="Y5" s="2">
        <v>39466</v>
      </c>
      <c r="Z5" s="3">
        <v>15154.169625409701</v>
      </c>
      <c r="AA5" s="3">
        <v>4.2094915626137999</v>
      </c>
    </row>
    <row r="6" spans="1:27">
      <c r="A6" s="2" t="s">
        <v>31</v>
      </c>
      <c r="B6" s="2" t="s">
        <v>31</v>
      </c>
      <c r="C6" s="2">
        <v>2</v>
      </c>
      <c r="D6" s="2">
        <v>1</v>
      </c>
      <c r="E6" s="2" t="s">
        <v>24</v>
      </c>
      <c r="F6" s="2" t="s">
        <v>25</v>
      </c>
      <c r="G6" s="2">
        <v>2015</v>
      </c>
      <c r="H6" s="2">
        <v>1</v>
      </c>
      <c r="I6" s="2">
        <v>40706</v>
      </c>
      <c r="J6" s="2">
        <v>51.202869999999997</v>
      </c>
      <c r="K6" s="2">
        <v>-63.924759999999999</v>
      </c>
      <c r="L6" s="2">
        <v>600</v>
      </c>
      <c r="M6" s="2">
        <v>2900.2</v>
      </c>
      <c r="N6" s="2">
        <v>0.93</v>
      </c>
      <c r="O6" s="2">
        <v>1.4</v>
      </c>
      <c r="P6" s="2">
        <v>7.7579598430000001</v>
      </c>
      <c r="Q6" s="2">
        <v>0.08</v>
      </c>
      <c r="R6" s="2">
        <v>0.08</v>
      </c>
      <c r="S6" s="2">
        <v>0.03</v>
      </c>
      <c r="T6" s="2">
        <v>144.47</v>
      </c>
      <c r="U6" s="2">
        <v>4.1530538999999998E-2</v>
      </c>
      <c r="V6" s="2">
        <v>0.93381729599999996</v>
      </c>
      <c r="W6" s="2">
        <v>0.28397488199999998</v>
      </c>
      <c r="X6" s="2">
        <f>W6/(N6*O6)</f>
        <v>0.21810666820276495</v>
      </c>
      <c r="Y6" s="2">
        <v>4565</v>
      </c>
      <c r="Z6" s="3">
        <v>13297.1633737663</v>
      </c>
      <c r="AA6" s="3">
        <v>3.6936564927128499</v>
      </c>
    </row>
    <row r="7" spans="1:27">
      <c r="A7" s="2" t="s">
        <v>32</v>
      </c>
      <c r="B7" s="2" t="s">
        <v>32</v>
      </c>
      <c r="C7" s="2">
        <v>2</v>
      </c>
      <c r="D7" s="2">
        <v>1</v>
      </c>
      <c r="E7" s="2" t="s">
        <v>28</v>
      </c>
      <c r="F7" s="2" t="s">
        <v>25</v>
      </c>
      <c r="G7" s="2">
        <v>2015</v>
      </c>
      <c r="H7" s="2">
        <v>1</v>
      </c>
      <c r="I7" s="2">
        <v>40706</v>
      </c>
      <c r="J7" s="2">
        <v>51.202150000000003</v>
      </c>
      <c r="K7" s="2">
        <v>-63.92315</v>
      </c>
      <c r="L7" s="2">
        <v>594</v>
      </c>
      <c r="M7" s="2">
        <v>3025.76</v>
      </c>
      <c r="N7" s="2">
        <v>1.8</v>
      </c>
      <c r="O7" s="2">
        <v>1.22</v>
      </c>
      <c r="P7" s="2">
        <v>1.950680017</v>
      </c>
      <c r="Q7" s="2">
        <v>5.0000000000000001E-3</v>
      </c>
      <c r="R7" s="2">
        <v>1.4999999999999999E-2</v>
      </c>
      <c r="S7" s="2">
        <v>2.2499999999999999E-2</v>
      </c>
      <c r="T7" s="2">
        <v>144.47</v>
      </c>
      <c r="U7" s="2">
        <v>4.1530538999999998E-2</v>
      </c>
      <c r="V7" s="2">
        <v>0.990199563</v>
      </c>
      <c r="W7" s="2">
        <v>0.28651953600000002</v>
      </c>
      <c r="X7" s="2">
        <f>W7/(N7*O7)</f>
        <v>0.13047337704918033</v>
      </c>
      <c r="Y7" s="2">
        <v>4609</v>
      </c>
      <c r="Z7" s="3">
        <v>23190.631440922101</v>
      </c>
      <c r="AA7" s="3">
        <v>6.4418420669227903</v>
      </c>
    </row>
    <row r="8" spans="1:27" s="1" customFormat="1">
      <c r="A8" s="2" t="s">
        <v>33</v>
      </c>
      <c r="B8" s="2" t="s">
        <v>33</v>
      </c>
      <c r="C8" s="2">
        <v>1</v>
      </c>
      <c r="D8" s="2">
        <v>0</v>
      </c>
      <c r="E8" s="2" t="s">
        <v>26</v>
      </c>
      <c r="F8" s="2" t="s">
        <v>25</v>
      </c>
      <c r="G8" s="2">
        <v>2015</v>
      </c>
      <c r="H8" s="2">
        <v>1</v>
      </c>
      <c r="I8" s="2">
        <v>40706</v>
      </c>
      <c r="J8" s="2">
        <v>51.186300000000003</v>
      </c>
      <c r="K8" s="2">
        <v>-63.931899999999999</v>
      </c>
      <c r="L8" s="2">
        <v>837</v>
      </c>
      <c r="M8" s="2">
        <v>303.13799999999998</v>
      </c>
      <c r="N8" s="2">
        <v>0.67</v>
      </c>
      <c r="O8" s="2">
        <v>0.13</v>
      </c>
      <c r="P8" s="2">
        <v>16.75749969</v>
      </c>
      <c r="Q8" s="2">
        <v>0.11</v>
      </c>
      <c r="R8" s="2">
        <v>0.115</v>
      </c>
      <c r="S8" s="2">
        <v>9.2499999999999999E-2</v>
      </c>
      <c r="T8" s="2">
        <f>M8</f>
        <v>303.13799999999998</v>
      </c>
      <c r="U8" s="2" t="s">
        <v>26</v>
      </c>
      <c r="V8" s="2">
        <v>3.333159E-3</v>
      </c>
      <c r="W8" s="2">
        <v>7.5978219999999997E-3</v>
      </c>
      <c r="X8" s="2">
        <f>W8/(N8*O8)</f>
        <v>8.7231021814006882E-2</v>
      </c>
      <c r="Y8" s="2">
        <v>93</v>
      </c>
      <c r="Z8" s="3">
        <f>M8/X8</f>
        <v>3475.1169216651824</v>
      </c>
      <c r="AA8" s="3">
        <v>0.96531025601810605</v>
      </c>
    </row>
    <row r="9" spans="1:27">
      <c r="A9" s="2" t="s">
        <v>34</v>
      </c>
      <c r="B9" s="2" t="s">
        <v>34</v>
      </c>
      <c r="C9" s="2">
        <v>5</v>
      </c>
      <c r="D9" s="2">
        <v>4</v>
      </c>
      <c r="E9" s="2" t="s">
        <v>24</v>
      </c>
      <c r="F9" s="2" t="s">
        <v>25</v>
      </c>
      <c r="G9" s="2">
        <v>2015</v>
      </c>
      <c r="H9" s="2">
        <v>1</v>
      </c>
      <c r="I9" s="2">
        <v>40707</v>
      </c>
      <c r="J9" s="2">
        <v>51.30254</v>
      </c>
      <c r="K9" s="2">
        <v>-63.870910000000002</v>
      </c>
      <c r="L9" s="2">
        <v>501</v>
      </c>
      <c r="M9" s="2">
        <v>20652.400000000001</v>
      </c>
      <c r="N9" s="2">
        <v>42.04</v>
      </c>
      <c r="O9" s="2">
        <v>1.02</v>
      </c>
      <c r="P9" s="2">
        <v>1.103760004</v>
      </c>
      <c r="Q9" s="2">
        <v>0.01</v>
      </c>
      <c r="R9" s="2">
        <v>0.01</v>
      </c>
      <c r="S9" s="2">
        <v>1.2500000000000001E-2</v>
      </c>
      <c r="T9" s="2">
        <v>472.97</v>
      </c>
      <c r="U9" s="2">
        <v>5.0650859999999999E-3</v>
      </c>
      <c r="V9" s="2">
        <v>9.7221396999999996</v>
      </c>
      <c r="W9" s="2">
        <v>9.0879584149999992</v>
      </c>
      <c r="X9" s="2">
        <f>W9/(N9*O9)</f>
        <v>0.21193537468983786</v>
      </c>
      <c r="Y9" s="2">
        <v>189636</v>
      </c>
      <c r="Z9" s="3">
        <v>97446.686426106404</v>
      </c>
      <c r="AA9" s="3">
        <v>27.068524007251799</v>
      </c>
    </row>
    <row r="10" spans="1:27">
      <c r="A10" s="2" t="s">
        <v>35</v>
      </c>
      <c r="B10" s="2" t="s">
        <v>35</v>
      </c>
      <c r="C10" s="2">
        <v>5</v>
      </c>
      <c r="D10" s="2">
        <v>4</v>
      </c>
      <c r="E10" s="2" t="s">
        <v>28</v>
      </c>
      <c r="F10" s="2" t="s">
        <v>25</v>
      </c>
      <c r="G10" s="2">
        <v>2015</v>
      </c>
      <c r="H10" s="2">
        <v>1</v>
      </c>
      <c r="I10" s="2">
        <v>40707</v>
      </c>
      <c r="J10" s="2">
        <v>51.303570000000001</v>
      </c>
      <c r="K10" s="2">
        <v>-63.869199999999999</v>
      </c>
      <c r="L10" s="2">
        <v>499</v>
      </c>
      <c r="M10" s="2">
        <v>20787.599999999999</v>
      </c>
      <c r="N10" s="2">
        <v>21</v>
      </c>
      <c r="O10" s="2">
        <v>0.82</v>
      </c>
      <c r="P10" s="2">
        <v>2.1008100509999998</v>
      </c>
      <c r="Q10" s="2">
        <v>0.01</v>
      </c>
      <c r="R10" s="2">
        <v>5.0000000000000001E-3</v>
      </c>
      <c r="S10" s="2">
        <v>7.4999999999999997E-3</v>
      </c>
      <c r="T10" s="2">
        <v>472.97</v>
      </c>
      <c r="U10" s="2">
        <v>5.0650859999999999E-3</v>
      </c>
      <c r="V10" s="2">
        <v>8.3787342500000008</v>
      </c>
      <c r="W10" s="2">
        <v>9.1223604399999996</v>
      </c>
      <c r="X10" s="2">
        <f>W10/(N10*O10)</f>
        <v>0.52975380023228802</v>
      </c>
      <c r="Y10" s="2">
        <v>190408</v>
      </c>
      <c r="Z10" s="3">
        <v>39240.114919204003</v>
      </c>
      <c r="AA10" s="3">
        <v>10.9000319220011</v>
      </c>
    </row>
    <row r="11" spans="1:27">
      <c r="A11" s="2" t="s">
        <v>36</v>
      </c>
      <c r="B11" s="2" t="s">
        <v>36</v>
      </c>
      <c r="C11" s="2">
        <v>5</v>
      </c>
      <c r="D11" s="2">
        <v>5</v>
      </c>
      <c r="E11" s="2" t="s">
        <v>24</v>
      </c>
      <c r="F11" s="2" t="s">
        <v>25</v>
      </c>
      <c r="G11" s="2">
        <v>2015</v>
      </c>
      <c r="H11" s="2">
        <v>1</v>
      </c>
      <c r="I11" s="2">
        <v>40708</v>
      </c>
      <c r="J11" s="2">
        <v>51.305500000000002</v>
      </c>
      <c r="K11" s="2">
        <v>-63.864460000000001</v>
      </c>
      <c r="L11" s="2">
        <v>499</v>
      </c>
      <c r="M11" s="2">
        <v>34015.9</v>
      </c>
      <c r="N11" s="2">
        <v>29</v>
      </c>
      <c r="O11" s="2">
        <v>2</v>
      </c>
      <c r="P11" s="2">
        <v>1.103760004</v>
      </c>
      <c r="Q11" s="2">
        <v>0</v>
      </c>
      <c r="R11" s="2">
        <v>0</v>
      </c>
      <c r="S11" s="2">
        <v>3.7499999999999999E-3</v>
      </c>
      <c r="T11" s="2">
        <v>950.39</v>
      </c>
      <c r="U11" s="2">
        <v>2.1044169999999999E-3</v>
      </c>
      <c r="V11" s="2">
        <v>13.430078229999999</v>
      </c>
      <c r="W11" s="2">
        <v>19.789397829999999</v>
      </c>
      <c r="X11" s="2">
        <f>W11/(N11*O11)</f>
        <v>0.34119651431034481</v>
      </c>
      <c r="Y11" s="2">
        <v>437850</v>
      </c>
      <c r="Z11" s="3">
        <v>99695.918842417901</v>
      </c>
      <c r="AA11" s="3">
        <v>27.693310789560499</v>
      </c>
    </row>
    <row r="12" spans="1:27">
      <c r="A12" s="2" t="s">
        <v>37</v>
      </c>
      <c r="B12" s="2" t="s">
        <v>37</v>
      </c>
      <c r="C12" s="2">
        <v>5</v>
      </c>
      <c r="D12" s="2">
        <v>5</v>
      </c>
      <c r="E12" s="2" t="s">
        <v>28</v>
      </c>
      <c r="F12" s="2" t="s">
        <v>25</v>
      </c>
      <c r="G12" s="2">
        <v>2015</v>
      </c>
      <c r="H12" s="2">
        <v>1</v>
      </c>
      <c r="I12" s="2">
        <v>40709</v>
      </c>
      <c r="J12" s="2">
        <v>51.304079999999999</v>
      </c>
      <c r="K12" s="2">
        <v>-63.85239</v>
      </c>
      <c r="L12" s="2">
        <v>497</v>
      </c>
      <c r="M12" s="2">
        <v>34914.1</v>
      </c>
      <c r="N12" s="2">
        <v>74.099999999999994</v>
      </c>
      <c r="O12" s="2">
        <v>0.77</v>
      </c>
      <c r="P12" s="2">
        <v>0</v>
      </c>
      <c r="Q12" s="2">
        <v>0</v>
      </c>
      <c r="R12" s="2">
        <v>5.0000000000000001E-3</v>
      </c>
      <c r="S12" s="2">
        <v>2.5000000000000001E-3</v>
      </c>
      <c r="T12" s="2">
        <v>950.39</v>
      </c>
      <c r="U12" s="2">
        <v>2.1044169999999999E-3</v>
      </c>
      <c r="V12" s="2">
        <v>9.5457457140000006</v>
      </c>
      <c r="W12" s="2">
        <v>19.8444973</v>
      </c>
      <c r="X12" s="2">
        <f>W12/(N12*O12)</f>
        <v>0.34780127416443207</v>
      </c>
      <c r="Y12" s="2">
        <v>439161</v>
      </c>
      <c r="Z12" s="3">
        <v>100385.198656557</v>
      </c>
      <c r="AA12" s="3">
        <v>27.884777404598999</v>
      </c>
    </row>
    <row r="13" spans="1:27">
      <c r="A13" s="2" t="s">
        <v>38</v>
      </c>
      <c r="B13" s="2" t="s">
        <v>23</v>
      </c>
      <c r="C13" s="2">
        <v>2</v>
      </c>
      <c r="D13" s="2">
        <v>2</v>
      </c>
      <c r="E13" s="2" t="s">
        <v>24</v>
      </c>
      <c r="F13" s="2" t="s">
        <v>25</v>
      </c>
      <c r="G13" s="2">
        <v>2015</v>
      </c>
      <c r="H13" s="2">
        <v>2</v>
      </c>
      <c r="I13" s="2">
        <v>40756</v>
      </c>
      <c r="J13" s="2">
        <v>51.368160000000003</v>
      </c>
      <c r="K13" s="2">
        <v>-63.876959999999997</v>
      </c>
      <c r="L13" s="2">
        <v>528</v>
      </c>
      <c r="M13" s="2">
        <v>2956.19</v>
      </c>
      <c r="N13" s="2">
        <v>0.85</v>
      </c>
      <c r="O13" s="2">
        <v>0.45</v>
      </c>
      <c r="P13" s="2">
        <v>1.1706899399999999</v>
      </c>
      <c r="Q13" s="2">
        <v>0.03</v>
      </c>
      <c r="R13" s="2">
        <v>0.03</v>
      </c>
      <c r="S13" s="2">
        <v>2.75E-2</v>
      </c>
      <c r="T13" s="2">
        <v>111.16</v>
      </c>
      <c r="U13" s="2">
        <v>3.5984166999999997E-2</v>
      </c>
      <c r="V13" s="2">
        <v>0.323092025</v>
      </c>
      <c r="W13" s="2">
        <v>0.12718001200000001</v>
      </c>
      <c r="X13" s="2">
        <f>W13/(N13*O13)</f>
        <v>0.33249676339869283</v>
      </c>
      <c r="Y13" s="2">
        <v>3261</v>
      </c>
      <c r="Z13" s="3">
        <v>8890.8835375797898</v>
      </c>
      <c r="AA13" s="3">
        <v>2.46968987154994</v>
      </c>
    </row>
    <row r="14" spans="1:27">
      <c r="A14" s="2" t="s">
        <v>39</v>
      </c>
      <c r="B14" s="2" t="s">
        <v>27</v>
      </c>
      <c r="C14" s="2">
        <v>2</v>
      </c>
      <c r="D14" s="2">
        <v>2</v>
      </c>
      <c r="E14" s="2" t="s">
        <v>28</v>
      </c>
      <c r="F14" s="2" t="s">
        <v>25</v>
      </c>
      <c r="G14" s="2">
        <v>2015</v>
      </c>
      <c r="H14" s="2">
        <v>2</v>
      </c>
      <c r="I14" s="2">
        <v>40756</v>
      </c>
      <c r="J14" s="2">
        <v>51.367190000000001</v>
      </c>
      <c r="K14" s="2">
        <v>-63.877310000000001</v>
      </c>
      <c r="L14" s="2">
        <v>524</v>
      </c>
      <c r="M14" s="2">
        <v>3072.14</v>
      </c>
      <c r="N14" s="2">
        <v>1.85</v>
      </c>
      <c r="O14" s="2">
        <v>0.4</v>
      </c>
      <c r="P14" s="2">
        <v>1.989279985</v>
      </c>
      <c r="Q14" s="2">
        <v>5.0000000000000001E-3</v>
      </c>
      <c r="R14" s="2">
        <v>3.2500000000000001E-2</v>
      </c>
      <c r="S14" s="2">
        <v>0.03</v>
      </c>
      <c r="T14" s="2">
        <v>111.16</v>
      </c>
      <c r="U14" s="2">
        <v>3.5984166999999997E-2</v>
      </c>
      <c r="V14" s="2">
        <v>0.15947295</v>
      </c>
      <c r="W14" s="2">
        <v>0.12975126400000001</v>
      </c>
      <c r="X14" s="2">
        <f>W14/(N14*O14)</f>
        <v>0.17533954594594592</v>
      </c>
      <c r="Y14" s="2">
        <v>3322</v>
      </c>
      <c r="Z14" s="3">
        <v>17521.090199167498</v>
      </c>
      <c r="AA14" s="3">
        <v>4.8669694997687598</v>
      </c>
    </row>
    <row r="15" spans="1:27">
      <c r="A15" s="2" t="s">
        <v>40</v>
      </c>
      <c r="B15" s="2" t="s">
        <v>34</v>
      </c>
      <c r="C15" s="2">
        <v>5</v>
      </c>
      <c r="D15" s="2">
        <v>4</v>
      </c>
      <c r="E15" s="2" t="s">
        <v>24</v>
      </c>
      <c r="F15" s="2" t="s">
        <v>25</v>
      </c>
      <c r="G15" s="2">
        <v>2015</v>
      </c>
      <c r="H15" s="2">
        <v>2</v>
      </c>
      <c r="I15" s="2">
        <v>40757</v>
      </c>
      <c r="J15" s="2">
        <v>51.302289999999999</v>
      </c>
      <c r="K15" s="2">
        <v>-63.87115</v>
      </c>
      <c r="L15" s="2">
        <v>502</v>
      </c>
      <c r="M15" s="2">
        <v>20629.2</v>
      </c>
      <c r="N15" s="2">
        <v>36</v>
      </c>
      <c r="O15" s="2">
        <v>1.1000000000000001</v>
      </c>
      <c r="P15" s="2">
        <v>0.87263798699999995</v>
      </c>
      <c r="Q15" s="2">
        <v>0.01</v>
      </c>
      <c r="R15" s="2">
        <v>5.0000000000000001E-3</v>
      </c>
      <c r="S15" s="2">
        <v>1.2500000000000001E-2</v>
      </c>
      <c r="T15" s="2">
        <v>421.34</v>
      </c>
      <c r="U15" s="2">
        <v>7.1201909999999997E-3</v>
      </c>
      <c r="V15" s="2">
        <v>11.908161440000001</v>
      </c>
      <c r="W15" s="2">
        <v>10.23651143</v>
      </c>
      <c r="X15" s="2">
        <f>W15/(N15*O15)</f>
        <v>0.2584977633838384</v>
      </c>
      <c r="Y15" s="2">
        <v>189635</v>
      </c>
      <c r="Z15" s="3">
        <v>79804.172113350505</v>
      </c>
      <c r="AA15" s="3">
        <v>22.167825587041801</v>
      </c>
    </row>
    <row r="16" spans="1:27">
      <c r="A16" s="2" t="s">
        <v>41</v>
      </c>
      <c r="B16" s="2" t="s">
        <v>35</v>
      </c>
      <c r="C16" s="2">
        <v>5</v>
      </c>
      <c r="D16" s="2">
        <v>4</v>
      </c>
      <c r="E16" s="2" t="s">
        <v>28</v>
      </c>
      <c r="F16" s="2" t="s">
        <v>25</v>
      </c>
      <c r="G16" s="2">
        <v>2015</v>
      </c>
      <c r="H16" s="2">
        <v>2</v>
      </c>
      <c r="I16" s="2">
        <v>40757</v>
      </c>
      <c r="J16" s="2">
        <v>51.303570000000001</v>
      </c>
      <c r="K16" s="2">
        <v>-63.869199999999999</v>
      </c>
      <c r="L16" s="2">
        <v>499</v>
      </c>
      <c r="M16" s="2">
        <v>20787.599999999999</v>
      </c>
      <c r="N16" s="2">
        <v>18</v>
      </c>
      <c r="O16" s="2">
        <v>1.02</v>
      </c>
      <c r="P16" s="2">
        <v>2.1008100509999998</v>
      </c>
      <c r="Q16" s="2">
        <v>0.01</v>
      </c>
      <c r="R16" s="2">
        <v>5.0000000000000001E-3</v>
      </c>
      <c r="S16" s="2">
        <v>2.5000000000000001E-2</v>
      </c>
      <c r="T16" s="2">
        <v>421.34</v>
      </c>
      <c r="U16" s="2">
        <v>7.1201909999999997E-3</v>
      </c>
      <c r="V16" s="2">
        <v>8.0568195659999997</v>
      </c>
      <c r="W16" s="2">
        <v>10.281583489999999</v>
      </c>
      <c r="X16" s="2">
        <f>W16/(N16*O16)</f>
        <v>0.55999910076252724</v>
      </c>
      <c r="Y16" s="2">
        <v>190408</v>
      </c>
      <c r="Z16" s="3">
        <v>37120.773893555197</v>
      </c>
      <c r="AA16" s="3">
        <v>10.3113260815431</v>
      </c>
    </row>
    <row r="17" spans="1:27">
      <c r="A17" s="2" t="s">
        <v>42</v>
      </c>
      <c r="B17" s="2" t="s">
        <v>36</v>
      </c>
      <c r="C17" s="2">
        <v>5</v>
      </c>
      <c r="D17" s="2">
        <v>5</v>
      </c>
      <c r="E17" s="2" t="s">
        <v>24</v>
      </c>
      <c r="F17" s="2" t="s">
        <v>25</v>
      </c>
      <c r="G17" s="2">
        <v>2015</v>
      </c>
      <c r="H17" s="2">
        <v>2</v>
      </c>
      <c r="I17" s="2">
        <v>40757</v>
      </c>
      <c r="J17" s="2">
        <v>51.305500000000002</v>
      </c>
      <c r="K17" s="2">
        <v>-63.864460000000001</v>
      </c>
      <c r="L17" s="2">
        <v>499</v>
      </c>
      <c r="M17" s="2">
        <v>34015.9</v>
      </c>
      <c r="N17" s="2">
        <v>30</v>
      </c>
      <c r="O17" s="2">
        <v>2.25</v>
      </c>
      <c r="P17" s="2">
        <v>1.103760004</v>
      </c>
      <c r="Q17" s="2">
        <v>0</v>
      </c>
      <c r="R17" s="2">
        <v>0</v>
      </c>
      <c r="S17" s="2">
        <v>2.5000000000000001E-3</v>
      </c>
      <c r="T17" s="2">
        <v>950.49</v>
      </c>
      <c r="U17" s="2">
        <v>2.1041969999999999E-3</v>
      </c>
      <c r="V17" s="2">
        <v>27.619587920000001</v>
      </c>
      <c r="W17" s="2">
        <v>25.271521060000001</v>
      </c>
      <c r="X17" s="2">
        <f>W17/(N17*O17)</f>
        <v>0.37439290459259261</v>
      </c>
      <c r="Y17" s="2">
        <v>437850</v>
      </c>
      <c r="Z17" s="3">
        <v>90856.155612819304</v>
      </c>
      <c r="AA17" s="3">
        <v>25.237821003560899</v>
      </c>
    </row>
    <row r="18" spans="1:27">
      <c r="A18" s="2" t="s">
        <v>43</v>
      </c>
      <c r="B18" s="2" t="s">
        <v>37</v>
      </c>
      <c r="C18" s="2">
        <v>5</v>
      </c>
      <c r="D18" s="2">
        <v>5</v>
      </c>
      <c r="E18" s="2" t="s">
        <v>28</v>
      </c>
      <c r="F18" s="2" t="s">
        <v>25</v>
      </c>
      <c r="G18" s="2">
        <v>2015</v>
      </c>
      <c r="H18" s="2">
        <v>2</v>
      </c>
      <c r="I18" s="2">
        <v>40758</v>
      </c>
      <c r="J18" s="2">
        <v>51.304079999999999</v>
      </c>
      <c r="K18" s="2">
        <v>-63.85239</v>
      </c>
      <c r="L18" s="2">
        <v>497</v>
      </c>
      <c r="M18" s="2">
        <v>34914.1</v>
      </c>
      <c r="N18" s="2">
        <v>86</v>
      </c>
      <c r="O18" s="2">
        <v>1.19</v>
      </c>
      <c r="P18" s="2">
        <v>0</v>
      </c>
      <c r="Q18" s="2">
        <v>0</v>
      </c>
      <c r="R18" s="2">
        <v>5.0000000000000001E-3</v>
      </c>
      <c r="S18" s="2">
        <v>2.5000000000000001E-3</v>
      </c>
      <c r="T18" s="2">
        <v>950.49</v>
      </c>
      <c r="U18" s="2">
        <v>2.1041969999999999E-3</v>
      </c>
      <c r="V18" s="2">
        <v>21.956093339999999</v>
      </c>
      <c r="W18" s="2">
        <v>25.353251620000002</v>
      </c>
      <c r="X18" s="2">
        <f>W18/(N18*O18)</f>
        <v>0.24773550537424277</v>
      </c>
      <c r="Y18" s="2">
        <v>439161</v>
      </c>
      <c r="Z18" s="3">
        <v>140932.96779263401</v>
      </c>
      <c r="AA18" s="3">
        <v>39.148046609064899</v>
      </c>
    </row>
    <row r="19" spans="1:27">
      <c r="A19" s="2" t="s">
        <v>44</v>
      </c>
      <c r="B19" s="2" t="s">
        <v>31</v>
      </c>
      <c r="C19" s="2">
        <v>2</v>
      </c>
      <c r="D19" s="2">
        <v>1</v>
      </c>
      <c r="E19" s="2" t="s">
        <v>24</v>
      </c>
      <c r="F19" s="2" t="s">
        <v>25</v>
      </c>
      <c r="G19" s="2">
        <v>2015</v>
      </c>
      <c r="H19" s="2">
        <v>2</v>
      </c>
      <c r="I19" s="2">
        <v>40759</v>
      </c>
      <c r="J19" s="2">
        <v>51.202869999999997</v>
      </c>
      <c r="K19" s="2">
        <v>-63.924759999999999</v>
      </c>
      <c r="L19" s="2">
        <v>600</v>
      </c>
      <c r="M19" s="2">
        <v>2900.2</v>
      </c>
      <c r="N19" s="2">
        <v>2.2999999999999998</v>
      </c>
      <c r="O19" s="2">
        <v>0.23</v>
      </c>
      <c r="P19" s="2">
        <v>7.7579598430000001</v>
      </c>
      <c r="Q19" s="2">
        <v>0.08</v>
      </c>
      <c r="R19" s="2">
        <v>0.08</v>
      </c>
      <c r="S19" s="2">
        <v>3.5000000000000003E-2</v>
      </c>
      <c r="T19" s="2">
        <v>144.47</v>
      </c>
      <c r="U19" s="2">
        <v>4.1530538999999998E-2</v>
      </c>
      <c r="V19" s="2">
        <v>0.27876944100000001</v>
      </c>
      <c r="W19" s="2">
        <v>0.18289256200000001</v>
      </c>
      <c r="X19" s="2">
        <f>W19/(N19*O19)</f>
        <v>0.34573263137996219</v>
      </c>
      <c r="Y19" s="2">
        <v>4565</v>
      </c>
      <c r="Z19" s="3">
        <v>8388.5631171813293</v>
      </c>
      <c r="AA19" s="3">
        <v>2.3301564214392601</v>
      </c>
    </row>
    <row r="20" spans="1:27">
      <c r="A20" s="2" t="s">
        <v>45</v>
      </c>
      <c r="B20" s="2" t="s">
        <v>32</v>
      </c>
      <c r="C20" s="2">
        <v>2</v>
      </c>
      <c r="D20" s="2">
        <v>1</v>
      </c>
      <c r="E20" s="2" t="s">
        <v>28</v>
      </c>
      <c r="F20" s="2" t="s">
        <v>25</v>
      </c>
      <c r="G20" s="2">
        <v>2015</v>
      </c>
      <c r="H20" s="2">
        <v>2</v>
      </c>
      <c r="I20" s="2">
        <v>40759</v>
      </c>
      <c r="J20" s="2">
        <v>51.202150000000003</v>
      </c>
      <c r="K20" s="2">
        <v>-63.92315</v>
      </c>
      <c r="L20" s="2">
        <v>594</v>
      </c>
      <c r="M20" s="2">
        <v>3025.76</v>
      </c>
      <c r="N20" s="2">
        <v>0.95</v>
      </c>
      <c r="O20" s="2">
        <v>0.75</v>
      </c>
      <c r="P20" s="2">
        <v>1.950680017</v>
      </c>
      <c r="Q20" s="2">
        <v>0.01</v>
      </c>
      <c r="R20" s="2">
        <v>0.03</v>
      </c>
      <c r="S20" s="2">
        <v>2.2499999999999999E-2</v>
      </c>
      <c r="T20" s="2">
        <v>144.47</v>
      </c>
      <c r="U20" s="2">
        <v>4.1530538999999998E-2</v>
      </c>
      <c r="V20" s="2">
        <v>0.124246855</v>
      </c>
      <c r="W20" s="2">
        <v>0.18479714</v>
      </c>
      <c r="X20" s="2">
        <f>W20/(N20*O20)</f>
        <v>0.25936440701754387</v>
      </c>
      <c r="Y20" s="2">
        <v>4609</v>
      </c>
      <c r="Z20" s="3">
        <v>11666.0571694995</v>
      </c>
      <c r="AA20" s="3">
        <v>3.2405714359720799</v>
      </c>
    </row>
    <row r="21" spans="1:27">
      <c r="A21" s="2" t="s">
        <v>46</v>
      </c>
      <c r="B21" s="2" t="s">
        <v>29</v>
      </c>
      <c r="C21" s="2">
        <v>4</v>
      </c>
      <c r="D21" s="2">
        <v>3</v>
      </c>
      <c r="E21" s="2" t="s">
        <v>24</v>
      </c>
      <c r="F21" s="2" t="s">
        <v>25</v>
      </c>
      <c r="G21" s="2">
        <v>2015</v>
      </c>
      <c r="H21" s="2">
        <v>2</v>
      </c>
      <c r="I21" s="2">
        <v>40760</v>
      </c>
      <c r="J21" s="2">
        <v>51.210279999999997</v>
      </c>
      <c r="K21" s="2">
        <v>-63.920630000000003</v>
      </c>
      <c r="L21" s="2">
        <v>589</v>
      </c>
      <c r="M21" s="2">
        <v>5785.15</v>
      </c>
      <c r="N21" s="2">
        <v>5.3</v>
      </c>
      <c r="O21" s="2">
        <v>0.4</v>
      </c>
      <c r="P21" s="2">
        <v>0.78052300200000002</v>
      </c>
      <c r="Q21" s="2">
        <v>0.03</v>
      </c>
      <c r="R21" s="2">
        <v>-0.01</v>
      </c>
      <c r="S21" s="2">
        <v>0</v>
      </c>
      <c r="T21" s="2">
        <v>402.53</v>
      </c>
      <c r="U21" s="2">
        <v>4.9685490000000001E-3</v>
      </c>
      <c r="V21" s="2">
        <v>1.1612151850000001</v>
      </c>
      <c r="W21" s="2">
        <v>1.8357687460000001</v>
      </c>
      <c r="X21" s="2">
        <f>W21/(N21*O21)</f>
        <v>0.86592865377358486</v>
      </c>
      <c r="Y21" s="2">
        <v>38625</v>
      </c>
      <c r="Z21" s="3">
        <v>6680.8621874206401</v>
      </c>
      <c r="AA21" s="3">
        <v>1.85579505206129</v>
      </c>
    </row>
    <row r="22" spans="1:27">
      <c r="A22" s="2" t="s">
        <v>47</v>
      </c>
      <c r="B22" s="2" t="s">
        <v>30</v>
      </c>
      <c r="C22" s="2">
        <v>4</v>
      </c>
      <c r="D22" s="2">
        <v>3</v>
      </c>
      <c r="E22" s="2" t="s">
        <v>28</v>
      </c>
      <c r="F22" s="2" t="s">
        <v>25</v>
      </c>
      <c r="G22" s="2">
        <v>2015</v>
      </c>
      <c r="H22" s="2">
        <v>2</v>
      </c>
      <c r="I22" s="2">
        <v>40760</v>
      </c>
      <c r="J22" s="2">
        <v>51.213050000000003</v>
      </c>
      <c r="K22" s="2">
        <v>-63.922649999999997</v>
      </c>
      <c r="L22" s="2">
        <v>587</v>
      </c>
      <c r="M22" s="2">
        <v>6966.55</v>
      </c>
      <c r="N22" s="2">
        <v>5</v>
      </c>
      <c r="O22" s="2">
        <v>0.63</v>
      </c>
      <c r="P22" s="2">
        <v>3.2149999139999998</v>
      </c>
      <c r="Q22" s="2">
        <v>0.01</v>
      </c>
      <c r="R22" s="2">
        <v>0.01</v>
      </c>
      <c r="S22" s="2">
        <v>0.01</v>
      </c>
      <c r="T22" s="2">
        <v>402.53</v>
      </c>
      <c r="U22" s="2">
        <v>4.9685490000000001E-3</v>
      </c>
      <c r="V22" s="2">
        <v>1.407703243</v>
      </c>
      <c r="W22" s="2">
        <v>1.8789748209999999</v>
      </c>
      <c r="X22" s="2">
        <f>W22/(N22*O22)</f>
        <v>0.5964999431746032</v>
      </c>
      <c r="Y22" s="2">
        <v>39466</v>
      </c>
      <c r="Z22" s="3">
        <v>11679.0455384181</v>
      </c>
      <c r="AA22" s="3">
        <v>3.2441793162272501</v>
      </c>
    </row>
    <row r="23" spans="1:27" s="1" customFormat="1">
      <c r="A23" s="2" t="s">
        <v>48</v>
      </c>
      <c r="B23" s="2" t="s">
        <v>33</v>
      </c>
      <c r="C23" s="2">
        <v>1</v>
      </c>
      <c r="D23" s="2">
        <v>0</v>
      </c>
      <c r="E23" s="2" t="s">
        <v>26</v>
      </c>
      <c r="F23" s="2" t="s">
        <v>25</v>
      </c>
      <c r="G23" s="2">
        <v>2015</v>
      </c>
      <c r="H23" s="2">
        <v>2</v>
      </c>
      <c r="I23" s="2">
        <v>40761</v>
      </c>
      <c r="J23" s="2">
        <v>51.186300000000003</v>
      </c>
      <c r="K23" s="2">
        <v>-63.931899999999999</v>
      </c>
      <c r="L23" s="2">
        <v>837</v>
      </c>
      <c r="M23" s="2">
        <v>303.13799999999998</v>
      </c>
      <c r="N23" s="2">
        <v>0.92</v>
      </c>
      <c r="O23" s="2">
        <v>0.4</v>
      </c>
      <c r="P23" s="2">
        <v>16.75749969</v>
      </c>
      <c r="Q23" s="2">
        <v>0.11</v>
      </c>
      <c r="R23" s="2">
        <v>0.115</v>
      </c>
      <c r="S23" s="2">
        <v>9.2499999999999999E-2</v>
      </c>
      <c r="T23" s="2">
        <f>M23</f>
        <v>303.13799999999998</v>
      </c>
      <c r="U23" s="2" t="s">
        <v>26</v>
      </c>
      <c r="V23" s="2">
        <v>1.6425879999999999E-3</v>
      </c>
      <c r="W23" s="2">
        <v>2.7287359999999998E-3</v>
      </c>
      <c r="X23" s="2">
        <f>W23/(N23*O23)</f>
        <v>7.415043478260868E-3</v>
      </c>
      <c r="Y23" s="2">
        <v>93</v>
      </c>
      <c r="Z23" s="3">
        <v>40881.486519765902</v>
      </c>
      <c r="AA23" s="3">
        <v>11.3559684777128</v>
      </c>
    </row>
    <row r="24" spans="1:27">
      <c r="A24" s="2" t="s">
        <v>49</v>
      </c>
      <c r="B24" s="2" t="s">
        <v>30</v>
      </c>
      <c r="C24" s="2">
        <v>4</v>
      </c>
      <c r="D24" s="2">
        <v>3</v>
      </c>
      <c r="E24" s="2" t="s">
        <v>28</v>
      </c>
      <c r="F24" s="2" t="s">
        <v>25</v>
      </c>
      <c r="G24" s="2">
        <v>2016</v>
      </c>
      <c r="H24" s="2">
        <v>3</v>
      </c>
      <c r="I24" s="2">
        <v>41069</v>
      </c>
      <c r="J24" s="2">
        <v>51.212850000000003</v>
      </c>
      <c r="K24" s="2">
        <v>-63.922640000000001</v>
      </c>
      <c r="L24" s="2">
        <v>587</v>
      </c>
      <c r="M24" s="2">
        <v>6933.76</v>
      </c>
      <c r="N24" s="2">
        <v>10</v>
      </c>
      <c r="O24" s="2">
        <v>0.6</v>
      </c>
      <c r="P24" s="2">
        <v>3.3308498860000002</v>
      </c>
      <c r="Q24" s="2">
        <v>0.01</v>
      </c>
      <c r="R24" s="2">
        <v>0.01</v>
      </c>
      <c r="S24" s="2">
        <v>0.01</v>
      </c>
      <c r="T24" s="2">
        <v>464.2</v>
      </c>
      <c r="U24" s="2">
        <v>4.3084880000000001E-3</v>
      </c>
      <c r="V24" s="2">
        <v>2.839735836</v>
      </c>
      <c r="W24" s="2">
        <v>1.5843056520000001</v>
      </c>
      <c r="X24" s="2">
        <f>W24/(N24*O24)</f>
        <v>0.26405094200000001</v>
      </c>
      <c r="Y24" s="2">
        <v>39407</v>
      </c>
      <c r="Z24" s="3">
        <v>26259.175398056301</v>
      </c>
      <c r="AA24" s="3">
        <v>7.29421538834898</v>
      </c>
    </row>
    <row r="25" spans="1:27">
      <c r="A25" s="2" t="s">
        <v>50</v>
      </c>
      <c r="B25" s="2" t="s">
        <v>29</v>
      </c>
      <c r="C25" s="2">
        <v>4</v>
      </c>
      <c r="D25" s="2">
        <v>3</v>
      </c>
      <c r="E25" s="2" t="s">
        <v>24</v>
      </c>
      <c r="F25" s="2" t="s">
        <v>25</v>
      </c>
      <c r="G25" s="2">
        <v>2016</v>
      </c>
      <c r="H25" s="2">
        <v>3</v>
      </c>
      <c r="I25" s="2">
        <v>41069</v>
      </c>
      <c r="J25" s="2">
        <v>51.209539999999997</v>
      </c>
      <c r="K25" s="2">
        <v>-63.920929999999998</v>
      </c>
      <c r="L25" s="2">
        <v>589</v>
      </c>
      <c r="M25" s="2">
        <v>5692.38</v>
      </c>
      <c r="N25" s="2">
        <v>9.4</v>
      </c>
      <c r="O25" s="2">
        <v>0.46</v>
      </c>
      <c r="P25" s="2">
        <v>1.103760004</v>
      </c>
      <c r="Q25" s="2">
        <v>0</v>
      </c>
      <c r="R25" s="2">
        <v>-0.01</v>
      </c>
      <c r="S25" s="2">
        <v>-0.01</v>
      </c>
      <c r="T25" s="2">
        <v>464.2</v>
      </c>
      <c r="U25" s="2">
        <v>4.3084880000000001E-3</v>
      </c>
      <c r="V25" s="2">
        <v>2.9153241059999999</v>
      </c>
      <c r="W25" s="2">
        <v>1.554735027</v>
      </c>
      <c r="X25" s="2">
        <f>W25/(N25*O25)</f>
        <v>0.35955944195189632</v>
      </c>
      <c r="Y25" s="2">
        <v>38625</v>
      </c>
      <c r="Z25" s="3">
        <v>15831.5408687322</v>
      </c>
      <c r="AA25" s="3">
        <v>4.3976502413145102</v>
      </c>
    </row>
    <row r="26" spans="1:27">
      <c r="A26" s="2" t="s">
        <v>51</v>
      </c>
      <c r="B26" s="2" t="s">
        <v>23</v>
      </c>
      <c r="C26" s="2">
        <v>2</v>
      </c>
      <c r="D26" s="2">
        <v>2</v>
      </c>
      <c r="E26" s="2" t="s">
        <v>24</v>
      </c>
      <c r="F26" s="2" t="s">
        <v>25</v>
      </c>
      <c r="G26" s="2">
        <v>2016</v>
      </c>
      <c r="H26" s="2">
        <v>3</v>
      </c>
      <c r="I26" s="2">
        <v>41070</v>
      </c>
      <c r="J26" s="2">
        <v>51.366570000000003</v>
      </c>
      <c r="K26" s="2">
        <v>-63.877209999999998</v>
      </c>
      <c r="L26" s="2">
        <v>522</v>
      </c>
      <c r="M26" s="2">
        <v>3118.53</v>
      </c>
      <c r="N26" s="2">
        <v>2.2000000000000002</v>
      </c>
      <c r="O26" s="2">
        <v>0.24</v>
      </c>
      <c r="P26" s="2">
        <v>3.2149999139999998</v>
      </c>
      <c r="Q26" s="2">
        <v>0.02</v>
      </c>
      <c r="R26" s="2">
        <v>3.5000000000000003E-2</v>
      </c>
      <c r="S26" s="2">
        <v>0.03</v>
      </c>
      <c r="T26" s="2">
        <v>110.66</v>
      </c>
      <c r="U26" s="2">
        <v>2.7109576999999999E-2</v>
      </c>
      <c r="V26" s="2">
        <v>0.17530079600000001</v>
      </c>
      <c r="W26" s="2">
        <v>0.23854556499999999</v>
      </c>
      <c r="X26" s="2">
        <f>W26/(N26*O26)</f>
        <v>0.45179084280303028</v>
      </c>
      <c r="Y26" s="2">
        <v>5258</v>
      </c>
      <c r="Z26" s="3">
        <v>6902.5967428906097</v>
      </c>
      <c r="AA26" s="3">
        <v>1.91738798413628</v>
      </c>
    </row>
    <row r="27" spans="1:27">
      <c r="A27" s="2" t="s">
        <v>52</v>
      </c>
      <c r="B27" s="2" t="s">
        <v>27</v>
      </c>
      <c r="C27" s="2">
        <v>2</v>
      </c>
      <c r="D27" s="2">
        <v>2</v>
      </c>
      <c r="E27" s="2" t="s">
        <v>28</v>
      </c>
      <c r="F27" s="2" t="s">
        <v>25</v>
      </c>
      <c r="G27" s="2">
        <v>2016</v>
      </c>
      <c r="H27" s="2">
        <v>3</v>
      </c>
      <c r="I27" s="2">
        <v>41070</v>
      </c>
      <c r="J27" s="2">
        <v>51.366160000000001</v>
      </c>
      <c r="K27" s="2">
        <v>-63.875729999999997</v>
      </c>
      <c r="L27" s="2">
        <v>519</v>
      </c>
      <c r="M27" s="2">
        <v>3240.11</v>
      </c>
      <c r="N27" s="2">
        <v>0.82</v>
      </c>
      <c r="O27" s="2">
        <v>0.69</v>
      </c>
      <c r="P27" s="2">
        <v>1.608770013</v>
      </c>
      <c r="Q27" s="2">
        <v>0.01</v>
      </c>
      <c r="R27" s="2">
        <v>1.4999999999999999E-2</v>
      </c>
      <c r="S27" s="2">
        <v>2.2499999999999999E-2</v>
      </c>
      <c r="T27" s="2">
        <v>110.66</v>
      </c>
      <c r="U27" s="2">
        <v>2.7109576999999999E-2</v>
      </c>
      <c r="V27" s="2">
        <v>0.12385286700000001</v>
      </c>
      <c r="W27" s="2">
        <v>0.24046414499999999</v>
      </c>
      <c r="X27" s="2">
        <f>W27/(N27*O27)</f>
        <v>0.42499848886532343</v>
      </c>
      <c r="Y27" s="2">
        <v>5303</v>
      </c>
      <c r="Z27" s="3">
        <v>7623.8153426158397</v>
      </c>
      <c r="AA27" s="3">
        <v>2.1177264840599599</v>
      </c>
    </row>
    <row r="28" spans="1:27">
      <c r="A28" s="2" t="s">
        <v>53</v>
      </c>
      <c r="B28" s="2" t="s">
        <v>32</v>
      </c>
      <c r="C28" s="2">
        <v>2</v>
      </c>
      <c r="D28" s="2">
        <v>1</v>
      </c>
      <c r="E28" s="2" t="s">
        <v>28</v>
      </c>
      <c r="F28" s="2" t="s">
        <v>25</v>
      </c>
      <c r="G28" s="2">
        <v>2016</v>
      </c>
      <c r="H28" s="2">
        <v>3</v>
      </c>
      <c r="I28" s="2">
        <v>41071</v>
      </c>
      <c r="J28" s="2">
        <v>51.202150000000003</v>
      </c>
      <c r="K28" s="2">
        <v>-63.923290000000001</v>
      </c>
      <c r="L28" s="2">
        <v>594</v>
      </c>
      <c r="M28" s="2">
        <v>3025.76</v>
      </c>
      <c r="N28" s="2">
        <v>0.7</v>
      </c>
      <c r="O28" s="2">
        <v>0.75</v>
      </c>
      <c r="P28" s="2">
        <v>1.950680017</v>
      </c>
      <c r="Q28" s="2">
        <v>0.02</v>
      </c>
      <c r="R28" s="2">
        <v>0.03</v>
      </c>
      <c r="S28" s="2">
        <v>2.75E-2</v>
      </c>
      <c r="T28" s="2">
        <v>141.47</v>
      </c>
      <c r="U28" s="2">
        <v>7.0688363000000004E-2</v>
      </c>
      <c r="V28" s="2">
        <v>0.16664269700000001</v>
      </c>
      <c r="W28" s="2">
        <v>0.21076102699999999</v>
      </c>
      <c r="X28" s="2">
        <f>W28/(N28*O28)</f>
        <v>0.40144957523809527</v>
      </c>
      <c r="Y28" s="2">
        <v>4609</v>
      </c>
      <c r="Z28" s="3">
        <v>7537.0860666758899</v>
      </c>
      <c r="AA28" s="3">
        <v>2.0936350185210801</v>
      </c>
    </row>
    <row r="29" spans="1:27">
      <c r="A29" s="2" t="s">
        <v>54</v>
      </c>
      <c r="B29" s="2" t="s">
        <v>31</v>
      </c>
      <c r="C29" s="2">
        <v>2</v>
      </c>
      <c r="D29" s="2">
        <v>1</v>
      </c>
      <c r="E29" s="2" t="s">
        <v>24</v>
      </c>
      <c r="F29" s="2" t="s">
        <v>25</v>
      </c>
      <c r="G29" s="2">
        <v>2016</v>
      </c>
      <c r="H29" s="2">
        <v>3</v>
      </c>
      <c r="I29" s="2">
        <v>41071</v>
      </c>
      <c r="J29" s="2">
        <v>51.2029</v>
      </c>
      <c r="K29" s="2">
        <v>-63.924849999999999</v>
      </c>
      <c r="L29" s="2">
        <v>604</v>
      </c>
      <c r="M29" s="2">
        <v>2867.4</v>
      </c>
      <c r="N29" s="2">
        <v>0.8</v>
      </c>
      <c r="O29" s="2">
        <v>0.39</v>
      </c>
      <c r="P29" s="2">
        <v>7.3237500190000002</v>
      </c>
      <c r="Q29" s="2">
        <v>0.08</v>
      </c>
      <c r="R29" s="2">
        <v>0.08</v>
      </c>
      <c r="S29" s="2">
        <v>0.05</v>
      </c>
      <c r="T29" s="2">
        <v>141.47</v>
      </c>
      <c r="U29" s="2">
        <v>7.0688363000000004E-2</v>
      </c>
      <c r="V29" s="2">
        <v>3.2630763E-2</v>
      </c>
      <c r="W29" s="2">
        <v>0.207879806</v>
      </c>
      <c r="X29" s="2">
        <f t="shared" ref="X29:X43" si="0">W29/(N29*O29)</f>
        <v>0.66628142948717939</v>
      </c>
      <c r="Y29" s="2">
        <v>4542</v>
      </c>
      <c r="Z29" s="3">
        <v>4303.5868524911002</v>
      </c>
      <c r="AA29" s="3">
        <v>1.1954407923586401</v>
      </c>
    </row>
    <row r="30" spans="1:27" s="1" customFormat="1">
      <c r="A30" s="2" t="s">
        <v>55</v>
      </c>
      <c r="B30" s="2" t="s">
        <v>33</v>
      </c>
      <c r="C30" s="2">
        <v>1</v>
      </c>
      <c r="D30" s="2">
        <v>0</v>
      </c>
      <c r="E30" s="2" t="s">
        <v>26</v>
      </c>
      <c r="F30" s="2" t="s">
        <v>25</v>
      </c>
      <c r="G30" s="2">
        <v>2016</v>
      </c>
      <c r="H30" s="2">
        <v>3</v>
      </c>
      <c r="I30" s="2">
        <v>41071</v>
      </c>
      <c r="J30" s="2">
        <v>51.186230000000002</v>
      </c>
      <c r="K30" s="2">
        <v>-63.93188</v>
      </c>
      <c r="L30" s="2">
        <v>837</v>
      </c>
      <c r="M30" s="2">
        <v>303.13799999999998</v>
      </c>
      <c r="N30" s="2">
        <v>0.92</v>
      </c>
      <c r="O30" s="2">
        <v>0.15</v>
      </c>
      <c r="P30" s="2">
        <v>16.75749969</v>
      </c>
      <c r="Q30" s="2">
        <v>0.1</v>
      </c>
      <c r="R30" s="2">
        <v>0.115</v>
      </c>
      <c r="S30" s="2">
        <v>9.2499999999999999E-2</v>
      </c>
      <c r="T30" s="2">
        <f>M30</f>
        <v>303.13799999999998</v>
      </c>
      <c r="U30" s="2" t="s">
        <v>26</v>
      </c>
      <c r="V30" s="2" t="s">
        <v>26</v>
      </c>
      <c r="W30" s="2">
        <v>5.3749440000000004E-3</v>
      </c>
      <c r="X30" s="2">
        <f t="shared" si="0"/>
        <v>3.8948869565217391E-2</v>
      </c>
      <c r="Y30" s="2">
        <v>93</v>
      </c>
      <c r="Z30" s="3">
        <f>M30/X30</f>
        <v>7782.9729946953858</v>
      </c>
      <c r="AA30" s="3">
        <f>Z30/(60*60)</f>
        <v>2.1619369429709403</v>
      </c>
    </row>
    <row r="31" spans="1:27">
      <c r="A31" s="2" t="s">
        <v>56</v>
      </c>
      <c r="B31" s="2" t="s">
        <v>35</v>
      </c>
      <c r="C31" s="2">
        <v>5</v>
      </c>
      <c r="D31" s="2">
        <v>4</v>
      </c>
      <c r="E31" s="2" t="s">
        <v>28</v>
      </c>
      <c r="F31" s="2" t="s">
        <v>25</v>
      </c>
      <c r="G31" s="2">
        <v>2016</v>
      </c>
      <c r="H31" s="2">
        <v>3</v>
      </c>
      <c r="I31" s="2">
        <v>41072</v>
      </c>
      <c r="J31" s="2">
        <v>51.303440000000002</v>
      </c>
      <c r="K31" s="2">
        <v>-63.862940000000002</v>
      </c>
      <c r="L31" s="2">
        <v>499</v>
      </c>
      <c r="M31" s="2">
        <v>20834</v>
      </c>
      <c r="N31" s="2">
        <v>21</v>
      </c>
      <c r="O31" s="2">
        <v>0.87</v>
      </c>
      <c r="P31" s="2">
        <v>1.103760004</v>
      </c>
      <c r="Q31" s="2">
        <v>0</v>
      </c>
      <c r="R31" s="2">
        <v>0</v>
      </c>
      <c r="S31" s="2">
        <v>3.7499999999999999E-3</v>
      </c>
      <c r="T31" s="2">
        <v>472.97</v>
      </c>
      <c r="U31" s="2">
        <v>7.1201909999999997E-3</v>
      </c>
      <c r="V31" s="2">
        <v>6.4131724759999997</v>
      </c>
      <c r="W31" s="2">
        <v>6.964726712</v>
      </c>
      <c r="X31" s="2">
        <f t="shared" si="0"/>
        <v>0.38121109534756431</v>
      </c>
      <c r="Y31" s="2">
        <v>190408</v>
      </c>
      <c r="Z31" s="3">
        <v>54652.134353552501</v>
      </c>
      <c r="AA31" s="3">
        <v>15.1811484315424</v>
      </c>
    </row>
    <row r="32" spans="1:27">
      <c r="A32" s="2" t="s">
        <v>57</v>
      </c>
      <c r="B32" s="2" t="s">
        <v>34</v>
      </c>
      <c r="C32" s="2">
        <v>5</v>
      </c>
      <c r="D32" s="2">
        <v>4</v>
      </c>
      <c r="E32" s="2" t="s">
        <v>24</v>
      </c>
      <c r="F32" s="2" t="s">
        <v>25</v>
      </c>
      <c r="G32" s="2">
        <v>2016</v>
      </c>
      <c r="H32" s="2">
        <v>3</v>
      </c>
      <c r="I32" s="2">
        <v>41072</v>
      </c>
      <c r="J32" s="2">
        <v>51.30254</v>
      </c>
      <c r="K32" s="2">
        <v>-63.870910000000002</v>
      </c>
      <c r="L32" s="2">
        <v>501</v>
      </c>
      <c r="M32" s="2">
        <v>20652.400000000001</v>
      </c>
      <c r="N32" s="2">
        <v>41</v>
      </c>
      <c r="O32" s="2">
        <v>0.74</v>
      </c>
      <c r="P32" s="2">
        <v>1.103760004</v>
      </c>
      <c r="Q32" s="2">
        <v>0.01</v>
      </c>
      <c r="R32" s="2">
        <v>0.01</v>
      </c>
      <c r="S32" s="2">
        <v>7.4999999999999997E-3</v>
      </c>
      <c r="T32" s="2">
        <v>472.97</v>
      </c>
      <c r="U32" s="2">
        <v>7.1201909999999997E-3</v>
      </c>
      <c r="V32" s="2">
        <v>3.297048846</v>
      </c>
      <c r="W32" s="2">
        <v>6.9381796209999997</v>
      </c>
      <c r="X32" s="2">
        <f t="shared" si="0"/>
        <v>0.22868093675016479</v>
      </c>
      <c r="Y32" s="2">
        <v>189636</v>
      </c>
      <c r="Z32" s="3">
        <v>90310.982163602297</v>
      </c>
      <c r="AA32" s="3">
        <v>25.086383934333998</v>
      </c>
    </row>
    <row r="33" spans="1:27">
      <c r="A33" s="2" t="s">
        <v>58</v>
      </c>
      <c r="B33" s="2" t="s">
        <v>27</v>
      </c>
      <c r="C33" s="2">
        <v>2</v>
      </c>
      <c r="D33" s="2">
        <v>2</v>
      </c>
      <c r="E33" s="2" t="s">
        <v>28</v>
      </c>
      <c r="F33" s="2" t="s">
        <v>25</v>
      </c>
      <c r="G33" s="2">
        <v>2016</v>
      </c>
      <c r="H33" s="2">
        <v>4</v>
      </c>
      <c r="I33" s="2">
        <v>41124</v>
      </c>
      <c r="J33" s="2">
        <v>51.36618</v>
      </c>
      <c r="K33" s="2">
        <v>-63.875830000000001</v>
      </c>
      <c r="L33" s="2">
        <v>519</v>
      </c>
      <c r="M33" s="2">
        <v>3216.92</v>
      </c>
      <c r="N33" s="2">
        <v>2.0249999999999999</v>
      </c>
      <c r="O33" s="2">
        <v>0.39</v>
      </c>
      <c r="P33" s="2">
        <v>1.608770013</v>
      </c>
      <c r="Q33" s="2">
        <v>0.03</v>
      </c>
      <c r="R33" s="2">
        <v>0.02</v>
      </c>
      <c r="S33" s="2">
        <v>0.02</v>
      </c>
      <c r="T33" s="2">
        <v>101.27</v>
      </c>
      <c r="U33" s="2">
        <v>2.9623192999999999E-2</v>
      </c>
      <c r="V33" s="2">
        <v>3.0114999999999999E-2</v>
      </c>
      <c r="W33" s="2">
        <v>0.19105084899999999</v>
      </c>
      <c r="X33" s="2">
        <f t="shared" si="0"/>
        <v>0.24191307249129473</v>
      </c>
      <c r="Y33" s="2">
        <v>5300</v>
      </c>
      <c r="Z33" s="3">
        <v>13297.8344943131</v>
      </c>
      <c r="AA33" s="3">
        <v>3.6938429150869698</v>
      </c>
    </row>
    <row r="34" spans="1:27">
      <c r="A34" s="2" t="s">
        <v>59</v>
      </c>
      <c r="B34" s="2" t="s">
        <v>23</v>
      </c>
      <c r="C34" s="2">
        <v>2</v>
      </c>
      <c r="D34" s="2">
        <v>2</v>
      </c>
      <c r="E34" s="2" t="s">
        <v>24</v>
      </c>
      <c r="F34" s="2" t="s">
        <v>25</v>
      </c>
      <c r="G34" s="2">
        <v>2016</v>
      </c>
      <c r="H34" s="2">
        <v>4</v>
      </c>
      <c r="I34" s="2">
        <v>41124</v>
      </c>
      <c r="J34" s="2">
        <v>51.366540000000001</v>
      </c>
      <c r="K34" s="2">
        <v>-63.877189999999999</v>
      </c>
      <c r="L34" s="2">
        <v>522</v>
      </c>
      <c r="M34" s="2">
        <v>3118.53</v>
      </c>
      <c r="N34" s="2">
        <v>0.83499999999999996</v>
      </c>
      <c r="O34" s="2">
        <v>0.31</v>
      </c>
      <c r="P34" s="2">
        <v>3.2149999139999998</v>
      </c>
      <c r="Q34" s="2">
        <v>0.04</v>
      </c>
      <c r="R34" s="2">
        <v>3.5000000000000003E-2</v>
      </c>
      <c r="S34" s="2">
        <v>0.03</v>
      </c>
      <c r="T34" s="2">
        <v>101.27</v>
      </c>
      <c r="U34" s="2">
        <v>2.9623192999999999E-2</v>
      </c>
      <c r="V34" s="2">
        <v>4.1230000000000003E-2</v>
      </c>
      <c r="W34" s="2">
        <v>0.18979339000000001</v>
      </c>
      <c r="X34" s="2">
        <f t="shared" si="0"/>
        <v>0.73321765501255565</v>
      </c>
      <c r="Y34" s="2">
        <v>5258</v>
      </c>
      <c r="Z34" s="3">
        <v>4253.2118241841799</v>
      </c>
      <c r="AA34" s="3">
        <v>1.18144772894005</v>
      </c>
    </row>
    <row r="35" spans="1:27">
      <c r="A35" s="2" t="s">
        <v>60</v>
      </c>
      <c r="B35" s="2" t="s">
        <v>30</v>
      </c>
      <c r="C35" s="2">
        <v>4</v>
      </c>
      <c r="D35" s="2">
        <v>3</v>
      </c>
      <c r="E35" s="2" t="s">
        <v>28</v>
      </c>
      <c r="F35" s="2" t="s">
        <v>25</v>
      </c>
      <c r="G35" s="2">
        <v>2016</v>
      </c>
      <c r="H35" s="2">
        <v>4</v>
      </c>
      <c r="I35" s="2">
        <v>41125</v>
      </c>
      <c r="J35" s="2">
        <v>51.21284</v>
      </c>
      <c r="K35" s="2">
        <v>-63.922609999999999</v>
      </c>
      <c r="L35" s="2">
        <v>587</v>
      </c>
      <c r="M35" s="2">
        <v>6933.76</v>
      </c>
      <c r="N35" s="2">
        <v>8</v>
      </c>
      <c r="O35" s="2">
        <v>0.25</v>
      </c>
      <c r="P35" s="2">
        <v>3.3308498860000002</v>
      </c>
      <c r="Q35" s="2">
        <v>0.01</v>
      </c>
      <c r="R35" s="2">
        <v>0.01</v>
      </c>
      <c r="S35" s="2">
        <v>2.5000000000000001E-3</v>
      </c>
      <c r="T35" s="2">
        <v>464.69</v>
      </c>
      <c r="U35" s="2">
        <v>4.3039630000000001E-3</v>
      </c>
      <c r="V35" s="2">
        <v>0.916746379</v>
      </c>
      <c r="W35" s="2">
        <v>1.0100105269999999</v>
      </c>
      <c r="X35" s="2">
        <f t="shared" si="0"/>
        <v>0.50500526349999997</v>
      </c>
      <c r="Y35" s="2">
        <v>39407</v>
      </c>
      <c r="Z35" s="3">
        <v>13730.074716340099</v>
      </c>
      <c r="AA35" s="3">
        <v>3.8139096434277899</v>
      </c>
    </row>
    <row r="36" spans="1:27">
      <c r="A36" s="2" t="s">
        <v>61</v>
      </c>
      <c r="B36" s="2" t="s">
        <v>29</v>
      </c>
      <c r="C36" s="2">
        <v>4</v>
      </c>
      <c r="D36" s="2">
        <v>3</v>
      </c>
      <c r="E36" s="2" t="s">
        <v>24</v>
      </c>
      <c r="F36" s="2" t="s">
        <v>25</v>
      </c>
      <c r="G36" s="2">
        <v>2016</v>
      </c>
      <c r="H36" s="2">
        <v>4</v>
      </c>
      <c r="I36" s="2">
        <v>41125</v>
      </c>
      <c r="J36" s="2">
        <v>51.209499999999998</v>
      </c>
      <c r="K36" s="2">
        <v>-63.920920000000002</v>
      </c>
      <c r="L36" s="2">
        <v>589</v>
      </c>
      <c r="M36" s="2">
        <v>5692.38</v>
      </c>
      <c r="N36" s="2">
        <f>AVERAGE(N21,N4,N25)</f>
        <v>6.9000000000000012</v>
      </c>
      <c r="O36" s="2">
        <v>0.21</v>
      </c>
      <c r="P36" s="2">
        <v>1.103760004</v>
      </c>
      <c r="Q36" s="2">
        <v>0</v>
      </c>
      <c r="R36" s="2">
        <v>-0.01</v>
      </c>
      <c r="S36" s="2">
        <v>-0.01</v>
      </c>
      <c r="T36" s="2">
        <v>464.69</v>
      </c>
      <c r="U36" s="2">
        <v>4.3039630000000001E-3</v>
      </c>
      <c r="V36" s="2" t="s">
        <v>26</v>
      </c>
      <c r="W36" s="2">
        <v>0.993346689</v>
      </c>
      <c r="X36" s="2">
        <f t="shared" si="0"/>
        <v>0.68553946790890252</v>
      </c>
      <c r="Y36" s="2">
        <v>38625</v>
      </c>
      <c r="Z36" s="3">
        <f>M36/X36</f>
        <v>8303.5044172780272</v>
      </c>
      <c r="AA36" s="3">
        <f>Z36/(60*60)</f>
        <v>2.3065290047994518</v>
      </c>
    </row>
    <row r="37" spans="1:27">
      <c r="A37" s="2" t="s">
        <v>62</v>
      </c>
      <c r="B37" s="2" t="s">
        <v>32</v>
      </c>
      <c r="C37" s="2">
        <v>2</v>
      </c>
      <c r="D37" s="2">
        <v>1</v>
      </c>
      <c r="E37" s="2" t="s">
        <v>28</v>
      </c>
      <c r="F37" s="2" t="s">
        <v>25</v>
      </c>
      <c r="G37" s="2">
        <v>2016</v>
      </c>
      <c r="H37" s="2">
        <v>4</v>
      </c>
      <c r="I37" s="2">
        <v>41127</v>
      </c>
      <c r="J37" s="2">
        <v>51.202120000000001</v>
      </c>
      <c r="K37" s="2">
        <v>-63.923299999999998</v>
      </c>
      <c r="L37" s="2">
        <v>594</v>
      </c>
      <c r="M37" s="2">
        <v>3025.76</v>
      </c>
      <c r="N37" s="2">
        <v>1.49</v>
      </c>
      <c r="O37" s="2">
        <v>0.61</v>
      </c>
      <c r="P37" s="2">
        <v>1.950680017</v>
      </c>
      <c r="Q37" s="2">
        <v>0.02</v>
      </c>
      <c r="R37" s="2">
        <v>0.03</v>
      </c>
      <c r="S37" s="2">
        <v>2.75E-2</v>
      </c>
      <c r="T37" s="2">
        <v>134.16999999999999</v>
      </c>
      <c r="U37" s="2">
        <v>4.4721051999999997E-2</v>
      </c>
      <c r="V37" s="2">
        <v>0.73851</v>
      </c>
      <c r="W37" s="2">
        <v>0.170134962</v>
      </c>
      <c r="X37" s="2">
        <f t="shared" si="0"/>
        <v>0.18718776763120257</v>
      </c>
      <c r="Y37" s="2">
        <v>4609</v>
      </c>
      <c r="Z37" s="3">
        <v>16164.304101117101</v>
      </c>
      <c r="AA37" s="3">
        <v>4.4900844725325202</v>
      </c>
    </row>
    <row r="38" spans="1:27">
      <c r="A38" s="2" t="s">
        <v>63</v>
      </c>
      <c r="B38" s="2" t="s">
        <v>31</v>
      </c>
      <c r="C38" s="2">
        <v>2</v>
      </c>
      <c r="D38" s="2">
        <v>1</v>
      </c>
      <c r="E38" s="2" t="s">
        <v>24</v>
      </c>
      <c r="F38" s="2" t="s">
        <v>25</v>
      </c>
      <c r="G38" s="2">
        <v>2016</v>
      </c>
      <c r="H38" s="2">
        <v>4</v>
      </c>
      <c r="I38" s="2">
        <v>41127</v>
      </c>
      <c r="J38" s="2">
        <v>51.202869999999997</v>
      </c>
      <c r="K38" s="2">
        <v>-63.924759999999999</v>
      </c>
      <c r="L38" s="2">
        <v>600</v>
      </c>
      <c r="M38" s="2">
        <v>2900.2</v>
      </c>
      <c r="N38" s="2">
        <v>0.94</v>
      </c>
      <c r="O38" s="2">
        <v>0.28000000000000003</v>
      </c>
      <c r="P38" s="2">
        <v>7.7579598430000001</v>
      </c>
      <c r="Q38" s="2">
        <v>0.08</v>
      </c>
      <c r="R38" s="2">
        <v>0.08</v>
      </c>
      <c r="S38" s="2">
        <v>0.05</v>
      </c>
      <c r="T38" s="2">
        <v>134.16999999999999</v>
      </c>
      <c r="U38" s="2">
        <v>4.4721051999999997E-2</v>
      </c>
      <c r="V38" s="2">
        <v>1.0985571030000001</v>
      </c>
      <c r="W38" s="2">
        <v>0.168785778</v>
      </c>
      <c r="X38" s="2">
        <f t="shared" si="0"/>
        <v>0.64128335106382983</v>
      </c>
      <c r="Y38" s="2">
        <v>4565</v>
      </c>
      <c r="Z38" s="3">
        <v>4522.4938323891201</v>
      </c>
      <c r="AA38" s="3">
        <v>1.25624828677476</v>
      </c>
    </row>
    <row r="39" spans="1:27" s="1" customFormat="1">
      <c r="A39" s="2" t="s">
        <v>64</v>
      </c>
      <c r="B39" s="2" t="s">
        <v>33</v>
      </c>
      <c r="C39" s="2">
        <v>1</v>
      </c>
      <c r="D39" s="2">
        <v>0</v>
      </c>
      <c r="E39" s="2" t="s">
        <v>26</v>
      </c>
      <c r="F39" s="2" t="s">
        <v>25</v>
      </c>
      <c r="G39" s="2">
        <v>2016</v>
      </c>
      <c r="H39" s="2">
        <v>4</v>
      </c>
      <c r="I39" s="2">
        <v>41127</v>
      </c>
      <c r="J39" s="2">
        <v>51.186309999999999</v>
      </c>
      <c r="K39" s="2">
        <v>-63.931739999999998</v>
      </c>
      <c r="L39" s="2">
        <v>837</v>
      </c>
      <c r="M39" s="2">
        <v>303.13799999999998</v>
      </c>
      <c r="N39" s="2">
        <v>0.92</v>
      </c>
      <c r="O39" s="2">
        <v>0.25</v>
      </c>
      <c r="P39" s="2">
        <v>16.75749969</v>
      </c>
      <c r="Q39" s="2">
        <v>0.11</v>
      </c>
      <c r="R39" s="2">
        <v>0.115</v>
      </c>
      <c r="S39" s="2">
        <v>0.10249999999999999</v>
      </c>
      <c r="T39" s="2">
        <f>M39</f>
        <v>303.13799999999998</v>
      </c>
      <c r="U39" s="2" t="s">
        <v>26</v>
      </c>
      <c r="V39" s="2" t="s">
        <v>26</v>
      </c>
      <c r="W39" s="2">
        <v>6.6656249999999997E-3</v>
      </c>
      <c r="X39" s="2">
        <f t="shared" si="0"/>
        <v>2.8980978260869563E-2</v>
      </c>
      <c r="Y39" s="2">
        <v>93</v>
      </c>
      <c r="Z39" s="3">
        <f>M39/X39</f>
        <v>10459.895358649788</v>
      </c>
      <c r="AA39" s="3">
        <f>Z39/(60*60)</f>
        <v>2.9055264885138299</v>
      </c>
    </row>
    <row r="40" spans="1:27">
      <c r="A40" s="2" t="s">
        <v>65</v>
      </c>
      <c r="B40" s="2" t="s">
        <v>35</v>
      </c>
      <c r="C40" s="2">
        <v>5</v>
      </c>
      <c r="D40" s="2">
        <v>4</v>
      </c>
      <c r="E40" s="2" t="s">
        <v>28</v>
      </c>
      <c r="F40" s="2" t="s">
        <v>25</v>
      </c>
      <c r="G40" s="2">
        <v>2016</v>
      </c>
      <c r="H40" s="2">
        <v>4</v>
      </c>
      <c r="I40" s="2">
        <v>41129</v>
      </c>
      <c r="J40" s="2">
        <v>51.303570000000001</v>
      </c>
      <c r="K40" s="2">
        <v>-63.869199999999999</v>
      </c>
      <c r="L40" s="2">
        <v>499</v>
      </c>
      <c r="M40" s="2">
        <v>20787.599999999999</v>
      </c>
      <c r="N40" s="2">
        <v>20</v>
      </c>
      <c r="O40" s="2">
        <v>0.56000000000000005</v>
      </c>
      <c r="P40" s="2">
        <v>2.1008100509999998</v>
      </c>
      <c r="Q40" s="2">
        <v>0.01</v>
      </c>
      <c r="R40" s="2">
        <v>5.0000000000000001E-3</v>
      </c>
      <c r="S40" s="2">
        <v>7.4999999999999997E-3</v>
      </c>
      <c r="T40" s="2">
        <v>472.97</v>
      </c>
      <c r="U40" s="2">
        <v>7.1201909999999997E-3</v>
      </c>
      <c r="V40" s="2">
        <v>2.948691658</v>
      </c>
      <c r="W40" s="2">
        <v>3.7336938879999999</v>
      </c>
      <c r="X40" s="2">
        <f t="shared" si="0"/>
        <v>0.33336552571428568</v>
      </c>
      <c r="Y40" s="2">
        <v>190408</v>
      </c>
      <c r="Z40" s="3">
        <v>62356.777760566103</v>
      </c>
      <c r="AA40" s="3">
        <v>17.321327155712801</v>
      </c>
    </row>
    <row r="41" spans="1:27">
      <c r="A41" s="2" t="s">
        <v>66</v>
      </c>
      <c r="B41" s="2" t="s">
        <v>34</v>
      </c>
      <c r="C41" s="2">
        <v>5</v>
      </c>
      <c r="D41" s="2">
        <v>4</v>
      </c>
      <c r="E41" s="2" t="s">
        <v>24</v>
      </c>
      <c r="F41" s="2" t="s">
        <v>25</v>
      </c>
      <c r="G41" s="2">
        <v>2016</v>
      </c>
      <c r="H41" s="2">
        <v>4</v>
      </c>
      <c r="I41" s="2">
        <v>41129</v>
      </c>
      <c r="J41" s="2">
        <v>51.30254</v>
      </c>
      <c r="K41" s="2">
        <v>-63.870910000000002</v>
      </c>
      <c r="L41" s="2">
        <v>501</v>
      </c>
      <c r="M41" s="2">
        <v>20652.400000000001</v>
      </c>
      <c r="N41" s="2">
        <v>22</v>
      </c>
      <c r="O41" s="2">
        <v>0.57999999999999996</v>
      </c>
      <c r="P41" s="2">
        <v>1.103760004</v>
      </c>
      <c r="Q41" s="2">
        <v>0.01</v>
      </c>
      <c r="R41" s="2">
        <v>0.01</v>
      </c>
      <c r="S41" s="2">
        <v>0.01</v>
      </c>
      <c r="T41" s="2">
        <v>472.97</v>
      </c>
      <c r="U41" s="2">
        <v>7.1201909999999997E-3</v>
      </c>
      <c r="V41" s="2">
        <v>6.9349130260000003</v>
      </c>
      <c r="W41" s="2">
        <v>3.721124944</v>
      </c>
      <c r="X41" s="2">
        <f t="shared" si="0"/>
        <v>0.29162421191222571</v>
      </c>
      <c r="Y41" s="2">
        <v>189636</v>
      </c>
      <c r="Z41" s="3">
        <v>70818.536858030304</v>
      </c>
      <c r="AA41" s="3">
        <v>19.671815793897299</v>
      </c>
    </row>
    <row r="42" spans="1:27">
      <c r="A42" s="2" t="s">
        <v>67</v>
      </c>
      <c r="B42" s="2" t="s">
        <v>36</v>
      </c>
      <c r="C42" s="2">
        <v>5</v>
      </c>
      <c r="D42" s="2">
        <v>5</v>
      </c>
      <c r="E42" s="2" t="s">
        <v>24</v>
      </c>
      <c r="F42" s="2" t="s">
        <v>25</v>
      </c>
      <c r="G42" s="2">
        <v>2016</v>
      </c>
      <c r="H42" s="2">
        <v>4</v>
      </c>
      <c r="I42" s="2">
        <v>41130</v>
      </c>
      <c r="J42" s="2">
        <v>51.30536</v>
      </c>
      <c r="K42" s="2">
        <v>-63.864899999999999</v>
      </c>
      <c r="L42" s="2">
        <v>499</v>
      </c>
      <c r="M42" s="2">
        <v>34015.9</v>
      </c>
      <c r="N42" s="2">
        <v>31</v>
      </c>
      <c r="O42" s="2">
        <v>1.6</v>
      </c>
      <c r="P42" s="2">
        <v>1.103760004</v>
      </c>
      <c r="Q42" s="2">
        <v>0</v>
      </c>
      <c r="R42" s="2">
        <v>0</v>
      </c>
      <c r="S42" s="2">
        <v>3.7499999999999999E-3</v>
      </c>
      <c r="T42" s="2">
        <v>982.73</v>
      </c>
      <c r="U42" s="2">
        <v>3.052796E-3</v>
      </c>
      <c r="V42" s="2" t="s">
        <v>26</v>
      </c>
      <c r="W42" s="2">
        <v>7.452466695</v>
      </c>
      <c r="X42" s="2">
        <f t="shared" si="0"/>
        <v>0.15025134465725806</v>
      </c>
      <c r="Y42" s="2">
        <v>437850</v>
      </c>
      <c r="Z42" s="3">
        <v>226393.31499890701</v>
      </c>
      <c r="AA42" s="3">
        <v>62.887031944140901</v>
      </c>
    </row>
    <row r="43" spans="1:27">
      <c r="A43" s="2" t="s">
        <v>68</v>
      </c>
      <c r="B43" s="2" t="s">
        <v>37</v>
      </c>
      <c r="C43" s="2">
        <v>5</v>
      </c>
      <c r="D43" s="2">
        <v>5</v>
      </c>
      <c r="E43" s="2" t="s">
        <v>28</v>
      </c>
      <c r="F43" s="2" t="s">
        <v>25</v>
      </c>
      <c r="G43" s="2">
        <v>2016</v>
      </c>
      <c r="H43" s="2">
        <v>4</v>
      </c>
      <c r="I43" s="2">
        <v>41130</v>
      </c>
      <c r="J43" s="2">
        <v>51.304079999999999</v>
      </c>
      <c r="K43" s="2">
        <v>-63.851939999999999</v>
      </c>
      <c r="L43" s="2">
        <v>496</v>
      </c>
      <c r="M43" s="2">
        <v>34946.9</v>
      </c>
      <c r="N43" s="2">
        <v>18</v>
      </c>
      <c r="O43" s="2">
        <v>0.53</v>
      </c>
      <c r="P43" s="2">
        <v>0.55193000999999997</v>
      </c>
      <c r="Q43" s="2">
        <v>0.01</v>
      </c>
      <c r="R43" s="2">
        <v>5.0000000000000001E-3</v>
      </c>
      <c r="S43" s="2">
        <v>2.5000000000000001E-3</v>
      </c>
      <c r="T43" s="2">
        <v>982.73</v>
      </c>
      <c r="U43" s="2">
        <v>3.052796E-3</v>
      </c>
      <c r="V43" s="2">
        <v>6.9109531200000003</v>
      </c>
      <c r="W43" s="2">
        <v>7.4715615169999996</v>
      </c>
      <c r="X43" s="2">
        <f t="shared" si="0"/>
        <v>0.78318254895178185</v>
      </c>
      <c r="Y43" s="2">
        <v>439202</v>
      </c>
      <c r="Z43" s="3">
        <v>44621.653083017802</v>
      </c>
      <c r="AA43" s="3">
        <v>12.3949036341716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2D5A-A4B0-1C47-A572-DF6CE5F8137B}">
  <dimension ref="A1:B6"/>
  <sheetViews>
    <sheetView workbookViewId="0">
      <selection activeCell="A8" sqref="A8"/>
    </sheetView>
  </sheetViews>
  <sheetFormatPr baseColWidth="10" defaultRowHeight="16"/>
  <cols>
    <col min="1" max="1" width="11.5" customWidth="1"/>
  </cols>
  <sheetData>
    <row r="1" spans="1:2">
      <c r="A1" t="s">
        <v>78</v>
      </c>
      <c r="B1" t="s">
        <v>79</v>
      </c>
    </row>
    <row r="2" spans="1:2" s="4" customFormat="1">
      <c r="A2" s="4" t="s">
        <v>77</v>
      </c>
    </row>
    <row r="3" spans="1:2">
      <c r="A3" t="s">
        <v>73</v>
      </c>
    </row>
    <row r="4" spans="1:2">
      <c r="A4" t="s">
        <v>70</v>
      </c>
    </row>
    <row r="5" spans="1:2">
      <c r="A5" t="s">
        <v>71</v>
      </c>
    </row>
    <row r="6" spans="1:2">
      <c r="A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WRT_results_V20181114</vt:lpstr>
      <vt:lpstr>Method to calculate WRT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 Gérardin</cp:lastModifiedBy>
  <dcterms:modified xsi:type="dcterms:W3CDTF">2019-05-07T15:27:33Z</dcterms:modified>
</cp:coreProperties>
</file>