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adeen\Downloads\"/>
    </mc:Choice>
  </mc:AlternateContent>
  <xr:revisionPtr revIDLastSave="0" documentId="13_ncr:201_{EE5B96BA-B31E-4688-85B0-FEF570B33F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utterfly spread (2)" sheetId="2" r:id="rId1"/>
    <sheet name="butterfly spread" sheetId="1" r:id="rId2"/>
  </sheets>
  <definedNames>
    <definedName name="Long_1_OTM_Call_Strike_Price__K3" localSheetId="0">'butterfly spread (2)'!$E$9</definedName>
    <definedName name="Long_1_OTM_Call_Strike_Price__K3">'butterfly spread'!$E$9</definedName>
    <definedName name="Long_ITM_Call_Strike_Price__K1" localSheetId="0">'butterfly spread (2)'!$E$5</definedName>
    <definedName name="Long_ITM_Call_Strike_Price__K1">'butterfly spread'!$E$5</definedName>
    <definedName name="Net_Premium_Paid" localSheetId="0">'butterfly spread (2)'!$E$11</definedName>
    <definedName name="Net_Premium_Paid">'butterfly spread'!$E$11</definedName>
    <definedName name="Short_2_ATM_Call_Strike_Price__K2" localSheetId="0">'butterfly spread (2)'!$E$7</definedName>
    <definedName name="Short_2_ATM_Call_Strike_Price__K2">'butterfly spread'!$E$7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1" l="1"/>
  <c r="I23" i="1" s="1"/>
  <c r="I24" i="1" s="1"/>
  <c r="J13" i="2"/>
  <c r="K13" i="2" s="1"/>
  <c r="I13" i="2"/>
  <c r="I14" i="2" s="1"/>
  <c r="J12" i="2"/>
  <c r="K12" i="2" s="1"/>
  <c r="E11" i="2"/>
  <c r="E12" i="2" s="1"/>
  <c r="I6" i="2"/>
  <c r="I7" i="2" s="1"/>
  <c r="I5" i="2"/>
  <c r="J5" i="2" s="1"/>
  <c r="K5" i="2" s="1"/>
  <c r="K4" i="2"/>
  <c r="J4" i="2"/>
  <c r="I4" i="2"/>
  <c r="J3" i="2"/>
  <c r="K3" i="2" s="1"/>
  <c r="J7" i="2" l="1"/>
  <c r="K7" i="2" s="1"/>
  <c r="I8" i="2"/>
  <c r="I15" i="2"/>
  <c r="J14" i="2"/>
  <c r="K14" i="2" s="1"/>
  <c r="J6" i="2"/>
  <c r="K6" i="2" s="1"/>
  <c r="E13" i="2"/>
  <c r="E14" i="2"/>
  <c r="E15" i="2"/>
  <c r="E11" i="1"/>
  <c r="E15" i="1" s="1"/>
  <c r="I4" i="1"/>
  <c r="I5" i="1" s="1"/>
  <c r="I16" i="2" l="1"/>
  <c r="J15" i="2"/>
  <c r="K15" i="2" s="1"/>
  <c r="J8" i="2"/>
  <c r="K8" i="2" s="1"/>
  <c r="I9" i="2"/>
  <c r="J5" i="1"/>
  <c r="K5" i="1" s="1"/>
  <c r="E12" i="1"/>
  <c r="E13" i="1"/>
  <c r="J3" i="1"/>
  <c r="K3" i="1" s="1"/>
  <c r="J4" i="1"/>
  <c r="K4" i="1" s="1"/>
  <c r="E14" i="1"/>
  <c r="I6" i="1"/>
  <c r="J6" i="1" s="1"/>
  <c r="I10" i="2" l="1"/>
  <c r="J9" i="2"/>
  <c r="K9" i="2" s="1"/>
  <c r="J16" i="2"/>
  <c r="K16" i="2" s="1"/>
  <c r="I17" i="2"/>
  <c r="I7" i="1"/>
  <c r="J7" i="1" s="1"/>
  <c r="K6" i="1"/>
  <c r="J17" i="2" l="1"/>
  <c r="K17" i="2" s="1"/>
  <c r="I18" i="2"/>
  <c r="I11" i="2"/>
  <c r="J11" i="2" s="1"/>
  <c r="K11" i="2" s="1"/>
  <c r="J10" i="2"/>
  <c r="K10" i="2" s="1"/>
  <c r="I8" i="1"/>
  <c r="J8" i="1" s="1"/>
  <c r="K7" i="1"/>
  <c r="I19" i="2" l="1"/>
  <c r="J18" i="2"/>
  <c r="K18" i="2" s="1"/>
  <c r="I9" i="1"/>
  <c r="J9" i="1" s="1"/>
  <c r="K8" i="1"/>
  <c r="I20" i="2" l="1"/>
  <c r="J19" i="2"/>
  <c r="K19" i="2" s="1"/>
  <c r="K9" i="1"/>
  <c r="I10" i="1"/>
  <c r="J10" i="1" s="1"/>
  <c r="J20" i="2" l="1"/>
  <c r="K20" i="2" s="1"/>
  <c r="I21" i="2"/>
  <c r="K10" i="1"/>
  <c r="I11" i="1"/>
  <c r="J11" i="1" s="1"/>
  <c r="J21" i="2" l="1"/>
  <c r="K21" i="2" s="1"/>
  <c r="I22" i="2"/>
  <c r="J12" i="1"/>
  <c r="K11" i="1"/>
  <c r="I23" i="2" l="1"/>
  <c r="J22" i="2"/>
  <c r="K22" i="2" s="1"/>
  <c r="I13" i="1"/>
  <c r="J13" i="1" s="1"/>
  <c r="K12" i="1"/>
  <c r="I24" i="2" l="1"/>
  <c r="J24" i="2" s="1"/>
  <c r="K24" i="2" s="1"/>
  <c r="J23" i="2"/>
  <c r="K23" i="2" s="1"/>
  <c r="I14" i="1"/>
  <c r="J14" i="1" s="1"/>
  <c r="K13" i="1"/>
  <c r="I15" i="1" l="1"/>
  <c r="J15" i="1" s="1"/>
  <c r="K14" i="1"/>
  <c r="I16" i="1" l="1"/>
  <c r="J16" i="1" s="1"/>
  <c r="K15" i="1"/>
  <c r="I17" i="1" l="1"/>
  <c r="J17" i="1" s="1"/>
  <c r="K16" i="1"/>
  <c r="I18" i="1" l="1"/>
  <c r="J18" i="1" s="1"/>
  <c r="K17" i="1"/>
  <c r="I19" i="1" l="1"/>
  <c r="J19" i="1" s="1"/>
  <c r="K18" i="1"/>
  <c r="I20" i="1" l="1"/>
  <c r="J20" i="1" s="1"/>
  <c r="K19" i="1"/>
  <c r="I21" i="1" l="1"/>
  <c r="J21" i="1" s="1"/>
  <c r="K20" i="1"/>
  <c r="J22" i="1" l="1"/>
  <c r="K21" i="1"/>
  <c r="J23" i="1" l="1"/>
  <c r="K22" i="1"/>
  <c r="K23" i="1" l="1"/>
  <c r="J24" i="1" l="1"/>
  <c r="K24" i="1" s="1"/>
</calcChain>
</file>

<file path=xl/sharedStrings.xml><?xml version="1.0" encoding="utf-8"?>
<sst xmlns="http://schemas.openxmlformats.org/spreadsheetml/2006/main" count="50" uniqueCount="25">
  <si>
    <t>Example Stock</t>
  </si>
  <si>
    <t>tatasteel.ns</t>
  </si>
  <si>
    <t>Stock Price</t>
  </si>
  <si>
    <t>Scenario</t>
  </si>
  <si>
    <t>Today's Date</t>
  </si>
  <si>
    <t>Spot price at maturity</t>
  </si>
  <si>
    <t>Payoff</t>
  </si>
  <si>
    <t>Percentage</t>
  </si>
  <si>
    <t>Expiry Date</t>
  </si>
  <si>
    <t>premium paid</t>
  </si>
  <si>
    <t>premium received</t>
  </si>
  <si>
    <t>Max Profit</t>
  </si>
  <si>
    <t>Max Loss</t>
  </si>
  <si>
    <t>Buy 1 ITM Call</t>
  </si>
  <si>
    <t>Sell 2 ATM Calls</t>
  </si>
  <si>
    <t>Buy 1 OTM Call</t>
  </si>
  <si>
    <t>Strategy:</t>
  </si>
  <si>
    <t>Long ITM Call Strike Price (K1)</t>
  </si>
  <si>
    <t>Short 2 ATM Call Strike Price (K2)</t>
  </si>
  <si>
    <t>Premium paid</t>
  </si>
  <si>
    <t>Net Premium Paid</t>
  </si>
  <si>
    <t>Long 1 OTM Call Strike Price (K3)</t>
  </si>
  <si>
    <t>Upper Breakeven Point</t>
  </si>
  <si>
    <t>Lower Breakeven Point</t>
  </si>
  <si>
    <t>24/09/2020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</si>
</sst>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BF5CD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6C2BA"/>
      </left>
      <right style="medium">
        <color rgb="FFACA99F"/>
      </right>
      <top style="medium">
        <color rgb="FFC6C2BA"/>
      </top>
      <bottom style="medium">
        <color rgb="FFACA99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0" fillId="0" borderId="1" xfId="0" applyBorder="1"/>
    <xf numFmtId="164" fontId="2" fillId="0" borderId="1" xfId="0" applyNumberFormat="1" applyFont="1" applyBorder="1"/>
    <xf numFmtId="9" fontId="0" fillId="0" borderId="0" xfId="0" applyNumberFormat="1"/>
    <xf numFmtId="0" fontId="0" fillId="0" borderId="1" xfId="0" applyBorder="1" applyAlignment="1">
      <alignment wrapText="1"/>
    </xf>
    <xf numFmtId="10" fontId="0" fillId="0" borderId="0" xfId="0" applyNumberFormat="1"/>
    <xf numFmtId="2" fontId="0" fillId="0" borderId="1" xfId="0" applyNumberFormat="1" applyBorder="1"/>
    <xf numFmtId="10" fontId="0" fillId="0" borderId="1" xfId="1" applyNumberFormat="1" applyFont="1" applyBorder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1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7" fillId="2" borderId="2" xfId="2" applyFill="1" applyBorder="1" applyAlignment="1">
      <alignment horizontal="right" vertical="top" wrapText="1"/>
    </xf>
    <xf numFmtId="0" fontId="7" fillId="0" borderId="0" xfId="2"/>
  </cellXfs>
  <cellStyles count="3">
    <cellStyle name="Hyperlink" xfId="2" builtinId="8"/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1.nseindia.com/live_market/dynaContent/live_watch/option_chain/optionDates.jsp?symbol=NIFTY&amp;instrument=OPTIDX&amp;strike=11300.00" TargetMode="External"/><Relationship Id="rId1" Type="http://schemas.openxmlformats.org/officeDocument/2006/relationships/hyperlink" Target="https://www1.nseindia.com/live_market/dynaContent/live_watch/get_quote/GetQuoteFO.jsp?underlying=NIFTY&amp;instrument=OPTIDX&amp;strike=11300.00&amp;type=CE&amp;expiry=24SEP202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1.nseindia.com/live_market/dynaContent/live_watch/option_chain/optionDates.jsp?symbol=NIFTY&amp;instrument=OPTIDX&amp;strike=11300.00" TargetMode="External"/><Relationship Id="rId1" Type="http://schemas.openxmlformats.org/officeDocument/2006/relationships/hyperlink" Target="https://www1.nseindia.com/live_market/dynaContent/live_watch/get_quote/GetQuoteFO.jsp?underlying=NIFTY&amp;instrument=OPTIDX&amp;strike=11300.00&amp;type=CE&amp;expiry=24SEP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ABA78-1C60-4C2C-98A0-F77ADD32617C}">
  <dimension ref="A1:K24"/>
  <sheetViews>
    <sheetView tabSelected="1" workbookViewId="0">
      <selection activeCell="I12" sqref="I12"/>
    </sheetView>
  </sheetViews>
  <sheetFormatPr defaultRowHeight="15" x14ac:dyDescent="0.25"/>
  <cols>
    <col min="4" max="4" width="35.140625" customWidth="1"/>
    <col min="5" max="5" width="23.28515625" customWidth="1"/>
    <col min="6" max="6" width="14.28515625" customWidth="1"/>
    <col min="9" max="9" width="21.140625" customWidth="1"/>
    <col min="11" max="11" width="11.5703125" customWidth="1"/>
  </cols>
  <sheetData>
    <row r="1" spans="1:11" ht="19.5" x14ac:dyDescent="0.3">
      <c r="G1" s="11"/>
      <c r="H1" s="11"/>
      <c r="I1" s="1" t="s">
        <v>3</v>
      </c>
      <c r="J1" s="3"/>
      <c r="K1" s="3"/>
    </row>
    <row r="2" spans="1:11" ht="19.5" x14ac:dyDescent="0.3">
      <c r="D2" s="1" t="s">
        <v>0</v>
      </c>
      <c r="E2" s="2" t="s">
        <v>1</v>
      </c>
      <c r="F2" s="12" t="s">
        <v>2</v>
      </c>
      <c r="G2" s="11"/>
      <c r="H2" s="11"/>
      <c r="I2" s="1" t="s">
        <v>5</v>
      </c>
      <c r="J2" s="2" t="s">
        <v>6</v>
      </c>
      <c r="K2" s="2" t="s">
        <v>7</v>
      </c>
    </row>
    <row r="3" spans="1:11" x14ac:dyDescent="0.25">
      <c r="D3" s="1" t="s">
        <v>4</v>
      </c>
      <c r="E3" s="4">
        <v>44075</v>
      </c>
      <c r="F3" s="12">
        <v>11441</v>
      </c>
      <c r="I3" s="6">
        <v>10700</v>
      </c>
      <c r="J3" s="8">
        <f t="shared" ref="J3:J24" si="0">IF(I3&lt;=Long_ITM_Call_Strike_Price__K1,0-Net_Premium_Paid,IF(I3&lt;=Short_2_ATM_Call_Strike_Price__K2,I3-Long_ITM_Call_Strike_Price__K1-Net_Premium_Paid,IF(I3&lt;=Long_1_OTM_Call_Strike_Price__K3,Long_1_OTM_Call_Strike_Price__K3-I3-Net_Premium_Paid,0-Net_Premium_Paid)))</f>
        <v>-9.4000000000000909</v>
      </c>
      <c r="K3" s="9">
        <f>J3/$E$11</f>
        <v>-1</v>
      </c>
    </row>
    <row r="4" spans="1:11" ht="15.75" x14ac:dyDescent="0.25">
      <c r="A4" s="14" t="s">
        <v>16</v>
      </c>
      <c r="B4" s="15"/>
      <c r="D4" s="1" t="s">
        <v>8</v>
      </c>
      <c r="E4" s="2" t="s">
        <v>24</v>
      </c>
      <c r="F4" s="5"/>
      <c r="I4" s="6">
        <f>I3+10</f>
        <v>10710</v>
      </c>
      <c r="J4" s="8">
        <f t="shared" si="0"/>
        <v>-9.4000000000000909</v>
      </c>
      <c r="K4" s="9">
        <f t="shared" ref="K4:K24" si="1">J4/$E$11</f>
        <v>-1</v>
      </c>
    </row>
    <row r="5" spans="1:11" ht="17.25" customHeight="1" thickBot="1" x14ac:dyDescent="0.3">
      <c r="A5" s="16" t="s">
        <v>13</v>
      </c>
      <c r="B5" s="16"/>
      <c r="D5" s="1" t="s">
        <v>17</v>
      </c>
      <c r="E5" s="18">
        <v>11300</v>
      </c>
      <c r="F5" s="7"/>
      <c r="I5" s="6">
        <f t="shared" ref="I5:I24" si="2">I4+10</f>
        <v>10720</v>
      </c>
      <c r="J5" s="8">
        <f t="shared" si="0"/>
        <v>-9.4000000000000909</v>
      </c>
      <c r="K5" s="9">
        <f t="shared" si="1"/>
        <v>-1</v>
      </c>
    </row>
    <row r="6" spans="1:11" ht="16.5" thickBot="1" x14ac:dyDescent="0.3">
      <c r="A6" s="16" t="s">
        <v>14</v>
      </c>
      <c r="B6" s="16"/>
      <c r="D6" s="1" t="s">
        <v>9</v>
      </c>
      <c r="E6" s="17">
        <v>325.10000000000002</v>
      </c>
      <c r="F6" s="7"/>
      <c r="I6" s="6">
        <f t="shared" si="2"/>
        <v>10730</v>
      </c>
      <c r="J6" s="8">
        <f t="shared" si="0"/>
        <v>-9.4000000000000909</v>
      </c>
      <c r="K6" s="9">
        <f t="shared" si="1"/>
        <v>-1</v>
      </c>
    </row>
    <row r="7" spans="1:11" ht="18" customHeight="1" x14ac:dyDescent="0.25">
      <c r="A7" s="16" t="s">
        <v>15</v>
      </c>
      <c r="B7" s="16"/>
      <c r="D7" s="1" t="s">
        <v>18</v>
      </c>
      <c r="E7" s="3">
        <v>11400</v>
      </c>
      <c r="F7" s="7"/>
      <c r="I7" s="6">
        <f t="shared" si="2"/>
        <v>10740</v>
      </c>
      <c r="J7" s="8">
        <f t="shared" si="0"/>
        <v>-9.4000000000000909</v>
      </c>
      <c r="K7" s="9">
        <f t="shared" si="1"/>
        <v>-1</v>
      </c>
    </row>
    <row r="8" spans="1:11" ht="15.75" x14ac:dyDescent="0.25">
      <c r="A8" s="15"/>
      <c r="B8" s="15"/>
      <c r="D8" s="1" t="s">
        <v>10</v>
      </c>
      <c r="E8" s="18">
        <v>523.79999999999995</v>
      </c>
      <c r="F8" s="7"/>
      <c r="I8" s="6">
        <f t="shared" si="2"/>
        <v>10750</v>
      </c>
      <c r="J8" s="8">
        <f t="shared" si="0"/>
        <v>-9.4000000000000909</v>
      </c>
      <c r="K8" s="9">
        <f t="shared" si="1"/>
        <v>-1</v>
      </c>
    </row>
    <row r="9" spans="1:11" ht="18" customHeight="1" x14ac:dyDescent="0.25">
      <c r="D9" s="1" t="s">
        <v>21</v>
      </c>
      <c r="E9" s="13">
        <v>11500</v>
      </c>
      <c r="F9" s="5"/>
      <c r="I9" s="6">
        <f t="shared" si="2"/>
        <v>10760</v>
      </c>
      <c r="J9" s="8">
        <f t="shared" si="0"/>
        <v>-9.4000000000000909</v>
      </c>
      <c r="K9" s="9">
        <f t="shared" si="1"/>
        <v>-1</v>
      </c>
    </row>
    <row r="10" spans="1:11" x14ac:dyDescent="0.25">
      <c r="D10" s="2" t="s">
        <v>19</v>
      </c>
      <c r="E10" s="13">
        <v>208.1</v>
      </c>
      <c r="I10" s="6">
        <f t="shared" si="2"/>
        <v>10770</v>
      </c>
      <c r="J10" s="8">
        <f t="shared" si="0"/>
        <v>-9.4000000000000909</v>
      </c>
      <c r="K10" s="9">
        <f t="shared" si="1"/>
        <v>-1</v>
      </c>
    </row>
    <row r="11" spans="1:11" ht="16.5" customHeight="1" x14ac:dyDescent="0.25">
      <c r="D11" s="1" t="s">
        <v>20</v>
      </c>
      <c r="E11" s="3">
        <f>E10+E6-E8</f>
        <v>9.4000000000000909</v>
      </c>
      <c r="I11" s="6">
        <f t="shared" si="2"/>
        <v>10780</v>
      </c>
      <c r="J11" s="8">
        <f t="shared" si="0"/>
        <v>-9.4000000000000909</v>
      </c>
      <c r="K11" s="9">
        <f t="shared" si="1"/>
        <v>-1</v>
      </c>
    </row>
    <row r="12" spans="1:11" x14ac:dyDescent="0.25">
      <c r="D12" s="1" t="s">
        <v>22</v>
      </c>
      <c r="E12" s="3">
        <f>Long_1_OTM_Call_Strike_Price__K3-Net_Premium_Paid</f>
        <v>11490.6</v>
      </c>
      <c r="I12" s="6">
        <v>11300</v>
      </c>
      <c r="J12" s="8">
        <f t="shared" si="0"/>
        <v>-9.4000000000000909</v>
      </c>
      <c r="K12" s="9">
        <f t="shared" si="1"/>
        <v>-1</v>
      </c>
    </row>
    <row r="13" spans="1:11" x14ac:dyDescent="0.25">
      <c r="D13" s="1" t="s">
        <v>23</v>
      </c>
      <c r="E13" s="3">
        <f>Long_ITM_Call_Strike_Price__K1+Net_Premium_Paid</f>
        <v>11309.4</v>
      </c>
      <c r="I13" s="6">
        <f t="shared" si="2"/>
        <v>11310</v>
      </c>
      <c r="J13" s="8">
        <f t="shared" si="0"/>
        <v>0.59999999999990905</v>
      </c>
      <c r="K13" s="9">
        <f t="shared" si="1"/>
        <v>6.3829787234032265E-2</v>
      </c>
    </row>
    <row r="14" spans="1:11" ht="16.5" customHeight="1" x14ac:dyDescent="0.25">
      <c r="D14" s="1" t="s">
        <v>11</v>
      </c>
      <c r="E14" s="3">
        <f>Short_2_ATM_Call_Strike_Price__K2-Long_ITM_Call_Strike_Price__K1-Net_Premium_Paid</f>
        <v>90.599999999999909</v>
      </c>
      <c r="I14" s="6">
        <f t="shared" si="2"/>
        <v>11320</v>
      </c>
      <c r="J14" s="8">
        <f t="shared" si="0"/>
        <v>10.599999999999909</v>
      </c>
      <c r="K14" s="9">
        <f t="shared" si="1"/>
        <v>1.1276595744680644</v>
      </c>
    </row>
    <row r="15" spans="1:11" ht="17.25" customHeight="1" x14ac:dyDescent="0.25">
      <c r="D15" s="1" t="s">
        <v>12</v>
      </c>
      <c r="E15" s="3">
        <f>Net_Premium_Paid</f>
        <v>9.4000000000000909</v>
      </c>
      <c r="I15" s="6">
        <f t="shared" si="2"/>
        <v>11330</v>
      </c>
      <c r="J15" s="8">
        <f t="shared" si="0"/>
        <v>20.599999999999909</v>
      </c>
      <c r="K15" s="9">
        <f t="shared" si="1"/>
        <v>2.191489361702097</v>
      </c>
    </row>
    <row r="16" spans="1:11" x14ac:dyDescent="0.25">
      <c r="D16" s="10"/>
      <c r="I16" s="6">
        <f t="shared" si="2"/>
        <v>11340</v>
      </c>
      <c r="J16" s="8">
        <f t="shared" si="0"/>
        <v>30.599999999999909</v>
      </c>
      <c r="K16" s="9">
        <f t="shared" si="1"/>
        <v>3.2553191489361288</v>
      </c>
    </row>
    <row r="17" spans="4:11" x14ac:dyDescent="0.25">
      <c r="D17" s="10"/>
      <c r="I17" s="6">
        <f t="shared" si="2"/>
        <v>11350</v>
      </c>
      <c r="J17" s="8">
        <f t="shared" si="0"/>
        <v>40.599999999999909</v>
      </c>
      <c r="K17" s="9">
        <f t="shared" si="1"/>
        <v>4.3191489361701612</v>
      </c>
    </row>
    <row r="18" spans="4:11" x14ac:dyDescent="0.25">
      <c r="D18" s="10"/>
      <c r="I18" s="6">
        <f t="shared" si="2"/>
        <v>11360</v>
      </c>
      <c r="J18" s="8">
        <f t="shared" si="0"/>
        <v>50.599999999999909</v>
      </c>
      <c r="K18" s="9">
        <f t="shared" si="1"/>
        <v>5.3829787234041939</v>
      </c>
    </row>
    <row r="19" spans="4:11" x14ac:dyDescent="0.25">
      <c r="D19" s="10"/>
      <c r="I19" s="6">
        <f t="shared" si="2"/>
        <v>11370</v>
      </c>
      <c r="J19" s="8">
        <f t="shared" si="0"/>
        <v>60.599999999999909</v>
      </c>
      <c r="K19" s="9">
        <f t="shared" si="1"/>
        <v>6.4468085106382258</v>
      </c>
    </row>
    <row r="20" spans="4:11" x14ac:dyDescent="0.25">
      <c r="D20" s="10"/>
      <c r="I20" s="6">
        <f t="shared" si="2"/>
        <v>11380</v>
      </c>
      <c r="J20" s="8">
        <f t="shared" si="0"/>
        <v>70.599999999999909</v>
      </c>
      <c r="K20" s="9">
        <f t="shared" si="1"/>
        <v>7.5106382978722577</v>
      </c>
    </row>
    <row r="21" spans="4:11" x14ac:dyDescent="0.25">
      <c r="I21" s="6">
        <f t="shared" si="2"/>
        <v>11390</v>
      </c>
      <c r="J21" s="8">
        <f t="shared" si="0"/>
        <v>80.599999999999909</v>
      </c>
      <c r="K21" s="9">
        <f t="shared" si="1"/>
        <v>8.5744680851062895</v>
      </c>
    </row>
    <row r="22" spans="4:11" x14ac:dyDescent="0.25">
      <c r="I22" s="6">
        <f t="shared" si="2"/>
        <v>11400</v>
      </c>
      <c r="J22" s="8">
        <f t="shared" si="0"/>
        <v>90.599999999999909</v>
      </c>
      <c r="K22" s="9">
        <f t="shared" si="1"/>
        <v>9.6382978723403223</v>
      </c>
    </row>
    <row r="23" spans="4:11" x14ac:dyDescent="0.25">
      <c r="I23" s="6">
        <f t="shared" si="2"/>
        <v>11410</v>
      </c>
      <c r="J23" s="8">
        <f t="shared" si="0"/>
        <v>80.599999999999909</v>
      </c>
      <c r="K23" s="9">
        <f t="shared" si="1"/>
        <v>8.5744680851062895</v>
      </c>
    </row>
    <row r="24" spans="4:11" x14ac:dyDescent="0.25">
      <c r="I24" s="6">
        <f t="shared" si="2"/>
        <v>11420</v>
      </c>
      <c r="J24" s="8">
        <f t="shared" si="0"/>
        <v>70.599999999999909</v>
      </c>
      <c r="K24" s="9">
        <f t="shared" si="1"/>
        <v>7.5106382978722577</v>
      </c>
    </row>
  </sheetData>
  <mergeCells count="3">
    <mergeCell ref="A5:B5"/>
    <mergeCell ref="A6:B6"/>
    <mergeCell ref="A7:B7"/>
  </mergeCells>
  <conditionalFormatting sqref="J3:J24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I3">
    <cfRule type="duplicateValues" dxfId="0" priority="1"/>
  </conditionalFormatting>
  <hyperlinks>
    <hyperlink ref="E6" r:id="rId1" display="https://www1.nseindia.com/live_market/dynaContent/live_watch/get_quote/GetQuoteFO.jsp?underlying=NIFTY&amp;instrument=OPTIDX&amp;strike=11300.00&amp;type=CE&amp;expiry=24SEP2020" xr:uid="{18431B5C-7BE2-4C35-98AC-B4EA63C44AF7}"/>
    <hyperlink ref="E5" r:id="rId2" display="https://www1.nseindia.com/live_market/dynaContent/live_watch/option_chain/optionDates.jsp?symbol=NIFTY&amp;instrument=OPTIDX&amp;strike=11300.00" xr:uid="{AB4658A2-7204-448D-83FF-41931F74240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workbookViewId="0">
      <selection activeCell="I20" sqref="I20"/>
    </sheetView>
  </sheetViews>
  <sheetFormatPr defaultRowHeight="15" x14ac:dyDescent="0.25"/>
  <cols>
    <col min="4" max="4" width="35.140625" customWidth="1"/>
    <col min="5" max="5" width="23.28515625" customWidth="1"/>
    <col min="6" max="6" width="14.28515625" customWidth="1"/>
    <col min="9" max="9" width="21.140625" customWidth="1"/>
    <col min="11" max="11" width="11.5703125" customWidth="1"/>
  </cols>
  <sheetData>
    <row r="1" spans="1:11" ht="19.5" x14ac:dyDescent="0.3">
      <c r="G1" s="11"/>
      <c r="H1" s="11"/>
      <c r="I1" s="1" t="s">
        <v>3</v>
      </c>
      <c r="J1" s="3"/>
      <c r="K1" s="3"/>
    </row>
    <row r="2" spans="1:11" ht="19.5" x14ac:dyDescent="0.3">
      <c r="D2" s="1" t="s">
        <v>0</v>
      </c>
      <c r="E2" s="2" t="s">
        <v>1</v>
      </c>
      <c r="F2" s="12" t="s">
        <v>2</v>
      </c>
      <c r="G2" s="11"/>
      <c r="H2" s="11"/>
      <c r="I2" s="1" t="s">
        <v>5</v>
      </c>
      <c r="J2" s="2" t="s">
        <v>6</v>
      </c>
      <c r="K2" s="2" t="s">
        <v>7</v>
      </c>
    </row>
    <row r="3" spans="1:11" x14ac:dyDescent="0.25">
      <c r="D3" s="1" t="s">
        <v>4</v>
      </c>
      <c r="E3" s="4">
        <v>44075</v>
      </c>
      <c r="F3" s="12">
        <v>11441</v>
      </c>
      <c r="I3" s="6">
        <v>10700</v>
      </c>
      <c r="J3" s="8">
        <f t="shared" ref="J3:J24" si="0">IF(I3&lt;=Long_ITM_Call_Strike_Price__K1,0-Net_Premium_Paid,IF(I3&lt;=Short_2_ATM_Call_Strike_Price__K2,I3-Long_ITM_Call_Strike_Price__K1-Net_Premium_Paid,IF(I3&lt;=Long_1_OTM_Call_Strike_Price__K3,Long_1_OTM_Call_Strike_Price__K3-I3-Net_Premium_Paid,0-Net_Premium_Paid)))</f>
        <v>-8.9499999999999886</v>
      </c>
      <c r="K3" s="9">
        <f>J3/$E$11</f>
        <v>-1</v>
      </c>
    </row>
    <row r="4" spans="1:11" ht="15.75" x14ac:dyDescent="0.25">
      <c r="A4" s="14" t="s">
        <v>16</v>
      </c>
      <c r="B4" s="15"/>
      <c r="D4" s="1" t="s">
        <v>8</v>
      </c>
      <c r="E4" s="2" t="s">
        <v>24</v>
      </c>
      <c r="F4" s="5"/>
      <c r="I4" s="6">
        <f>I3+10</f>
        <v>10710</v>
      </c>
      <c r="J4" s="8">
        <f t="shared" si="0"/>
        <v>-8.9499999999999886</v>
      </c>
      <c r="K4" s="9">
        <f t="shared" ref="K4:K24" si="1">J4/$E$11</f>
        <v>-1</v>
      </c>
    </row>
    <row r="5" spans="1:11" ht="17.25" customHeight="1" thickBot="1" x14ac:dyDescent="0.3">
      <c r="A5" s="16" t="s">
        <v>13</v>
      </c>
      <c r="B5" s="16"/>
      <c r="D5" s="1" t="s">
        <v>17</v>
      </c>
      <c r="E5" s="18">
        <v>11300</v>
      </c>
      <c r="F5" s="7"/>
      <c r="I5" s="6">
        <f t="shared" ref="I5:I24" si="2">I4+10</f>
        <v>10720</v>
      </c>
      <c r="J5" s="8">
        <f t="shared" si="0"/>
        <v>-8.9499999999999886</v>
      </c>
      <c r="K5" s="9">
        <f t="shared" si="1"/>
        <v>-1</v>
      </c>
    </row>
    <row r="6" spans="1:11" ht="16.5" thickBot="1" x14ac:dyDescent="0.3">
      <c r="A6" s="16" t="s">
        <v>14</v>
      </c>
      <c r="B6" s="16"/>
      <c r="D6" s="1" t="s">
        <v>9</v>
      </c>
      <c r="E6" s="17">
        <v>296.95</v>
      </c>
      <c r="F6" s="7"/>
      <c r="I6" s="6">
        <f t="shared" si="2"/>
        <v>10730</v>
      </c>
      <c r="J6" s="8">
        <f t="shared" si="0"/>
        <v>-8.9499999999999886</v>
      </c>
      <c r="K6" s="9">
        <f t="shared" si="1"/>
        <v>-1</v>
      </c>
    </row>
    <row r="7" spans="1:11" ht="18" customHeight="1" x14ac:dyDescent="0.25">
      <c r="A7" s="16" t="s">
        <v>15</v>
      </c>
      <c r="B7" s="16"/>
      <c r="D7" s="1" t="s">
        <v>18</v>
      </c>
      <c r="E7" s="3">
        <v>11400</v>
      </c>
      <c r="F7" s="7"/>
      <c r="I7" s="6">
        <f t="shared" si="2"/>
        <v>10740</v>
      </c>
      <c r="J7" s="8">
        <f t="shared" si="0"/>
        <v>-8.9499999999999886</v>
      </c>
      <c r="K7" s="9">
        <f t="shared" si="1"/>
        <v>-1</v>
      </c>
    </row>
    <row r="8" spans="1:11" ht="15.75" x14ac:dyDescent="0.25">
      <c r="A8" s="15"/>
      <c r="B8" s="15"/>
      <c r="D8" s="1" t="s">
        <v>10</v>
      </c>
      <c r="E8" s="18">
        <v>448</v>
      </c>
      <c r="F8" s="7"/>
      <c r="I8" s="6">
        <f t="shared" si="2"/>
        <v>10750</v>
      </c>
      <c r="J8" s="8">
        <f t="shared" si="0"/>
        <v>-8.9499999999999886</v>
      </c>
      <c r="K8" s="9">
        <f t="shared" si="1"/>
        <v>-1</v>
      </c>
    </row>
    <row r="9" spans="1:11" ht="18" customHeight="1" x14ac:dyDescent="0.25">
      <c r="D9" s="1" t="s">
        <v>21</v>
      </c>
      <c r="E9" s="13">
        <v>11500</v>
      </c>
      <c r="F9" s="5"/>
      <c r="I9" s="6">
        <f t="shared" si="2"/>
        <v>10760</v>
      </c>
      <c r="J9" s="8">
        <f t="shared" si="0"/>
        <v>-8.9499999999999886</v>
      </c>
      <c r="K9" s="9">
        <f t="shared" si="1"/>
        <v>-1</v>
      </c>
    </row>
    <row r="10" spans="1:11" x14ac:dyDescent="0.25">
      <c r="D10" s="2" t="s">
        <v>19</v>
      </c>
      <c r="E10" s="13">
        <v>160</v>
      </c>
      <c r="I10" s="6">
        <f t="shared" si="2"/>
        <v>10770</v>
      </c>
      <c r="J10" s="8">
        <f t="shared" si="0"/>
        <v>-8.9499999999999886</v>
      </c>
      <c r="K10" s="9">
        <f t="shared" si="1"/>
        <v>-1</v>
      </c>
    </row>
    <row r="11" spans="1:11" ht="16.5" customHeight="1" x14ac:dyDescent="0.25">
      <c r="D11" s="1" t="s">
        <v>20</v>
      </c>
      <c r="E11" s="3">
        <f>E10+E6-E8</f>
        <v>8.9499999999999886</v>
      </c>
      <c r="I11" s="6">
        <f t="shared" si="2"/>
        <v>10780</v>
      </c>
      <c r="J11" s="8">
        <f t="shared" si="0"/>
        <v>-8.9499999999999886</v>
      </c>
      <c r="K11" s="9">
        <f t="shared" si="1"/>
        <v>-1</v>
      </c>
    </row>
    <row r="12" spans="1:11" x14ac:dyDescent="0.25">
      <c r="D12" s="1" t="s">
        <v>22</v>
      </c>
      <c r="E12" s="3">
        <f>Long_1_OTM_Call_Strike_Price__K3-Net_Premium_Paid</f>
        <v>11491.05</v>
      </c>
      <c r="I12" s="6">
        <v>11300</v>
      </c>
      <c r="J12" s="8">
        <f t="shared" si="0"/>
        <v>-8.9499999999999886</v>
      </c>
      <c r="K12" s="9">
        <f t="shared" si="1"/>
        <v>-1</v>
      </c>
    </row>
    <row r="13" spans="1:11" x14ac:dyDescent="0.25">
      <c r="D13" s="1" t="s">
        <v>23</v>
      </c>
      <c r="E13" s="3">
        <f>Long_ITM_Call_Strike_Price__K1+Net_Premium_Paid</f>
        <v>11308.95</v>
      </c>
      <c r="I13" s="6">
        <f t="shared" si="2"/>
        <v>11310</v>
      </c>
      <c r="J13" s="8">
        <f t="shared" si="0"/>
        <v>1.0500000000000114</v>
      </c>
      <c r="K13" s="9">
        <f t="shared" si="1"/>
        <v>0.11731843575419136</v>
      </c>
    </row>
    <row r="14" spans="1:11" ht="16.5" customHeight="1" x14ac:dyDescent="0.25">
      <c r="D14" s="1" t="s">
        <v>11</v>
      </c>
      <c r="E14" s="3">
        <f>Short_2_ATM_Call_Strike_Price__K2-Long_ITM_Call_Strike_Price__K1-Net_Premium_Paid</f>
        <v>91.050000000000011</v>
      </c>
      <c r="I14" s="6">
        <f t="shared" si="2"/>
        <v>11320</v>
      </c>
      <c r="J14" s="8">
        <f t="shared" si="0"/>
        <v>11.050000000000011</v>
      </c>
      <c r="K14" s="9">
        <f t="shared" si="1"/>
        <v>1.2346368715083826</v>
      </c>
    </row>
    <row r="15" spans="1:11" ht="17.25" customHeight="1" x14ac:dyDescent="0.25">
      <c r="D15" s="1" t="s">
        <v>12</v>
      </c>
      <c r="E15" s="3">
        <f>Net_Premium_Paid</f>
        <v>8.9499999999999886</v>
      </c>
      <c r="I15" s="6">
        <f t="shared" si="2"/>
        <v>11330</v>
      </c>
      <c r="J15" s="8">
        <f t="shared" si="0"/>
        <v>21.050000000000011</v>
      </c>
      <c r="K15" s="9">
        <f t="shared" si="1"/>
        <v>2.3519553072625743</v>
      </c>
    </row>
    <row r="16" spans="1:11" x14ac:dyDescent="0.25">
      <c r="D16" s="10"/>
      <c r="I16" s="6">
        <f t="shared" si="2"/>
        <v>11340</v>
      </c>
      <c r="J16" s="8">
        <f t="shared" si="0"/>
        <v>31.050000000000011</v>
      </c>
      <c r="K16" s="9">
        <f t="shared" si="1"/>
        <v>3.4692737430167653</v>
      </c>
    </row>
    <row r="17" spans="4:11" x14ac:dyDescent="0.25">
      <c r="D17" s="10"/>
      <c r="I17" s="6">
        <f t="shared" si="2"/>
        <v>11350</v>
      </c>
      <c r="J17" s="8">
        <f t="shared" si="0"/>
        <v>41.050000000000011</v>
      </c>
      <c r="K17" s="9">
        <f t="shared" si="1"/>
        <v>4.5865921787709567</v>
      </c>
    </row>
    <row r="18" spans="4:11" x14ac:dyDescent="0.25">
      <c r="D18" s="10"/>
      <c r="I18" s="6">
        <f t="shared" si="2"/>
        <v>11360</v>
      </c>
      <c r="J18" s="8">
        <f t="shared" si="0"/>
        <v>51.050000000000011</v>
      </c>
      <c r="K18" s="9">
        <f t="shared" si="1"/>
        <v>5.7039106145251486</v>
      </c>
    </row>
    <row r="19" spans="4:11" x14ac:dyDescent="0.25">
      <c r="D19" s="10"/>
      <c r="I19" s="6">
        <f t="shared" si="2"/>
        <v>11370</v>
      </c>
      <c r="J19" s="8">
        <f t="shared" si="0"/>
        <v>61.050000000000011</v>
      </c>
      <c r="K19" s="9">
        <f t="shared" si="1"/>
        <v>6.8212290502793396</v>
      </c>
    </row>
    <row r="20" spans="4:11" x14ac:dyDescent="0.25">
      <c r="D20" s="10"/>
      <c r="I20" s="6">
        <f t="shared" si="2"/>
        <v>11380</v>
      </c>
      <c r="J20" s="8">
        <f t="shared" si="0"/>
        <v>71.050000000000011</v>
      </c>
      <c r="K20" s="9">
        <f t="shared" si="1"/>
        <v>7.9385474860335306</v>
      </c>
    </row>
    <row r="21" spans="4:11" x14ac:dyDescent="0.25">
      <c r="I21" s="6">
        <f t="shared" si="2"/>
        <v>11390</v>
      </c>
      <c r="J21" s="8">
        <f t="shared" si="0"/>
        <v>81.050000000000011</v>
      </c>
      <c r="K21" s="9">
        <f t="shared" si="1"/>
        <v>9.0558659217877224</v>
      </c>
    </row>
    <row r="22" spans="4:11" x14ac:dyDescent="0.25">
      <c r="I22" s="6">
        <f t="shared" si="2"/>
        <v>11400</v>
      </c>
      <c r="J22" s="8">
        <f t="shared" si="0"/>
        <v>91.050000000000011</v>
      </c>
      <c r="K22" s="9">
        <f t="shared" si="1"/>
        <v>10.173184357541913</v>
      </c>
    </row>
    <row r="23" spans="4:11" x14ac:dyDescent="0.25">
      <c r="I23" s="6">
        <f t="shared" si="2"/>
        <v>11410</v>
      </c>
      <c r="J23" s="8">
        <f t="shared" si="0"/>
        <v>81.050000000000011</v>
      </c>
      <c r="K23" s="9">
        <f t="shared" si="1"/>
        <v>9.0558659217877224</v>
      </c>
    </row>
    <row r="24" spans="4:11" x14ac:dyDescent="0.25">
      <c r="I24" s="6">
        <f t="shared" si="2"/>
        <v>11420</v>
      </c>
      <c r="J24" s="8">
        <f t="shared" si="0"/>
        <v>71.050000000000011</v>
      </c>
      <c r="K24" s="9">
        <f t="shared" si="1"/>
        <v>7.9385474860335306</v>
      </c>
    </row>
  </sheetData>
  <mergeCells count="3">
    <mergeCell ref="A5:B5"/>
    <mergeCell ref="A6:B6"/>
    <mergeCell ref="A7:B7"/>
  </mergeCells>
  <conditionalFormatting sqref="J3:J24">
    <cfRule type="cellIs" dxfId="5" priority="2" operator="lessThan">
      <formula>0</formula>
    </cfRule>
    <cfRule type="cellIs" dxfId="4" priority="3" operator="greaterThan">
      <formula>0</formula>
    </cfRule>
  </conditionalFormatting>
  <conditionalFormatting sqref="I3">
    <cfRule type="duplicateValues" dxfId="3" priority="1"/>
  </conditionalFormatting>
  <hyperlinks>
    <hyperlink ref="E6" r:id="rId1" display="https://www1.nseindia.com/live_market/dynaContent/live_watch/get_quote/GetQuoteFO.jsp?underlying=NIFTY&amp;instrument=OPTIDX&amp;strike=11300.00&amp;type=CE&amp;expiry=24SEP2020" xr:uid="{5C974337-DDD0-4BC6-B43F-CC46BA3807AD}"/>
    <hyperlink ref="E5" r:id="rId2" display="https://www1.nseindia.com/live_market/dynaContent/live_watch/option_chain/optionDates.jsp?symbol=NIFTY&amp;instrument=OPTIDX&amp;strike=11300.00" xr:uid="{AE215AAF-F524-4D72-AC68-4B96559E8E82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butterfly spread (2)</vt:lpstr>
      <vt:lpstr>butterfly spread</vt:lpstr>
      <vt:lpstr>'butterfly spread (2)'!Long_1_OTM_Call_Strike_Price__K3</vt:lpstr>
      <vt:lpstr>Long_1_OTM_Call_Strike_Price__K3</vt:lpstr>
      <vt:lpstr>'butterfly spread (2)'!Long_ITM_Call_Strike_Price__K1</vt:lpstr>
      <vt:lpstr>Long_ITM_Call_Strike_Price__K1</vt:lpstr>
      <vt:lpstr>'butterfly spread (2)'!Net_Premium_Paid</vt:lpstr>
      <vt:lpstr>Net_Premium_Paid</vt:lpstr>
      <vt:lpstr>'butterfly spread (2)'!Short_2_ATM_Call_Strike_Price__K2</vt:lpstr>
      <vt:lpstr>Short_2_ATM_Call_Strike_Price__K2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</dc:creator>
  <cp:lastModifiedBy>Matadeen Mishra</cp:lastModifiedBy>
  <dcterms:created xsi:type="dcterms:W3CDTF">2013-04-25T13:23:44Z</dcterms:created>
  <dcterms:modified xsi:type="dcterms:W3CDTF">2020-09-01T10:40:25Z</dcterms:modified>
</cp:coreProperties>
</file>