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20500" windowHeight="7680" activeTab="2"/>
  </bookViews>
  <sheets>
    <sheet name="KONSISTENSI" sheetId="4" r:id="rId1"/>
    <sheet name="FAHP" sheetId="2" r:id="rId2"/>
    <sheet name="Sheet1" sheetId="7" r:id="rId3"/>
    <sheet name="TOPSIS" sheetId="5" r:id="rId4"/>
    <sheet name="FTOPSIS" sheetId="6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7" l="1"/>
  <c r="T11" i="7"/>
  <c r="C41" i="2"/>
  <c r="I42" i="2"/>
  <c r="H42" i="2"/>
  <c r="G42" i="2"/>
  <c r="L41" i="2"/>
  <c r="K41" i="2"/>
  <c r="J41" i="2"/>
  <c r="I36" i="2"/>
  <c r="H36" i="2"/>
  <c r="G36" i="2"/>
  <c r="L35" i="2"/>
  <c r="K35" i="2"/>
  <c r="J35" i="2"/>
  <c r="AF8" i="2"/>
  <c r="O6" i="2"/>
  <c r="O16" i="2"/>
  <c r="AI8" i="2"/>
  <c r="R6" i="2"/>
  <c r="R16" i="2"/>
  <c r="AL8" i="2"/>
  <c r="U6" i="2"/>
  <c r="U16" i="2"/>
  <c r="AO8" i="2"/>
  <c r="X6" i="2"/>
  <c r="X16" i="2"/>
  <c r="AR8" i="2"/>
  <c r="AA6" i="2"/>
  <c r="AA16" i="2"/>
  <c r="AU8" i="2"/>
  <c r="AE21" i="2"/>
  <c r="C6" i="2"/>
  <c r="L7" i="2"/>
  <c r="C16" i="2"/>
  <c r="L17" i="2"/>
  <c r="AF9" i="2"/>
  <c r="AI9" i="2"/>
  <c r="R7" i="2"/>
  <c r="R17" i="2"/>
  <c r="AL9" i="2"/>
  <c r="U7" i="2"/>
  <c r="U17" i="2"/>
  <c r="AO9" i="2"/>
  <c r="X7" i="2"/>
  <c r="X17" i="2"/>
  <c r="AR9" i="2"/>
  <c r="AA7" i="2"/>
  <c r="AA17" i="2"/>
  <c r="AU9" i="2"/>
  <c r="AE22" i="2"/>
  <c r="C7" i="2"/>
  <c r="L8" i="2"/>
  <c r="C17" i="2"/>
  <c r="L18" i="2"/>
  <c r="AF10" i="2"/>
  <c r="D7" i="2"/>
  <c r="O8" i="2"/>
  <c r="D17" i="2"/>
  <c r="O18" i="2"/>
  <c r="AI10" i="2"/>
  <c r="AL10" i="2"/>
  <c r="U8" i="2"/>
  <c r="U18" i="2"/>
  <c r="AO10" i="2"/>
  <c r="X8" i="2"/>
  <c r="X18" i="2"/>
  <c r="AR10" i="2"/>
  <c r="AA8" i="2"/>
  <c r="AA18" i="2"/>
  <c r="AU10" i="2"/>
  <c r="AE23" i="2"/>
  <c r="C8" i="2"/>
  <c r="L9" i="2"/>
  <c r="C18" i="2"/>
  <c r="L19" i="2"/>
  <c r="AF11" i="2"/>
  <c r="D8" i="2"/>
  <c r="O9" i="2"/>
  <c r="D18" i="2"/>
  <c r="O19" i="2"/>
  <c r="AI11" i="2"/>
  <c r="E8" i="2"/>
  <c r="R9" i="2"/>
  <c r="E18" i="2"/>
  <c r="R19" i="2"/>
  <c r="AL11" i="2"/>
  <c r="AO11" i="2"/>
  <c r="X9" i="2"/>
  <c r="X19" i="2"/>
  <c r="AR11" i="2"/>
  <c r="AA9" i="2"/>
  <c r="AA19" i="2"/>
  <c r="AU11" i="2"/>
  <c r="AE24" i="2"/>
  <c r="C9" i="2"/>
  <c r="L10" i="2"/>
  <c r="C19" i="2"/>
  <c r="L20" i="2"/>
  <c r="AF12" i="2"/>
  <c r="D9" i="2"/>
  <c r="O10" i="2"/>
  <c r="D19" i="2"/>
  <c r="O20" i="2"/>
  <c r="AI12" i="2"/>
  <c r="E9" i="2"/>
  <c r="R10" i="2"/>
  <c r="E19" i="2"/>
  <c r="R20" i="2"/>
  <c r="AL12" i="2"/>
  <c r="F9" i="2"/>
  <c r="U10" i="2"/>
  <c r="F19" i="2"/>
  <c r="U20" i="2"/>
  <c r="AO12" i="2"/>
  <c r="AR12" i="2"/>
  <c r="AA10" i="2"/>
  <c r="AA20" i="2"/>
  <c r="AU12" i="2"/>
  <c r="AE25" i="2"/>
  <c r="C10" i="2"/>
  <c r="L11" i="2"/>
  <c r="C20" i="2"/>
  <c r="L21" i="2"/>
  <c r="AF13" i="2"/>
  <c r="D10" i="2"/>
  <c r="O11" i="2"/>
  <c r="D20" i="2"/>
  <c r="O21" i="2"/>
  <c r="AI13" i="2"/>
  <c r="E10" i="2"/>
  <c r="R11" i="2"/>
  <c r="E20" i="2"/>
  <c r="R21" i="2"/>
  <c r="AL13" i="2"/>
  <c r="F10" i="2"/>
  <c r="U11" i="2"/>
  <c r="F20" i="2"/>
  <c r="U21" i="2"/>
  <c r="AO13" i="2"/>
  <c r="G10" i="2"/>
  <c r="X11" i="2"/>
  <c r="G20" i="2"/>
  <c r="X21" i="2"/>
  <c r="AR13" i="2"/>
  <c r="AU13" i="2"/>
  <c r="AE26" i="2"/>
  <c r="AJ21" i="2"/>
  <c r="AQ21" i="2"/>
  <c r="AX21" i="2"/>
  <c r="AX22" i="2"/>
  <c r="BB22" i="2"/>
  <c r="N6" i="2"/>
  <c r="AG8" i="2"/>
  <c r="P6" i="2"/>
  <c r="P16" i="2"/>
  <c r="AJ8" i="2"/>
  <c r="S6" i="2"/>
  <c r="S16" i="2"/>
  <c r="AM8" i="2"/>
  <c r="V6" i="2"/>
  <c r="V16" i="2"/>
  <c r="AP8" i="2"/>
  <c r="Y6" i="2"/>
  <c r="Y16" i="2"/>
  <c r="AS8" i="2"/>
  <c r="AB6" i="2"/>
  <c r="AB16" i="2"/>
  <c r="AV8" i="2"/>
  <c r="AF21" i="2"/>
  <c r="M7" i="2"/>
  <c r="M17" i="2"/>
  <c r="AG9" i="2"/>
  <c r="AJ9" i="2"/>
  <c r="S7" i="2"/>
  <c r="S17" i="2"/>
  <c r="AM9" i="2"/>
  <c r="V7" i="2"/>
  <c r="V17" i="2"/>
  <c r="AP9" i="2"/>
  <c r="Y7" i="2"/>
  <c r="Y17" i="2"/>
  <c r="AS9" i="2"/>
  <c r="AB7" i="2"/>
  <c r="AB17" i="2"/>
  <c r="AV9" i="2"/>
  <c r="AF22" i="2"/>
  <c r="M8" i="2"/>
  <c r="M18" i="2"/>
  <c r="AG10" i="2"/>
  <c r="P8" i="2"/>
  <c r="P18" i="2"/>
  <c r="AJ10" i="2"/>
  <c r="AM10" i="2"/>
  <c r="V8" i="2"/>
  <c r="V18" i="2"/>
  <c r="AP10" i="2"/>
  <c r="Y8" i="2"/>
  <c r="Y18" i="2"/>
  <c r="AS10" i="2"/>
  <c r="AB8" i="2"/>
  <c r="AB18" i="2"/>
  <c r="AV10" i="2"/>
  <c r="AF23" i="2"/>
  <c r="M9" i="2"/>
  <c r="M19" i="2"/>
  <c r="AG11" i="2"/>
  <c r="P9" i="2"/>
  <c r="P19" i="2"/>
  <c r="AJ11" i="2"/>
  <c r="S9" i="2"/>
  <c r="S19" i="2"/>
  <c r="AM11" i="2"/>
  <c r="AP11" i="2"/>
  <c r="Y9" i="2"/>
  <c r="Y19" i="2"/>
  <c r="AS11" i="2"/>
  <c r="AB9" i="2"/>
  <c r="AB19" i="2"/>
  <c r="AV11" i="2"/>
  <c r="AF24" i="2"/>
  <c r="M10" i="2"/>
  <c r="M20" i="2"/>
  <c r="AG12" i="2"/>
  <c r="P10" i="2"/>
  <c r="P20" i="2"/>
  <c r="AJ12" i="2"/>
  <c r="S10" i="2"/>
  <c r="S20" i="2"/>
  <c r="AM12" i="2"/>
  <c r="V10" i="2"/>
  <c r="V20" i="2"/>
  <c r="AP12" i="2"/>
  <c r="Y10" i="2"/>
  <c r="Y20" i="2"/>
  <c r="AS12" i="2"/>
  <c r="AB10" i="2"/>
  <c r="AB20" i="2"/>
  <c r="AV12" i="2"/>
  <c r="AF25" i="2"/>
  <c r="M11" i="2"/>
  <c r="M21" i="2"/>
  <c r="AG13" i="2"/>
  <c r="P11" i="2"/>
  <c r="P21" i="2"/>
  <c r="AJ13" i="2"/>
  <c r="S11" i="2"/>
  <c r="S21" i="2"/>
  <c r="AM13" i="2"/>
  <c r="V11" i="2"/>
  <c r="V21" i="2"/>
  <c r="AP13" i="2"/>
  <c r="Y11" i="2"/>
  <c r="Y21" i="2"/>
  <c r="AS13" i="2"/>
  <c r="AV13" i="2"/>
  <c r="AF26" i="2"/>
  <c r="AL21" i="2"/>
  <c r="AF27" i="2"/>
  <c r="AE27" i="2"/>
  <c r="W6" i="2"/>
  <c r="K21" i="2"/>
  <c r="N20" i="2"/>
  <c r="K20" i="2"/>
  <c r="K17" i="2"/>
  <c r="T10" i="2"/>
  <c r="K9" i="2"/>
  <c r="W21" i="2"/>
  <c r="Q21" i="2"/>
  <c r="Z20" i="2"/>
  <c r="Z19" i="2"/>
  <c r="W19" i="2"/>
  <c r="Q19" i="2"/>
  <c r="N19" i="2"/>
  <c r="Z18" i="2"/>
  <c r="W18" i="2"/>
  <c r="T18" i="2"/>
  <c r="K18" i="2"/>
  <c r="Z17" i="2"/>
  <c r="W17" i="2"/>
  <c r="T17" i="2"/>
  <c r="Q17" i="2"/>
  <c r="Z16" i="2"/>
  <c r="W16" i="2"/>
  <c r="T16" i="2"/>
  <c r="Q16" i="2"/>
  <c r="N16" i="2"/>
  <c r="Q11" i="2"/>
  <c r="Z10" i="2"/>
  <c r="Q10" i="2"/>
  <c r="Z9" i="2"/>
  <c r="W9" i="2"/>
  <c r="Q9" i="2"/>
  <c r="N9" i="2"/>
  <c r="Z8" i="2"/>
  <c r="W8" i="2"/>
  <c r="T8" i="2"/>
  <c r="Z7" i="2"/>
  <c r="W7" i="2"/>
  <c r="T7" i="2"/>
  <c r="Q7" i="2"/>
  <c r="K7" i="2"/>
  <c r="Z6" i="2"/>
  <c r="T6" i="2"/>
  <c r="Q6" i="2"/>
  <c r="T21" i="2"/>
  <c r="T20" i="2"/>
  <c r="Q20" i="2"/>
  <c r="N18" i="2"/>
  <c r="W11" i="2"/>
  <c r="N11" i="2"/>
  <c r="N10" i="2"/>
  <c r="K11" i="2"/>
  <c r="K8" i="2"/>
  <c r="K19" i="2"/>
  <c r="N21" i="2"/>
  <c r="K10" i="2"/>
  <c r="T11" i="2"/>
  <c r="N8" i="2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L14" i="7"/>
  <c r="AK15" i="7"/>
  <c r="AP12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L28" i="7"/>
  <c r="AK29" i="7"/>
  <c r="AP26" i="7"/>
  <c r="CN12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L15" i="7"/>
  <c r="AQ12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L29" i="7"/>
  <c r="AQ26" i="7"/>
  <c r="CO12" i="7"/>
  <c r="AM15" i="7"/>
  <c r="AR12" i="7"/>
  <c r="AM29" i="7"/>
  <c r="AR26" i="7"/>
  <c r="CP12" i="7"/>
  <c r="AP13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L26" i="7"/>
  <c r="AK27" i="7"/>
  <c r="AP27" i="7"/>
  <c r="CN13" i="7"/>
  <c r="AQ13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L27" i="7"/>
  <c r="AQ27" i="7"/>
  <c r="CO13" i="7"/>
  <c r="AR13" i="7"/>
  <c r="AM27" i="7"/>
  <c r="AR27" i="7"/>
  <c r="CP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L13" i="7"/>
  <c r="AK14" i="7"/>
  <c r="AP14" i="7"/>
  <c r="AK28" i="7"/>
  <c r="AP28" i="7"/>
  <c r="CN14" i="7"/>
  <c r="AQ14" i="7"/>
  <c r="AQ28" i="7"/>
  <c r="CO14" i="7"/>
  <c r="AM14" i="7"/>
  <c r="AR14" i="7"/>
  <c r="AM28" i="7"/>
  <c r="AR28" i="7"/>
  <c r="CP14" i="7"/>
  <c r="AP15" i="7"/>
  <c r="AP29" i="7"/>
  <c r="CN15" i="7"/>
  <c r="AQ15" i="7"/>
  <c r="AQ29" i="7"/>
  <c r="CO15" i="7"/>
  <c r="AR15" i="7"/>
  <c r="AR29" i="7"/>
  <c r="CP15" i="7"/>
  <c r="AP16" i="7"/>
  <c r="AP30" i="7"/>
  <c r="CN16" i="7"/>
  <c r="AQ16" i="7"/>
  <c r="AQ30" i="7"/>
  <c r="CO16" i="7"/>
  <c r="AR16" i="7"/>
  <c r="AR30" i="7"/>
  <c r="CP16" i="7"/>
  <c r="AP17" i="7"/>
  <c r="AP31" i="7"/>
  <c r="CN17" i="7"/>
  <c r="AQ17" i="7"/>
  <c r="AQ31" i="7"/>
  <c r="CO17" i="7"/>
  <c r="AR17" i="7"/>
  <c r="AR31" i="7"/>
  <c r="CP17" i="7"/>
  <c r="AP18" i="7"/>
  <c r="AP32" i="7"/>
  <c r="CN18" i="7"/>
  <c r="AQ18" i="7"/>
  <c r="AQ32" i="7"/>
  <c r="CO18" i="7"/>
  <c r="AR18" i="7"/>
  <c r="AR32" i="7"/>
  <c r="CP18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L12" i="7"/>
  <c r="AK13" i="7"/>
  <c r="AP19" i="7"/>
  <c r="AP33" i="7"/>
  <c r="CN19" i="7"/>
  <c r="AQ19" i="7"/>
  <c r="AQ33" i="7"/>
  <c r="CO19" i="7"/>
  <c r="AM13" i="7"/>
  <c r="AR19" i="7"/>
  <c r="AR33" i="7"/>
  <c r="CP19" i="7"/>
  <c r="AP20" i="7"/>
  <c r="AP34" i="7"/>
  <c r="CN20" i="7"/>
  <c r="AQ20" i="7"/>
  <c r="AQ34" i="7"/>
  <c r="CO20" i="7"/>
  <c r="AR20" i="7"/>
  <c r="AR34" i="7"/>
  <c r="CP20" i="7"/>
  <c r="AP21" i="7"/>
  <c r="AP35" i="7"/>
  <c r="CN21" i="7"/>
  <c r="AQ21" i="7"/>
  <c r="AQ35" i="7"/>
  <c r="CO21" i="7"/>
  <c r="AR21" i="7"/>
  <c r="AR35" i="7"/>
  <c r="CP21" i="7"/>
  <c r="EL12" i="7"/>
  <c r="GJ12" i="7"/>
  <c r="EM12" i="7"/>
  <c r="GK12" i="7"/>
  <c r="EN12" i="7"/>
  <c r="GL12" i="7"/>
  <c r="IH12" i="7"/>
  <c r="EL13" i="7"/>
  <c r="GJ13" i="7"/>
  <c r="EM13" i="7"/>
  <c r="GK13" i="7"/>
  <c r="EN13" i="7"/>
  <c r="GL13" i="7"/>
  <c r="IH13" i="7"/>
  <c r="EL14" i="7"/>
  <c r="GJ14" i="7"/>
  <c r="EM14" i="7"/>
  <c r="GK14" i="7"/>
  <c r="EN14" i="7"/>
  <c r="GL14" i="7"/>
  <c r="IH14" i="7"/>
  <c r="EL15" i="7"/>
  <c r="GJ15" i="7"/>
  <c r="EM15" i="7"/>
  <c r="GK15" i="7"/>
  <c r="EN15" i="7"/>
  <c r="GL15" i="7"/>
  <c r="IH15" i="7"/>
  <c r="EL16" i="7"/>
  <c r="GJ16" i="7"/>
  <c r="EM16" i="7"/>
  <c r="GK16" i="7"/>
  <c r="EN16" i="7"/>
  <c r="GL16" i="7"/>
  <c r="IH16" i="7"/>
  <c r="EL17" i="7"/>
  <c r="GJ17" i="7"/>
  <c r="EM17" i="7"/>
  <c r="GK17" i="7"/>
  <c r="EN17" i="7"/>
  <c r="GL17" i="7"/>
  <c r="IH17" i="7"/>
  <c r="EL18" i="7"/>
  <c r="GJ18" i="7"/>
  <c r="EM18" i="7"/>
  <c r="GK18" i="7"/>
  <c r="EN18" i="7"/>
  <c r="GL18" i="7"/>
  <c r="IH18" i="7"/>
  <c r="EL19" i="7"/>
  <c r="GJ19" i="7"/>
  <c r="EM19" i="7"/>
  <c r="GK19" i="7"/>
  <c r="EN19" i="7"/>
  <c r="GL19" i="7"/>
  <c r="IH19" i="7"/>
  <c r="EL20" i="7"/>
  <c r="GJ20" i="7"/>
  <c r="EM20" i="7"/>
  <c r="GK20" i="7"/>
  <c r="EN20" i="7"/>
  <c r="GL20" i="7"/>
  <c r="IH20" i="7"/>
  <c r="EL21" i="7"/>
  <c r="GJ21" i="7"/>
  <c r="EM21" i="7"/>
  <c r="GK21" i="7"/>
  <c r="EN21" i="7"/>
  <c r="GL21" i="7"/>
  <c r="IH21" i="7"/>
  <c r="IY12" i="7"/>
  <c r="IZ12" i="7"/>
  <c r="JA12" i="7"/>
  <c r="AS12" i="7"/>
  <c r="AS26" i="7"/>
  <c r="CQ12" i="7"/>
  <c r="AT12" i="7"/>
  <c r="AT26" i="7"/>
  <c r="CR12" i="7"/>
  <c r="AU12" i="7"/>
  <c r="AU26" i="7"/>
  <c r="CS12" i="7"/>
  <c r="AS13" i="7"/>
  <c r="AS27" i="7"/>
  <c r="CQ13" i="7"/>
  <c r="AT13" i="7"/>
  <c r="AT27" i="7"/>
  <c r="CR13" i="7"/>
  <c r="AU13" i="7"/>
  <c r="AU27" i="7"/>
  <c r="CS13" i="7"/>
  <c r="AS14" i="7"/>
  <c r="AS28" i="7"/>
  <c r="CQ14" i="7"/>
  <c r="AT14" i="7"/>
  <c r="AT28" i="7"/>
  <c r="CR14" i="7"/>
  <c r="AU14" i="7"/>
  <c r="AU28" i="7"/>
  <c r="CS14" i="7"/>
  <c r="AS15" i="7"/>
  <c r="AS29" i="7"/>
  <c r="CQ15" i="7"/>
  <c r="AT15" i="7"/>
  <c r="AT29" i="7"/>
  <c r="CR15" i="7"/>
  <c r="AU15" i="7"/>
  <c r="AU29" i="7"/>
  <c r="CS15" i="7"/>
  <c r="AS16" i="7"/>
  <c r="AS30" i="7"/>
  <c r="CQ16" i="7"/>
  <c r="AT16" i="7"/>
  <c r="AT30" i="7"/>
  <c r="CR16" i="7"/>
  <c r="AU16" i="7"/>
  <c r="AU30" i="7"/>
  <c r="CS16" i="7"/>
  <c r="AS17" i="7"/>
  <c r="AS31" i="7"/>
  <c r="CQ17" i="7"/>
  <c r="AT17" i="7"/>
  <c r="AT31" i="7"/>
  <c r="CR17" i="7"/>
  <c r="AU17" i="7"/>
  <c r="AU31" i="7"/>
  <c r="CS17" i="7"/>
  <c r="AS18" i="7"/>
  <c r="AK26" i="7"/>
  <c r="AS32" i="7"/>
  <c r="CQ18" i="7"/>
  <c r="AT18" i="7"/>
  <c r="AT32" i="7"/>
  <c r="CR18" i="7"/>
  <c r="AU18" i="7"/>
  <c r="AM26" i="7"/>
  <c r="AU32" i="7"/>
  <c r="CS18" i="7"/>
  <c r="AS19" i="7"/>
  <c r="AS33" i="7"/>
  <c r="CQ19" i="7"/>
  <c r="AT19" i="7"/>
  <c r="AT33" i="7"/>
  <c r="CR19" i="7"/>
  <c r="AU19" i="7"/>
  <c r="AU33" i="7"/>
  <c r="CS19" i="7"/>
  <c r="AS20" i="7"/>
  <c r="AS34" i="7"/>
  <c r="CQ20" i="7"/>
  <c r="AT20" i="7"/>
  <c r="AT34" i="7"/>
  <c r="CR20" i="7"/>
  <c r="AU20" i="7"/>
  <c r="AU34" i="7"/>
  <c r="CS20" i="7"/>
  <c r="AS21" i="7"/>
  <c r="AS35" i="7"/>
  <c r="CQ21" i="7"/>
  <c r="AT21" i="7"/>
  <c r="AT35" i="7"/>
  <c r="CR21" i="7"/>
  <c r="AU21" i="7"/>
  <c r="AU35" i="7"/>
  <c r="CS21" i="7"/>
  <c r="EO12" i="7"/>
  <c r="GM12" i="7"/>
  <c r="EP12" i="7"/>
  <c r="GN12" i="7"/>
  <c r="EQ12" i="7"/>
  <c r="GO12" i="7"/>
  <c r="II12" i="7"/>
  <c r="EO13" i="7"/>
  <c r="GM13" i="7"/>
  <c r="EP13" i="7"/>
  <c r="GN13" i="7"/>
  <c r="EQ13" i="7"/>
  <c r="GO13" i="7"/>
  <c r="II13" i="7"/>
  <c r="EO14" i="7"/>
  <c r="GM14" i="7"/>
  <c r="EP14" i="7"/>
  <c r="GN14" i="7"/>
  <c r="EQ14" i="7"/>
  <c r="GO14" i="7"/>
  <c r="II14" i="7"/>
  <c r="EO15" i="7"/>
  <c r="GM15" i="7"/>
  <c r="EP15" i="7"/>
  <c r="GN15" i="7"/>
  <c r="EQ15" i="7"/>
  <c r="GO15" i="7"/>
  <c r="II15" i="7"/>
  <c r="EO16" i="7"/>
  <c r="GM16" i="7"/>
  <c r="EP16" i="7"/>
  <c r="GN16" i="7"/>
  <c r="EQ16" i="7"/>
  <c r="GO16" i="7"/>
  <c r="II16" i="7"/>
  <c r="EO17" i="7"/>
  <c r="GM17" i="7"/>
  <c r="EP17" i="7"/>
  <c r="GN17" i="7"/>
  <c r="EQ17" i="7"/>
  <c r="GO17" i="7"/>
  <c r="II17" i="7"/>
  <c r="EO18" i="7"/>
  <c r="GM18" i="7"/>
  <c r="EP18" i="7"/>
  <c r="GN18" i="7"/>
  <c r="EQ18" i="7"/>
  <c r="GO18" i="7"/>
  <c r="II18" i="7"/>
  <c r="EO19" i="7"/>
  <c r="GM19" i="7"/>
  <c r="EP19" i="7"/>
  <c r="GN19" i="7"/>
  <c r="EQ19" i="7"/>
  <c r="GO19" i="7"/>
  <c r="II19" i="7"/>
  <c r="EO20" i="7"/>
  <c r="GM20" i="7"/>
  <c r="EP20" i="7"/>
  <c r="GN20" i="7"/>
  <c r="EQ20" i="7"/>
  <c r="GO20" i="7"/>
  <c r="II20" i="7"/>
  <c r="EO21" i="7"/>
  <c r="GM21" i="7"/>
  <c r="EP21" i="7"/>
  <c r="GN21" i="7"/>
  <c r="EQ21" i="7"/>
  <c r="GO21" i="7"/>
  <c r="II21" i="7"/>
  <c r="JB12" i="7"/>
  <c r="JC12" i="7"/>
  <c r="JD12" i="7"/>
  <c r="AV12" i="7"/>
  <c r="AV26" i="7"/>
  <c r="CT12" i="7"/>
  <c r="AW12" i="7"/>
  <c r="AW26" i="7"/>
  <c r="CU12" i="7"/>
  <c r="AX12" i="7"/>
  <c r="AX26" i="7"/>
  <c r="CV12" i="7"/>
  <c r="AV13" i="7"/>
  <c r="AV27" i="7"/>
  <c r="CT13" i="7"/>
  <c r="AW13" i="7"/>
  <c r="AW27" i="7"/>
  <c r="CU13" i="7"/>
  <c r="AX13" i="7"/>
  <c r="AX27" i="7"/>
  <c r="CV13" i="7"/>
  <c r="AV14" i="7"/>
  <c r="AV28" i="7"/>
  <c r="CT14" i="7"/>
  <c r="AW14" i="7"/>
  <c r="AW28" i="7"/>
  <c r="CU14" i="7"/>
  <c r="AX14" i="7"/>
  <c r="AX28" i="7"/>
  <c r="CV14" i="7"/>
  <c r="AV15" i="7"/>
  <c r="AV29" i="7"/>
  <c r="CT15" i="7"/>
  <c r="AW15" i="7"/>
  <c r="AW29" i="7"/>
  <c r="CU15" i="7"/>
  <c r="AX15" i="7"/>
  <c r="AX29" i="7"/>
  <c r="CV15" i="7"/>
  <c r="AV16" i="7"/>
  <c r="AV30" i="7"/>
  <c r="CT16" i="7"/>
  <c r="AW16" i="7"/>
  <c r="AW30" i="7"/>
  <c r="CU16" i="7"/>
  <c r="AX16" i="7"/>
  <c r="AX30" i="7"/>
  <c r="CV16" i="7"/>
  <c r="AV17" i="7"/>
  <c r="AV31" i="7"/>
  <c r="CT17" i="7"/>
  <c r="AW17" i="7"/>
  <c r="AW31" i="7"/>
  <c r="CU17" i="7"/>
  <c r="AX17" i="7"/>
  <c r="AX31" i="7"/>
  <c r="CV17" i="7"/>
  <c r="AV18" i="7"/>
  <c r="AV32" i="7"/>
  <c r="CT18" i="7"/>
  <c r="AW18" i="7"/>
  <c r="AW32" i="7"/>
  <c r="CU18" i="7"/>
  <c r="AX18" i="7"/>
  <c r="AX32" i="7"/>
  <c r="CV18" i="7"/>
  <c r="AV19" i="7"/>
  <c r="AV33" i="7"/>
  <c r="CT19" i="7"/>
  <c r="AW19" i="7"/>
  <c r="AW33" i="7"/>
  <c r="CU19" i="7"/>
  <c r="AX19" i="7"/>
  <c r="AX33" i="7"/>
  <c r="CV19" i="7"/>
  <c r="AV20" i="7"/>
  <c r="AV34" i="7"/>
  <c r="CT20" i="7"/>
  <c r="AW20" i="7"/>
  <c r="AW34" i="7"/>
  <c r="CU20" i="7"/>
  <c r="AX20" i="7"/>
  <c r="AX34" i="7"/>
  <c r="CV20" i="7"/>
  <c r="AV21" i="7"/>
  <c r="AV35" i="7"/>
  <c r="CT21" i="7"/>
  <c r="AW21" i="7"/>
  <c r="AW35" i="7"/>
  <c r="CU21" i="7"/>
  <c r="AX21" i="7"/>
  <c r="AX35" i="7"/>
  <c r="CV21" i="7"/>
  <c r="ER12" i="7"/>
  <c r="GP12" i="7"/>
  <c r="ES12" i="7"/>
  <c r="GQ12" i="7"/>
  <c r="ET12" i="7"/>
  <c r="GR12" i="7"/>
  <c r="IJ12" i="7"/>
  <c r="ER13" i="7"/>
  <c r="GP13" i="7"/>
  <c r="ES13" i="7"/>
  <c r="GQ13" i="7"/>
  <c r="ET13" i="7"/>
  <c r="GR13" i="7"/>
  <c r="IJ13" i="7"/>
  <c r="ER14" i="7"/>
  <c r="GP14" i="7"/>
  <c r="ES14" i="7"/>
  <c r="GQ14" i="7"/>
  <c r="ET14" i="7"/>
  <c r="GR14" i="7"/>
  <c r="IJ14" i="7"/>
  <c r="ER15" i="7"/>
  <c r="GP15" i="7"/>
  <c r="ES15" i="7"/>
  <c r="GQ15" i="7"/>
  <c r="ET15" i="7"/>
  <c r="GR15" i="7"/>
  <c r="IJ15" i="7"/>
  <c r="ER16" i="7"/>
  <c r="GP16" i="7"/>
  <c r="ES16" i="7"/>
  <c r="GQ16" i="7"/>
  <c r="ET16" i="7"/>
  <c r="GR16" i="7"/>
  <c r="IJ16" i="7"/>
  <c r="ER17" i="7"/>
  <c r="GP17" i="7"/>
  <c r="ES17" i="7"/>
  <c r="GQ17" i="7"/>
  <c r="ET17" i="7"/>
  <c r="GR17" i="7"/>
  <c r="IJ17" i="7"/>
  <c r="ER18" i="7"/>
  <c r="GP18" i="7"/>
  <c r="ES18" i="7"/>
  <c r="GQ18" i="7"/>
  <c r="ET18" i="7"/>
  <c r="GR18" i="7"/>
  <c r="IJ18" i="7"/>
  <c r="ER19" i="7"/>
  <c r="GP19" i="7"/>
  <c r="ES19" i="7"/>
  <c r="GQ19" i="7"/>
  <c r="ET19" i="7"/>
  <c r="GR19" i="7"/>
  <c r="IJ19" i="7"/>
  <c r="ER20" i="7"/>
  <c r="GP20" i="7"/>
  <c r="ES20" i="7"/>
  <c r="GQ20" i="7"/>
  <c r="ET20" i="7"/>
  <c r="GR20" i="7"/>
  <c r="IJ20" i="7"/>
  <c r="ER21" i="7"/>
  <c r="GP21" i="7"/>
  <c r="ES21" i="7"/>
  <c r="GQ21" i="7"/>
  <c r="ET21" i="7"/>
  <c r="GR21" i="7"/>
  <c r="IJ21" i="7"/>
  <c r="JE12" i="7"/>
  <c r="JF12" i="7"/>
  <c r="JG12" i="7"/>
  <c r="AY12" i="7"/>
  <c r="AY26" i="7"/>
  <c r="CW12" i="7"/>
  <c r="AZ12" i="7"/>
  <c r="AZ26" i="7"/>
  <c r="CX12" i="7"/>
  <c r="BA12" i="7"/>
  <c r="BA26" i="7"/>
  <c r="CY12" i="7"/>
  <c r="AY13" i="7"/>
  <c r="AY27" i="7"/>
  <c r="CW13" i="7"/>
  <c r="AZ13" i="7"/>
  <c r="AZ27" i="7"/>
  <c r="CX13" i="7"/>
  <c r="BA13" i="7"/>
  <c r="BA27" i="7"/>
  <c r="CY13" i="7"/>
  <c r="AK12" i="7"/>
  <c r="AY14" i="7"/>
  <c r="AY28" i="7"/>
  <c r="CW14" i="7"/>
  <c r="AZ14" i="7"/>
  <c r="AZ28" i="7"/>
  <c r="CX14" i="7"/>
  <c r="AM12" i="7"/>
  <c r="BA14" i="7"/>
  <c r="BA28" i="7"/>
  <c r="CY14" i="7"/>
  <c r="AY15" i="7"/>
  <c r="AY29" i="7"/>
  <c r="CW15" i="7"/>
  <c r="AZ15" i="7"/>
  <c r="AZ29" i="7"/>
  <c r="CX15" i="7"/>
  <c r="BA15" i="7"/>
  <c r="BA29" i="7"/>
  <c r="CY15" i="7"/>
  <c r="AY16" i="7"/>
  <c r="AY30" i="7"/>
  <c r="CW16" i="7"/>
  <c r="AZ16" i="7"/>
  <c r="AZ30" i="7"/>
  <c r="CX16" i="7"/>
  <c r="BA16" i="7"/>
  <c r="BA30" i="7"/>
  <c r="CY16" i="7"/>
  <c r="AY17" i="7"/>
  <c r="AY31" i="7"/>
  <c r="CW17" i="7"/>
  <c r="AZ17" i="7"/>
  <c r="AZ31" i="7"/>
  <c r="CX17" i="7"/>
  <c r="BA17" i="7"/>
  <c r="BA31" i="7"/>
  <c r="CY17" i="7"/>
  <c r="AY18" i="7"/>
  <c r="AY32" i="7"/>
  <c r="CW18" i="7"/>
  <c r="AZ18" i="7"/>
  <c r="AZ32" i="7"/>
  <c r="CX18" i="7"/>
  <c r="BA18" i="7"/>
  <c r="BA32" i="7"/>
  <c r="CY18" i="7"/>
  <c r="AY19" i="7"/>
  <c r="AY33" i="7"/>
  <c r="CW19" i="7"/>
  <c r="AZ19" i="7"/>
  <c r="AZ33" i="7"/>
  <c r="CX19" i="7"/>
  <c r="BA19" i="7"/>
  <c r="BA33" i="7"/>
  <c r="CY19" i="7"/>
  <c r="AY20" i="7"/>
  <c r="AY34" i="7"/>
  <c r="CW20" i="7"/>
  <c r="AZ20" i="7"/>
  <c r="AZ34" i="7"/>
  <c r="CX20" i="7"/>
  <c r="BA20" i="7"/>
  <c r="BA34" i="7"/>
  <c r="CY20" i="7"/>
  <c r="AY21" i="7"/>
  <c r="AY35" i="7"/>
  <c r="CW21" i="7"/>
  <c r="AZ21" i="7"/>
  <c r="AZ35" i="7"/>
  <c r="CX21" i="7"/>
  <c r="BA21" i="7"/>
  <c r="BA35" i="7"/>
  <c r="CY21" i="7"/>
  <c r="EU12" i="7"/>
  <c r="GS12" i="7"/>
  <c r="EV12" i="7"/>
  <c r="GT12" i="7"/>
  <c r="EW12" i="7"/>
  <c r="GU12" i="7"/>
  <c r="IK12" i="7"/>
  <c r="EU13" i="7"/>
  <c r="GS13" i="7"/>
  <c r="EV13" i="7"/>
  <c r="GT13" i="7"/>
  <c r="EW13" i="7"/>
  <c r="GU13" i="7"/>
  <c r="IK13" i="7"/>
  <c r="EU14" i="7"/>
  <c r="GS14" i="7"/>
  <c r="EV14" i="7"/>
  <c r="GT14" i="7"/>
  <c r="EW14" i="7"/>
  <c r="GU14" i="7"/>
  <c r="IK14" i="7"/>
  <c r="EU15" i="7"/>
  <c r="GS15" i="7"/>
  <c r="EV15" i="7"/>
  <c r="GT15" i="7"/>
  <c r="EW15" i="7"/>
  <c r="GU15" i="7"/>
  <c r="IK15" i="7"/>
  <c r="EU16" i="7"/>
  <c r="GS16" i="7"/>
  <c r="EV16" i="7"/>
  <c r="GT16" i="7"/>
  <c r="EW16" i="7"/>
  <c r="GU16" i="7"/>
  <c r="IK16" i="7"/>
  <c r="EU17" i="7"/>
  <c r="GS17" i="7"/>
  <c r="EV17" i="7"/>
  <c r="GT17" i="7"/>
  <c r="EW17" i="7"/>
  <c r="GU17" i="7"/>
  <c r="IK17" i="7"/>
  <c r="EU18" i="7"/>
  <c r="GS18" i="7"/>
  <c r="EV18" i="7"/>
  <c r="GT18" i="7"/>
  <c r="EW18" i="7"/>
  <c r="GU18" i="7"/>
  <c r="IK18" i="7"/>
  <c r="EU19" i="7"/>
  <c r="GS19" i="7"/>
  <c r="EV19" i="7"/>
  <c r="GT19" i="7"/>
  <c r="EW19" i="7"/>
  <c r="GU19" i="7"/>
  <c r="IK19" i="7"/>
  <c r="EU20" i="7"/>
  <c r="GS20" i="7"/>
  <c r="EV20" i="7"/>
  <c r="GT20" i="7"/>
  <c r="EW20" i="7"/>
  <c r="GU20" i="7"/>
  <c r="IK20" i="7"/>
  <c r="EU21" i="7"/>
  <c r="GS21" i="7"/>
  <c r="EV21" i="7"/>
  <c r="GT21" i="7"/>
  <c r="EW21" i="7"/>
  <c r="GU21" i="7"/>
  <c r="IK21" i="7"/>
  <c r="JH12" i="7"/>
  <c r="JI12" i="7"/>
  <c r="JJ12" i="7"/>
  <c r="CZ12" i="7"/>
  <c r="DA12" i="7"/>
  <c r="DB12" i="7"/>
  <c r="CZ13" i="7"/>
  <c r="DA13" i="7"/>
  <c r="DB13" i="7"/>
  <c r="CZ14" i="7"/>
  <c r="DA14" i="7"/>
  <c r="DB14" i="7"/>
  <c r="CZ15" i="7"/>
  <c r="DA15" i="7"/>
  <c r="DB15" i="7"/>
  <c r="CZ16" i="7"/>
  <c r="DA16" i="7"/>
  <c r="DB16" i="7"/>
  <c r="CZ17" i="7"/>
  <c r="DA17" i="7"/>
  <c r="DB17" i="7"/>
  <c r="CZ18" i="7"/>
  <c r="DA18" i="7"/>
  <c r="DB18" i="7"/>
  <c r="CZ19" i="7"/>
  <c r="DA19" i="7"/>
  <c r="DB19" i="7"/>
  <c r="CZ20" i="7"/>
  <c r="DA20" i="7"/>
  <c r="DB20" i="7"/>
  <c r="CZ21" i="7"/>
  <c r="DA21" i="7"/>
  <c r="DB21" i="7"/>
  <c r="EX12" i="7"/>
  <c r="GV12" i="7"/>
  <c r="EY12" i="7"/>
  <c r="GW12" i="7"/>
  <c r="EZ12" i="7"/>
  <c r="GX12" i="7"/>
  <c r="IL12" i="7"/>
  <c r="EX13" i="7"/>
  <c r="GV13" i="7"/>
  <c r="EY13" i="7"/>
  <c r="GW13" i="7"/>
  <c r="EZ13" i="7"/>
  <c r="GX13" i="7"/>
  <c r="IL13" i="7"/>
  <c r="EX14" i="7"/>
  <c r="GV14" i="7"/>
  <c r="EY14" i="7"/>
  <c r="GW14" i="7"/>
  <c r="EZ14" i="7"/>
  <c r="GX14" i="7"/>
  <c r="IL14" i="7"/>
  <c r="EX15" i="7"/>
  <c r="GV15" i="7"/>
  <c r="EY15" i="7"/>
  <c r="GW15" i="7"/>
  <c r="EZ15" i="7"/>
  <c r="GX15" i="7"/>
  <c r="IL15" i="7"/>
  <c r="EX16" i="7"/>
  <c r="GV16" i="7"/>
  <c r="EY16" i="7"/>
  <c r="GW16" i="7"/>
  <c r="EZ16" i="7"/>
  <c r="GX16" i="7"/>
  <c r="IL16" i="7"/>
  <c r="EX17" i="7"/>
  <c r="GV17" i="7"/>
  <c r="EY17" i="7"/>
  <c r="GW17" i="7"/>
  <c r="EZ17" i="7"/>
  <c r="GX17" i="7"/>
  <c r="IL17" i="7"/>
  <c r="EX18" i="7"/>
  <c r="GV18" i="7"/>
  <c r="EY18" i="7"/>
  <c r="GW18" i="7"/>
  <c r="EZ18" i="7"/>
  <c r="GX18" i="7"/>
  <c r="IL18" i="7"/>
  <c r="EX19" i="7"/>
  <c r="GV19" i="7"/>
  <c r="EY19" i="7"/>
  <c r="GW19" i="7"/>
  <c r="EZ19" i="7"/>
  <c r="GX19" i="7"/>
  <c r="IL19" i="7"/>
  <c r="EX20" i="7"/>
  <c r="GV20" i="7"/>
  <c r="EY20" i="7"/>
  <c r="GW20" i="7"/>
  <c r="EZ20" i="7"/>
  <c r="GX20" i="7"/>
  <c r="IL20" i="7"/>
  <c r="EX21" i="7"/>
  <c r="GV21" i="7"/>
  <c r="EY21" i="7"/>
  <c r="GW21" i="7"/>
  <c r="EZ21" i="7"/>
  <c r="GX21" i="7"/>
  <c r="IL21" i="7"/>
  <c r="JK12" i="7"/>
  <c r="JL12" i="7"/>
  <c r="JM12" i="7"/>
  <c r="BE12" i="7"/>
  <c r="BE26" i="7"/>
  <c r="DC12" i="7"/>
  <c r="BF12" i="7"/>
  <c r="BF26" i="7"/>
  <c r="DD12" i="7"/>
  <c r="BG12" i="7"/>
  <c r="BG26" i="7"/>
  <c r="DE12" i="7"/>
  <c r="BE13" i="7"/>
  <c r="BE27" i="7"/>
  <c r="DC13" i="7"/>
  <c r="BF13" i="7"/>
  <c r="BF27" i="7"/>
  <c r="DD13" i="7"/>
  <c r="BG13" i="7"/>
  <c r="BG27" i="7"/>
  <c r="DE13" i="7"/>
  <c r="BE14" i="7"/>
  <c r="BE28" i="7"/>
  <c r="DC14" i="7"/>
  <c r="BF14" i="7"/>
  <c r="BF28" i="7"/>
  <c r="DD14" i="7"/>
  <c r="BG14" i="7"/>
  <c r="BG28" i="7"/>
  <c r="DE14" i="7"/>
  <c r="BE15" i="7"/>
  <c r="BE29" i="7"/>
  <c r="DC15" i="7"/>
  <c r="BF15" i="7"/>
  <c r="BF29" i="7"/>
  <c r="DD15" i="7"/>
  <c r="BG15" i="7"/>
  <c r="BG29" i="7"/>
  <c r="DE15" i="7"/>
  <c r="BE16" i="7"/>
  <c r="BE30" i="7"/>
  <c r="DC16" i="7"/>
  <c r="BF16" i="7"/>
  <c r="BF30" i="7"/>
  <c r="DD16" i="7"/>
  <c r="BG16" i="7"/>
  <c r="BG30" i="7"/>
  <c r="DE16" i="7"/>
  <c r="BE17" i="7"/>
  <c r="BE31" i="7"/>
  <c r="DC17" i="7"/>
  <c r="BF17" i="7"/>
  <c r="BF31" i="7"/>
  <c r="DD17" i="7"/>
  <c r="BG17" i="7"/>
  <c r="BG31" i="7"/>
  <c r="DE17" i="7"/>
  <c r="BE18" i="7"/>
  <c r="BE32" i="7"/>
  <c r="DC18" i="7"/>
  <c r="BF18" i="7"/>
  <c r="BF32" i="7"/>
  <c r="DD18" i="7"/>
  <c r="BG18" i="7"/>
  <c r="BG32" i="7"/>
  <c r="DE18" i="7"/>
  <c r="BE19" i="7"/>
  <c r="BE33" i="7"/>
  <c r="DC19" i="7"/>
  <c r="BF19" i="7"/>
  <c r="BF33" i="7"/>
  <c r="DD19" i="7"/>
  <c r="BG19" i="7"/>
  <c r="BG33" i="7"/>
  <c r="DE19" i="7"/>
  <c r="BE20" i="7"/>
  <c r="BE34" i="7"/>
  <c r="DC20" i="7"/>
  <c r="BF20" i="7"/>
  <c r="BF34" i="7"/>
  <c r="DD20" i="7"/>
  <c r="BG20" i="7"/>
  <c r="BG34" i="7"/>
  <c r="DE20" i="7"/>
  <c r="BE21" i="7"/>
  <c r="BE35" i="7"/>
  <c r="DC21" i="7"/>
  <c r="BF21" i="7"/>
  <c r="BF35" i="7"/>
  <c r="DD21" i="7"/>
  <c r="BG21" i="7"/>
  <c r="BG35" i="7"/>
  <c r="DE21" i="7"/>
  <c r="FA12" i="7"/>
  <c r="GY12" i="7"/>
  <c r="FB12" i="7"/>
  <c r="GZ12" i="7"/>
  <c r="FC12" i="7"/>
  <c r="HA12" i="7"/>
  <c r="IM12" i="7"/>
  <c r="FA13" i="7"/>
  <c r="GY13" i="7"/>
  <c r="FB13" i="7"/>
  <c r="GZ13" i="7"/>
  <c r="FC13" i="7"/>
  <c r="HA13" i="7"/>
  <c r="IM13" i="7"/>
  <c r="FA14" i="7"/>
  <c r="GY14" i="7"/>
  <c r="FB14" i="7"/>
  <c r="GZ14" i="7"/>
  <c r="FC14" i="7"/>
  <c r="HA14" i="7"/>
  <c r="IM14" i="7"/>
  <c r="FA15" i="7"/>
  <c r="GY15" i="7"/>
  <c r="FB15" i="7"/>
  <c r="GZ15" i="7"/>
  <c r="FC15" i="7"/>
  <c r="HA15" i="7"/>
  <c r="IM15" i="7"/>
  <c r="FA16" i="7"/>
  <c r="GY16" i="7"/>
  <c r="FB16" i="7"/>
  <c r="GZ16" i="7"/>
  <c r="FC16" i="7"/>
  <c r="HA16" i="7"/>
  <c r="IM16" i="7"/>
  <c r="FA17" i="7"/>
  <c r="GY17" i="7"/>
  <c r="FB17" i="7"/>
  <c r="GZ17" i="7"/>
  <c r="FC17" i="7"/>
  <c r="HA17" i="7"/>
  <c r="IM17" i="7"/>
  <c r="FA18" i="7"/>
  <c r="GY18" i="7"/>
  <c r="FB18" i="7"/>
  <c r="GZ18" i="7"/>
  <c r="FC18" i="7"/>
  <c r="HA18" i="7"/>
  <c r="IM18" i="7"/>
  <c r="FA19" i="7"/>
  <c r="GY19" i="7"/>
  <c r="FB19" i="7"/>
  <c r="GZ19" i="7"/>
  <c r="FC19" i="7"/>
  <c r="HA19" i="7"/>
  <c r="IM19" i="7"/>
  <c r="FA20" i="7"/>
  <c r="GY20" i="7"/>
  <c r="FB20" i="7"/>
  <c r="GZ20" i="7"/>
  <c r="FC20" i="7"/>
  <c r="HA20" i="7"/>
  <c r="IM20" i="7"/>
  <c r="FA21" i="7"/>
  <c r="GY21" i="7"/>
  <c r="FB21" i="7"/>
  <c r="GZ21" i="7"/>
  <c r="FC21" i="7"/>
  <c r="HA21" i="7"/>
  <c r="IM21" i="7"/>
  <c r="JN12" i="7"/>
  <c r="JO12" i="7"/>
  <c r="JP12" i="7"/>
  <c r="BH12" i="7"/>
  <c r="BH26" i="7"/>
  <c r="DF12" i="7"/>
  <c r="BI12" i="7"/>
  <c r="BI26" i="7"/>
  <c r="DG12" i="7"/>
  <c r="BJ12" i="7"/>
  <c r="BJ26" i="7"/>
  <c r="DH12" i="7"/>
  <c r="BH13" i="7"/>
  <c r="BH27" i="7"/>
  <c r="DF13" i="7"/>
  <c r="BI13" i="7"/>
  <c r="BI27" i="7"/>
  <c r="DG13" i="7"/>
  <c r="BJ13" i="7"/>
  <c r="BJ27" i="7"/>
  <c r="DH13" i="7"/>
  <c r="BH14" i="7"/>
  <c r="BH28" i="7"/>
  <c r="DF14" i="7"/>
  <c r="BI14" i="7"/>
  <c r="BI28" i="7"/>
  <c r="DG14" i="7"/>
  <c r="BJ14" i="7"/>
  <c r="BJ28" i="7"/>
  <c r="DH14" i="7"/>
  <c r="BH15" i="7"/>
  <c r="BH29" i="7"/>
  <c r="DF15" i="7"/>
  <c r="BI15" i="7"/>
  <c r="BI29" i="7"/>
  <c r="DG15" i="7"/>
  <c r="BJ15" i="7"/>
  <c r="BJ29" i="7"/>
  <c r="DH15" i="7"/>
  <c r="BH16" i="7"/>
  <c r="BH30" i="7"/>
  <c r="DF16" i="7"/>
  <c r="BI16" i="7"/>
  <c r="BI30" i="7"/>
  <c r="DG16" i="7"/>
  <c r="BJ16" i="7"/>
  <c r="BJ30" i="7"/>
  <c r="DH16" i="7"/>
  <c r="BH17" i="7"/>
  <c r="BH31" i="7"/>
  <c r="DF17" i="7"/>
  <c r="BI17" i="7"/>
  <c r="BI31" i="7"/>
  <c r="DG17" i="7"/>
  <c r="BJ17" i="7"/>
  <c r="BJ31" i="7"/>
  <c r="DH17" i="7"/>
  <c r="BH18" i="7"/>
  <c r="BH32" i="7"/>
  <c r="DF18" i="7"/>
  <c r="BI18" i="7"/>
  <c r="BI32" i="7"/>
  <c r="DG18" i="7"/>
  <c r="BJ18" i="7"/>
  <c r="BJ32" i="7"/>
  <c r="DH18" i="7"/>
  <c r="BH19" i="7"/>
  <c r="BH33" i="7"/>
  <c r="DF19" i="7"/>
  <c r="BI19" i="7"/>
  <c r="BI33" i="7"/>
  <c r="DG19" i="7"/>
  <c r="BJ19" i="7"/>
  <c r="BJ33" i="7"/>
  <c r="DH19" i="7"/>
  <c r="BH20" i="7"/>
  <c r="BH34" i="7"/>
  <c r="DF20" i="7"/>
  <c r="BI20" i="7"/>
  <c r="BI34" i="7"/>
  <c r="DG20" i="7"/>
  <c r="BJ20" i="7"/>
  <c r="BJ34" i="7"/>
  <c r="DH20" i="7"/>
  <c r="BH21" i="7"/>
  <c r="BH35" i="7"/>
  <c r="DF21" i="7"/>
  <c r="BI21" i="7"/>
  <c r="BI35" i="7"/>
  <c r="DG21" i="7"/>
  <c r="BJ21" i="7"/>
  <c r="BJ35" i="7"/>
  <c r="DH21" i="7"/>
  <c r="FD12" i="7"/>
  <c r="HB12" i="7"/>
  <c r="FE12" i="7"/>
  <c r="HC12" i="7"/>
  <c r="FF12" i="7"/>
  <c r="HD12" i="7"/>
  <c r="IN12" i="7"/>
  <c r="FD13" i="7"/>
  <c r="HB13" i="7"/>
  <c r="FE13" i="7"/>
  <c r="HC13" i="7"/>
  <c r="FF13" i="7"/>
  <c r="HD13" i="7"/>
  <c r="IN13" i="7"/>
  <c r="FD14" i="7"/>
  <c r="HB14" i="7"/>
  <c r="FE14" i="7"/>
  <c r="HC14" i="7"/>
  <c r="FF14" i="7"/>
  <c r="HD14" i="7"/>
  <c r="IN14" i="7"/>
  <c r="FD15" i="7"/>
  <c r="HB15" i="7"/>
  <c r="FE15" i="7"/>
  <c r="HC15" i="7"/>
  <c r="FF15" i="7"/>
  <c r="HD15" i="7"/>
  <c r="IN15" i="7"/>
  <c r="FD16" i="7"/>
  <c r="HB16" i="7"/>
  <c r="FE16" i="7"/>
  <c r="HC16" i="7"/>
  <c r="FF16" i="7"/>
  <c r="HD16" i="7"/>
  <c r="IN16" i="7"/>
  <c r="FD17" i="7"/>
  <c r="HB17" i="7"/>
  <c r="FE17" i="7"/>
  <c r="HC17" i="7"/>
  <c r="FF17" i="7"/>
  <c r="HD17" i="7"/>
  <c r="IN17" i="7"/>
  <c r="FD18" i="7"/>
  <c r="HB18" i="7"/>
  <c r="FE18" i="7"/>
  <c r="HC18" i="7"/>
  <c r="FF18" i="7"/>
  <c r="HD18" i="7"/>
  <c r="IN18" i="7"/>
  <c r="FD19" i="7"/>
  <c r="HB19" i="7"/>
  <c r="FE19" i="7"/>
  <c r="HC19" i="7"/>
  <c r="FF19" i="7"/>
  <c r="HD19" i="7"/>
  <c r="IN19" i="7"/>
  <c r="FD20" i="7"/>
  <c r="HB20" i="7"/>
  <c r="FE20" i="7"/>
  <c r="HC20" i="7"/>
  <c r="FF20" i="7"/>
  <c r="HD20" i="7"/>
  <c r="IN20" i="7"/>
  <c r="FD21" i="7"/>
  <c r="HB21" i="7"/>
  <c r="FE21" i="7"/>
  <c r="HC21" i="7"/>
  <c r="FF21" i="7"/>
  <c r="HD21" i="7"/>
  <c r="IN21" i="7"/>
  <c r="JQ12" i="7"/>
  <c r="JR12" i="7"/>
  <c r="JS12" i="7"/>
  <c r="BK12" i="7"/>
  <c r="BK26" i="7"/>
  <c r="DI12" i="7"/>
  <c r="BL12" i="7"/>
  <c r="BL26" i="7"/>
  <c r="DJ12" i="7"/>
  <c r="BM12" i="7"/>
  <c r="BM26" i="7"/>
  <c r="DK12" i="7"/>
  <c r="BK13" i="7"/>
  <c r="BK27" i="7"/>
  <c r="DI13" i="7"/>
  <c r="BL13" i="7"/>
  <c r="BL27" i="7"/>
  <c r="DJ13" i="7"/>
  <c r="BM13" i="7"/>
  <c r="BM27" i="7"/>
  <c r="DK13" i="7"/>
  <c r="BK14" i="7"/>
  <c r="BK28" i="7"/>
  <c r="DI14" i="7"/>
  <c r="BL14" i="7"/>
  <c r="BL28" i="7"/>
  <c r="DJ14" i="7"/>
  <c r="BM14" i="7"/>
  <c r="BM28" i="7"/>
  <c r="DK14" i="7"/>
  <c r="BK15" i="7"/>
  <c r="BK29" i="7"/>
  <c r="DI15" i="7"/>
  <c r="BL15" i="7"/>
  <c r="BL29" i="7"/>
  <c r="DJ15" i="7"/>
  <c r="BM15" i="7"/>
  <c r="BM29" i="7"/>
  <c r="DK15" i="7"/>
  <c r="BK16" i="7"/>
  <c r="BK30" i="7"/>
  <c r="DI16" i="7"/>
  <c r="BL16" i="7"/>
  <c r="BL30" i="7"/>
  <c r="DJ16" i="7"/>
  <c r="BM16" i="7"/>
  <c r="BM30" i="7"/>
  <c r="DK16" i="7"/>
  <c r="BK17" i="7"/>
  <c r="BK31" i="7"/>
  <c r="DI17" i="7"/>
  <c r="BL17" i="7"/>
  <c r="BL31" i="7"/>
  <c r="DJ17" i="7"/>
  <c r="BM17" i="7"/>
  <c r="BM31" i="7"/>
  <c r="DK17" i="7"/>
  <c r="BK18" i="7"/>
  <c r="BK32" i="7"/>
  <c r="DI18" i="7"/>
  <c r="BL18" i="7"/>
  <c r="BL32" i="7"/>
  <c r="DJ18" i="7"/>
  <c r="BM18" i="7"/>
  <c r="BM32" i="7"/>
  <c r="DK18" i="7"/>
  <c r="BK19" i="7"/>
  <c r="BK33" i="7"/>
  <c r="DI19" i="7"/>
  <c r="BL19" i="7"/>
  <c r="BL33" i="7"/>
  <c r="DJ19" i="7"/>
  <c r="BM19" i="7"/>
  <c r="BM33" i="7"/>
  <c r="DK19" i="7"/>
  <c r="BK20" i="7"/>
  <c r="BK34" i="7"/>
  <c r="DI20" i="7"/>
  <c r="BL20" i="7"/>
  <c r="BL34" i="7"/>
  <c r="DJ20" i="7"/>
  <c r="BM20" i="7"/>
  <c r="BM34" i="7"/>
  <c r="DK20" i="7"/>
  <c r="BK21" i="7"/>
  <c r="BK35" i="7"/>
  <c r="DI21" i="7"/>
  <c r="BL21" i="7"/>
  <c r="BL35" i="7"/>
  <c r="DJ21" i="7"/>
  <c r="BM21" i="7"/>
  <c r="BM35" i="7"/>
  <c r="DK21" i="7"/>
  <c r="FG12" i="7"/>
  <c r="HE12" i="7"/>
  <c r="FH12" i="7"/>
  <c r="HF12" i="7"/>
  <c r="FI12" i="7"/>
  <c r="HG12" i="7"/>
  <c r="IO12" i="7"/>
  <c r="FG13" i="7"/>
  <c r="HE13" i="7"/>
  <c r="FH13" i="7"/>
  <c r="HF13" i="7"/>
  <c r="FI13" i="7"/>
  <c r="HG13" i="7"/>
  <c r="IO13" i="7"/>
  <c r="FG14" i="7"/>
  <c r="HE14" i="7"/>
  <c r="FH14" i="7"/>
  <c r="HF14" i="7"/>
  <c r="FI14" i="7"/>
  <c r="HG14" i="7"/>
  <c r="IO14" i="7"/>
  <c r="FG15" i="7"/>
  <c r="HE15" i="7"/>
  <c r="FH15" i="7"/>
  <c r="HF15" i="7"/>
  <c r="FI15" i="7"/>
  <c r="HG15" i="7"/>
  <c r="IO15" i="7"/>
  <c r="FG16" i="7"/>
  <c r="HE16" i="7"/>
  <c r="FH16" i="7"/>
  <c r="HF16" i="7"/>
  <c r="FI16" i="7"/>
  <c r="HG16" i="7"/>
  <c r="IO16" i="7"/>
  <c r="FG17" i="7"/>
  <c r="HE17" i="7"/>
  <c r="FH17" i="7"/>
  <c r="HF17" i="7"/>
  <c r="FI17" i="7"/>
  <c r="HG17" i="7"/>
  <c r="IO17" i="7"/>
  <c r="FG18" i="7"/>
  <c r="HE18" i="7"/>
  <c r="FH18" i="7"/>
  <c r="HF18" i="7"/>
  <c r="FI18" i="7"/>
  <c r="HG18" i="7"/>
  <c r="IO18" i="7"/>
  <c r="FG19" i="7"/>
  <c r="HE19" i="7"/>
  <c r="FH19" i="7"/>
  <c r="HF19" i="7"/>
  <c r="FI19" i="7"/>
  <c r="HG19" i="7"/>
  <c r="IO19" i="7"/>
  <c r="FG20" i="7"/>
  <c r="HE20" i="7"/>
  <c r="FH20" i="7"/>
  <c r="HF20" i="7"/>
  <c r="FI20" i="7"/>
  <c r="HG20" i="7"/>
  <c r="IO20" i="7"/>
  <c r="FG21" i="7"/>
  <c r="HE21" i="7"/>
  <c r="FH21" i="7"/>
  <c r="HF21" i="7"/>
  <c r="FI21" i="7"/>
  <c r="HG21" i="7"/>
  <c r="IO21" i="7"/>
  <c r="JT12" i="7"/>
  <c r="JU12" i="7"/>
  <c r="JV12" i="7"/>
  <c r="BN12" i="7"/>
  <c r="BN26" i="7"/>
  <c r="DL12" i="7"/>
  <c r="BO12" i="7"/>
  <c r="BO26" i="7"/>
  <c r="DM12" i="7"/>
  <c r="BP12" i="7"/>
  <c r="BP26" i="7"/>
  <c r="DN12" i="7"/>
  <c r="BN13" i="7"/>
  <c r="BN27" i="7"/>
  <c r="DL13" i="7"/>
  <c r="BO13" i="7"/>
  <c r="BO27" i="7"/>
  <c r="DM13" i="7"/>
  <c r="BP13" i="7"/>
  <c r="BP27" i="7"/>
  <c r="DN13" i="7"/>
  <c r="BN14" i="7"/>
  <c r="BN28" i="7"/>
  <c r="DL14" i="7"/>
  <c r="BO14" i="7"/>
  <c r="BO28" i="7"/>
  <c r="DM14" i="7"/>
  <c r="BP14" i="7"/>
  <c r="BP28" i="7"/>
  <c r="DN14" i="7"/>
  <c r="BN15" i="7"/>
  <c r="BN29" i="7"/>
  <c r="DL15" i="7"/>
  <c r="BO15" i="7"/>
  <c r="BO29" i="7"/>
  <c r="DM15" i="7"/>
  <c r="BP15" i="7"/>
  <c r="BP29" i="7"/>
  <c r="DN15" i="7"/>
  <c r="BN16" i="7"/>
  <c r="BN30" i="7"/>
  <c r="DL16" i="7"/>
  <c r="BO16" i="7"/>
  <c r="BO30" i="7"/>
  <c r="DM16" i="7"/>
  <c r="BP16" i="7"/>
  <c r="BP30" i="7"/>
  <c r="DN16" i="7"/>
  <c r="BN17" i="7"/>
  <c r="BN31" i="7"/>
  <c r="DL17" i="7"/>
  <c r="BO17" i="7"/>
  <c r="BO31" i="7"/>
  <c r="DM17" i="7"/>
  <c r="BP17" i="7"/>
  <c r="BP31" i="7"/>
  <c r="DN17" i="7"/>
  <c r="BN18" i="7"/>
  <c r="BN32" i="7"/>
  <c r="DL18" i="7"/>
  <c r="BO18" i="7"/>
  <c r="BO32" i="7"/>
  <c r="DM18" i="7"/>
  <c r="BP18" i="7"/>
  <c r="BP32" i="7"/>
  <c r="DN18" i="7"/>
  <c r="BN19" i="7"/>
  <c r="BN33" i="7"/>
  <c r="DL19" i="7"/>
  <c r="BO19" i="7"/>
  <c r="BO33" i="7"/>
  <c r="DM19" i="7"/>
  <c r="BP19" i="7"/>
  <c r="BP33" i="7"/>
  <c r="DN19" i="7"/>
  <c r="BN20" i="7"/>
  <c r="BN34" i="7"/>
  <c r="DL20" i="7"/>
  <c r="BO20" i="7"/>
  <c r="BO34" i="7"/>
  <c r="DM20" i="7"/>
  <c r="BP20" i="7"/>
  <c r="BP34" i="7"/>
  <c r="DN20" i="7"/>
  <c r="BN21" i="7"/>
  <c r="BN35" i="7"/>
  <c r="DL21" i="7"/>
  <c r="BO21" i="7"/>
  <c r="BO35" i="7"/>
  <c r="DM21" i="7"/>
  <c r="BP21" i="7"/>
  <c r="BP35" i="7"/>
  <c r="DN21" i="7"/>
  <c r="FJ12" i="7"/>
  <c r="HH12" i="7"/>
  <c r="FK12" i="7"/>
  <c r="HI12" i="7"/>
  <c r="FL12" i="7"/>
  <c r="HJ12" i="7"/>
  <c r="IP12" i="7"/>
  <c r="FJ13" i="7"/>
  <c r="HH13" i="7"/>
  <c r="FK13" i="7"/>
  <c r="HI13" i="7"/>
  <c r="FL13" i="7"/>
  <c r="HJ13" i="7"/>
  <c r="IP13" i="7"/>
  <c r="FJ14" i="7"/>
  <c r="HH14" i="7"/>
  <c r="FK14" i="7"/>
  <c r="HI14" i="7"/>
  <c r="FL14" i="7"/>
  <c r="HJ14" i="7"/>
  <c r="IP14" i="7"/>
  <c r="FJ15" i="7"/>
  <c r="HH15" i="7"/>
  <c r="FK15" i="7"/>
  <c r="HI15" i="7"/>
  <c r="FL15" i="7"/>
  <c r="HJ15" i="7"/>
  <c r="IP15" i="7"/>
  <c r="FJ16" i="7"/>
  <c r="HH16" i="7"/>
  <c r="FK16" i="7"/>
  <c r="HI16" i="7"/>
  <c r="FL16" i="7"/>
  <c r="HJ16" i="7"/>
  <c r="IP16" i="7"/>
  <c r="FJ17" i="7"/>
  <c r="HH17" i="7"/>
  <c r="FK17" i="7"/>
  <c r="HI17" i="7"/>
  <c r="FL17" i="7"/>
  <c r="HJ17" i="7"/>
  <c r="IP17" i="7"/>
  <c r="FJ18" i="7"/>
  <c r="HH18" i="7"/>
  <c r="FK18" i="7"/>
  <c r="HI18" i="7"/>
  <c r="FL18" i="7"/>
  <c r="HJ18" i="7"/>
  <c r="IP18" i="7"/>
  <c r="FJ19" i="7"/>
  <c r="HH19" i="7"/>
  <c r="FK19" i="7"/>
  <c r="HI19" i="7"/>
  <c r="FL19" i="7"/>
  <c r="HJ19" i="7"/>
  <c r="IP19" i="7"/>
  <c r="FJ20" i="7"/>
  <c r="HH20" i="7"/>
  <c r="FK20" i="7"/>
  <c r="HI20" i="7"/>
  <c r="FL20" i="7"/>
  <c r="HJ20" i="7"/>
  <c r="IP20" i="7"/>
  <c r="FJ21" i="7"/>
  <c r="HH21" i="7"/>
  <c r="FK21" i="7"/>
  <c r="HI21" i="7"/>
  <c r="FL21" i="7"/>
  <c r="HJ21" i="7"/>
  <c r="IP21" i="7"/>
  <c r="JW12" i="7"/>
  <c r="JX12" i="7"/>
  <c r="JY12" i="7"/>
  <c r="BQ12" i="7"/>
  <c r="BQ26" i="7"/>
  <c r="DO12" i="7"/>
  <c r="BR12" i="7"/>
  <c r="BR26" i="7"/>
  <c r="DP12" i="7"/>
  <c r="BS12" i="7"/>
  <c r="BS26" i="7"/>
  <c r="DQ12" i="7"/>
  <c r="BQ13" i="7"/>
  <c r="BQ27" i="7"/>
  <c r="DO13" i="7"/>
  <c r="BR13" i="7"/>
  <c r="BR27" i="7"/>
  <c r="DP13" i="7"/>
  <c r="BS13" i="7"/>
  <c r="BS27" i="7"/>
  <c r="DQ13" i="7"/>
  <c r="BQ14" i="7"/>
  <c r="BQ28" i="7"/>
  <c r="DO14" i="7"/>
  <c r="BR14" i="7"/>
  <c r="BR28" i="7"/>
  <c r="DP14" i="7"/>
  <c r="BS14" i="7"/>
  <c r="BS28" i="7"/>
  <c r="DQ14" i="7"/>
  <c r="BQ15" i="7"/>
  <c r="BQ29" i="7"/>
  <c r="DO15" i="7"/>
  <c r="BR15" i="7"/>
  <c r="BR29" i="7"/>
  <c r="DP15" i="7"/>
  <c r="BS15" i="7"/>
  <c r="BS29" i="7"/>
  <c r="DQ15" i="7"/>
  <c r="BQ16" i="7"/>
  <c r="BQ30" i="7"/>
  <c r="DO16" i="7"/>
  <c r="BR16" i="7"/>
  <c r="BR30" i="7"/>
  <c r="DP16" i="7"/>
  <c r="BS16" i="7"/>
  <c r="BS30" i="7"/>
  <c r="DQ16" i="7"/>
  <c r="BQ17" i="7"/>
  <c r="BQ31" i="7"/>
  <c r="DO17" i="7"/>
  <c r="BR17" i="7"/>
  <c r="BR31" i="7"/>
  <c r="DP17" i="7"/>
  <c r="BS17" i="7"/>
  <c r="BS31" i="7"/>
  <c r="DQ17" i="7"/>
  <c r="BQ18" i="7"/>
  <c r="BQ32" i="7"/>
  <c r="DO18" i="7"/>
  <c r="BR18" i="7"/>
  <c r="BR32" i="7"/>
  <c r="DP18" i="7"/>
  <c r="BS18" i="7"/>
  <c r="BS32" i="7"/>
  <c r="DQ18" i="7"/>
  <c r="BQ19" i="7"/>
  <c r="BQ33" i="7"/>
  <c r="DO19" i="7"/>
  <c r="BR19" i="7"/>
  <c r="BR33" i="7"/>
  <c r="DP19" i="7"/>
  <c r="BS19" i="7"/>
  <c r="BS33" i="7"/>
  <c r="DQ19" i="7"/>
  <c r="BQ20" i="7"/>
  <c r="BQ34" i="7"/>
  <c r="DO20" i="7"/>
  <c r="BR20" i="7"/>
  <c r="BR34" i="7"/>
  <c r="DP20" i="7"/>
  <c r="BS20" i="7"/>
  <c r="BS34" i="7"/>
  <c r="DQ20" i="7"/>
  <c r="BQ21" i="7"/>
  <c r="BQ35" i="7"/>
  <c r="DO21" i="7"/>
  <c r="BR21" i="7"/>
  <c r="BR35" i="7"/>
  <c r="DP21" i="7"/>
  <c r="BS21" i="7"/>
  <c r="BS35" i="7"/>
  <c r="DQ21" i="7"/>
  <c r="FM12" i="7"/>
  <c r="HK12" i="7"/>
  <c r="FN12" i="7"/>
  <c r="HL12" i="7"/>
  <c r="FO12" i="7"/>
  <c r="HM12" i="7"/>
  <c r="IQ12" i="7"/>
  <c r="FM13" i="7"/>
  <c r="HK13" i="7"/>
  <c r="FN13" i="7"/>
  <c r="HL13" i="7"/>
  <c r="FO13" i="7"/>
  <c r="HM13" i="7"/>
  <c r="IQ13" i="7"/>
  <c r="FM14" i="7"/>
  <c r="HK14" i="7"/>
  <c r="FN14" i="7"/>
  <c r="HL14" i="7"/>
  <c r="FO14" i="7"/>
  <c r="HM14" i="7"/>
  <c r="IQ14" i="7"/>
  <c r="FM15" i="7"/>
  <c r="HK15" i="7"/>
  <c r="FN15" i="7"/>
  <c r="HL15" i="7"/>
  <c r="FO15" i="7"/>
  <c r="HM15" i="7"/>
  <c r="IQ15" i="7"/>
  <c r="FM16" i="7"/>
  <c r="HK16" i="7"/>
  <c r="FN16" i="7"/>
  <c r="HL16" i="7"/>
  <c r="FO16" i="7"/>
  <c r="HM16" i="7"/>
  <c r="IQ16" i="7"/>
  <c r="FM17" i="7"/>
  <c r="HK17" i="7"/>
  <c r="FN17" i="7"/>
  <c r="HL17" i="7"/>
  <c r="FO17" i="7"/>
  <c r="HM17" i="7"/>
  <c r="IQ17" i="7"/>
  <c r="FM18" i="7"/>
  <c r="HK18" i="7"/>
  <c r="FN18" i="7"/>
  <c r="HL18" i="7"/>
  <c r="FO18" i="7"/>
  <c r="HM18" i="7"/>
  <c r="IQ18" i="7"/>
  <c r="FM19" i="7"/>
  <c r="HK19" i="7"/>
  <c r="FN19" i="7"/>
  <c r="HL19" i="7"/>
  <c r="FO19" i="7"/>
  <c r="HM19" i="7"/>
  <c r="IQ19" i="7"/>
  <c r="FM20" i="7"/>
  <c r="HK20" i="7"/>
  <c r="FN20" i="7"/>
  <c r="HL20" i="7"/>
  <c r="FO20" i="7"/>
  <c r="HM20" i="7"/>
  <c r="IQ20" i="7"/>
  <c r="FM21" i="7"/>
  <c r="HK21" i="7"/>
  <c r="FN21" i="7"/>
  <c r="HL21" i="7"/>
  <c r="FO21" i="7"/>
  <c r="HM21" i="7"/>
  <c r="IQ21" i="7"/>
  <c r="JZ12" i="7"/>
  <c r="KA12" i="7"/>
  <c r="KB12" i="7"/>
  <c r="BT12" i="7"/>
  <c r="BT26" i="7"/>
  <c r="DR12" i="7"/>
  <c r="BU12" i="7"/>
  <c r="BU26" i="7"/>
  <c r="DS12" i="7"/>
  <c r="BV12" i="7"/>
  <c r="BV26" i="7"/>
  <c r="DT12" i="7"/>
  <c r="BT13" i="7"/>
  <c r="BT27" i="7"/>
  <c r="DR13" i="7"/>
  <c r="BU13" i="7"/>
  <c r="BU27" i="7"/>
  <c r="DS13" i="7"/>
  <c r="BV13" i="7"/>
  <c r="BV27" i="7"/>
  <c r="DT13" i="7"/>
  <c r="BT14" i="7"/>
  <c r="BT28" i="7"/>
  <c r="DR14" i="7"/>
  <c r="BU14" i="7"/>
  <c r="BU28" i="7"/>
  <c r="DS14" i="7"/>
  <c r="BV14" i="7"/>
  <c r="BV28" i="7"/>
  <c r="DT14" i="7"/>
  <c r="BT15" i="7"/>
  <c r="BT29" i="7"/>
  <c r="DR15" i="7"/>
  <c r="BU15" i="7"/>
  <c r="BU29" i="7"/>
  <c r="DS15" i="7"/>
  <c r="BV15" i="7"/>
  <c r="BV29" i="7"/>
  <c r="DT15" i="7"/>
  <c r="BT16" i="7"/>
  <c r="BT30" i="7"/>
  <c r="DR16" i="7"/>
  <c r="BU16" i="7"/>
  <c r="BU30" i="7"/>
  <c r="DS16" i="7"/>
  <c r="BV16" i="7"/>
  <c r="BV30" i="7"/>
  <c r="DT16" i="7"/>
  <c r="BT17" i="7"/>
  <c r="BT31" i="7"/>
  <c r="DR17" i="7"/>
  <c r="BU17" i="7"/>
  <c r="BU31" i="7"/>
  <c r="DS17" i="7"/>
  <c r="BV17" i="7"/>
  <c r="BV31" i="7"/>
  <c r="DT17" i="7"/>
  <c r="BT18" i="7"/>
  <c r="BT32" i="7"/>
  <c r="DR18" i="7"/>
  <c r="BU18" i="7"/>
  <c r="BU32" i="7"/>
  <c r="DS18" i="7"/>
  <c r="BV18" i="7"/>
  <c r="BV32" i="7"/>
  <c r="DT18" i="7"/>
  <c r="BT19" i="7"/>
  <c r="BT33" i="7"/>
  <c r="DR19" i="7"/>
  <c r="BU19" i="7"/>
  <c r="BU33" i="7"/>
  <c r="DS19" i="7"/>
  <c r="BV19" i="7"/>
  <c r="BV33" i="7"/>
  <c r="DT19" i="7"/>
  <c r="BT20" i="7"/>
  <c r="BT34" i="7"/>
  <c r="DR20" i="7"/>
  <c r="BU20" i="7"/>
  <c r="BU34" i="7"/>
  <c r="DS20" i="7"/>
  <c r="BV20" i="7"/>
  <c r="BV34" i="7"/>
  <c r="DT20" i="7"/>
  <c r="BT21" i="7"/>
  <c r="BT35" i="7"/>
  <c r="DR21" i="7"/>
  <c r="BU21" i="7"/>
  <c r="BU35" i="7"/>
  <c r="DS21" i="7"/>
  <c r="BV21" i="7"/>
  <c r="BV35" i="7"/>
  <c r="DT21" i="7"/>
  <c r="FP12" i="7"/>
  <c r="HN12" i="7"/>
  <c r="FQ12" i="7"/>
  <c r="HO12" i="7"/>
  <c r="FR12" i="7"/>
  <c r="HP12" i="7"/>
  <c r="IR12" i="7"/>
  <c r="FP13" i="7"/>
  <c r="HN13" i="7"/>
  <c r="FQ13" i="7"/>
  <c r="HO13" i="7"/>
  <c r="FR13" i="7"/>
  <c r="HP13" i="7"/>
  <c r="IR13" i="7"/>
  <c r="FP14" i="7"/>
  <c r="HN14" i="7"/>
  <c r="FQ14" i="7"/>
  <c r="HO14" i="7"/>
  <c r="FR14" i="7"/>
  <c r="HP14" i="7"/>
  <c r="IR14" i="7"/>
  <c r="FP15" i="7"/>
  <c r="HN15" i="7"/>
  <c r="FQ15" i="7"/>
  <c r="HO15" i="7"/>
  <c r="FR15" i="7"/>
  <c r="HP15" i="7"/>
  <c r="IR15" i="7"/>
  <c r="FP16" i="7"/>
  <c r="HN16" i="7"/>
  <c r="FQ16" i="7"/>
  <c r="HO16" i="7"/>
  <c r="FR16" i="7"/>
  <c r="HP16" i="7"/>
  <c r="IR16" i="7"/>
  <c r="FP17" i="7"/>
  <c r="HN17" i="7"/>
  <c r="FQ17" i="7"/>
  <c r="HO17" i="7"/>
  <c r="FR17" i="7"/>
  <c r="HP17" i="7"/>
  <c r="IR17" i="7"/>
  <c r="FP18" i="7"/>
  <c r="HN18" i="7"/>
  <c r="FQ18" i="7"/>
  <c r="HO18" i="7"/>
  <c r="FR18" i="7"/>
  <c r="HP18" i="7"/>
  <c r="IR18" i="7"/>
  <c r="FP19" i="7"/>
  <c r="HN19" i="7"/>
  <c r="FQ19" i="7"/>
  <c r="HO19" i="7"/>
  <c r="FR19" i="7"/>
  <c r="HP19" i="7"/>
  <c r="IR19" i="7"/>
  <c r="FP20" i="7"/>
  <c r="HN20" i="7"/>
  <c r="FQ20" i="7"/>
  <c r="HO20" i="7"/>
  <c r="FR20" i="7"/>
  <c r="HP20" i="7"/>
  <c r="IR20" i="7"/>
  <c r="FP21" i="7"/>
  <c r="HN21" i="7"/>
  <c r="FQ21" i="7"/>
  <c r="HO21" i="7"/>
  <c r="FR21" i="7"/>
  <c r="HP21" i="7"/>
  <c r="IR21" i="7"/>
  <c r="KC12" i="7"/>
  <c r="KD12" i="7"/>
  <c r="KE12" i="7"/>
  <c r="BW12" i="7"/>
  <c r="BW26" i="7"/>
  <c r="DU12" i="7"/>
  <c r="BX12" i="7"/>
  <c r="BX26" i="7"/>
  <c r="DV12" i="7"/>
  <c r="BY12" i="7"/>
  <c r="BY26" i="7"/>
  <c r="DW12" i="7"/>
  <c r="BW13" i="7"/>
  <c r="BW27" i="7"/>
  <c r="DU13" i="7"/>
  <c r="BX13" i="7"/>
  <c r="BX27" i="7"/>
  <c r="DV13" i="7"/>
  <c r="BY13" i="7"/>
  <c r="BY27" i="7"/>
  <c r="DW13" i="7"/>
  <c r="BW14" i="7"/>
  <c r="BW28" i="7"/>
  <c r="DU14" i="7"/>
  <c r="BX14" i="7"/>
  <c r="BX28" i="7"/>
  <c r="DV14" i="7"/>
  <c r="BY14" i="7"/>
  <c r="BY28" i="7"/>
  <c r="DW14" i="7"/>
  <c r="BW15" i="7"/>
  <c r="BW29" i="7"/>
  <c r="DU15" i="7"/>
  <c r="BX15" i="7"/>
  <c r="BX29" i="7"/>
  <c r="DV15" i="7"/>
  <c r="BY15" i="7"/>
  <c r="BY29" i="7"/>
  <c r="DW15" i="7"/>
  <c r="BW16" i="7"/>
  <c r="BW30" i="7"/>
  <c r="DU16" i="7"/>
  <c r="BX16" i="7"/>
  <c r="BX30" i="7"/>
  <c r="DV16" i="7"/>
  <c r="BY16" i="7"/>
  <c r="BY30" i="7"/>
  <c r="DW16" i="7"/>
  <c r="BW17" i="7"/>
  <c r="BW31" i="7"/>
  <c r="DU17" i="7"/>
  <c r="BX17" i="7"/>
  <c r="BX31" i="7"/>
  <c r="DV17" i="7"/>
  <c r="BY17" i="7"/>
  <c r="BY31" i="7"/>
  <c r="DW17" i="7"/>
  <c r="BW18" i="7"/>
  <c r="BW32" i="7"/>
  <c r="DU18" i="7"/>
  <c r="BX18" i="7"/>
  <c r="BX32" i="7"/>
  <c r="DV18" i="7"/>
  <c r="BY18" i="7"/>
  <c r="BY32" i="7"/>
  <c r="DW18" i="7"/>
  <c r="BW19" i="7"/>
  <c r="BW33" i="7"/>
  <c r="DU19" i="7"/>
  <c r="BX19" i="7"/>
  <c r="BX33" i="7"/>
  <c r="DV19" i="7"/>
  <c r="BY19" i="7"/>
  <c r="BY33" i="7"/>
  <c r="DW19" i="7"/>
  <c r="BW20" i="7"/>
  <c r="BW34" i="7"/>
  <c r="DU20" i="7"/>
  <c r="BX20" i="7"/>
  <c r="BX34" i="7"/>
  <c r="DV20" i="7"/>
  <c r="BY20" i="7"/>
  <c r="BY34" i="7"/>
  <c r="DW20" i="7"/>
  <c r="BW21" i="7"/>
  <c r="BW35" i="7"/>
  <c r="DU21" i="7"/>
  <c r="BX21" i="7"/>
  <c r="BX35" i="7"/>
  <c r="DV21" i="7"/>
  <c r="BY21" i="7"/>
  <c r="BY35" i="7"/>
  <c r="DW21" i="7"/>
  <c r="FS12" i="7"/>
  <c r="HQ12" i="7"/>
  <c r="FT12" i="7"/>
  <c r="HR12" i="7"/>
  <c r="FU12" i="7"/>
  <c r="HS12" i="7"/>
  <c r="IS12" i="7"/>
  <c r="FS13" i="7"/>
  <c r="HQ13" i="7"/>
  <c r="FT13" i="7"/>
  <c r="HR13" i="7"/>
  <c r="FU13" i="7"/>
  <c r="HS13" i="7"/>
  <c r="IS13" i="7"/>
  <c r="FS14" i="7"/>
  <c r="HQ14" i="7"/>
  <c r="FT14" i="7"/>
  <c r="HR14" i="7"/>
  <c r="FU14" i="7"/>
  <c r="HS14" i="7"/>
  <c r="IS14" i="7"/>
  <c r="FS15" i="7"/>
  <c r="HQ15" i="7"/>
  <c r="FT15" i="7"/>
  <c r="HR15" i="7"/>
  <c r="FU15" i="7"/>
  <c r="HS15" i="7"/>
  <c r="IS15" i="7"/>
  <c r="FS16" i="7"/>
  <c r="HQ16" i="7"/>
  <c r="FT16" i="7"/>
  <c r="HR16" i="7"/>
  <c r="FU16" i="7"/>
  <c r="HS16" i="7"/>
  <c r="IS16" i="7"/>
  <c r="FS17" i="7"/>
  <c r="HQ17" i="7"/>
  <c r="FT17" i="7"/>
  <c r="HR17" i="7"/>
  <c r="FU17" i="7"/>
  <c r="HS17" i="7"/>
  <c r="IS17" i="7"/>
  <c r="FS18" i="7"/>
  <c r="HQ18" i="7"/>
  <c r="FT18" i="7"/>
  <c r="HR18" i="7"/>
  <c r="FU18" i="7"/>
  <c r="HS18" i="7"/>
  <c r="IS18" i="7"/>
  <c r="FS19" i="7"/>
  <c r="HQ19" i="7"/>
  <c r="FT19" i="7"/>
  <c r="HR19" i="7"/>
  <c r="FU19" i="7"/>
  <c r="HS19" i="7"/>
  <c r="IS19" i="7"/>
  <c r="FS20" i="7"/>
  <c r="HQ20" i="7"/>
  <c r="FT20" i="7"/>
  <c r="HR20" i="7"/>
  <c r="FU20" i="7"/>
  <c r="HS20" i="7"/>
  <c r="IS20" i="7"/>
  <c r="FS21" i="7"/>
  <c r="HQ21" i="7"/>
  <c r="FT21" i="7"/>
  <c r="HR21" i="7"/>
  <c r="FU21" i="7"/>
  <c r="HS21" i="7"/>
  <c r="IS21" i="7"/>
  <c r="KF12" i="7"/>
  <c r="KG12" i="7"/>
  <c r="KH12" i="7"/>
  <c r="BZ12" i="7"/>
  <c r="BZ26" i="7"/>
  <c r="DX12" i="7"/>
  <c r="CA12" i="7"/>
  <c r="CA26" i="7"/>
  <c r="DY12" i="7"/>
  <c r="CB12" i="7"/>
  <c r="CB26" i="7"/>
  <c r="DZ12" i="7"/>
  <c r="BZ13" i="7"/>
  <c r="BZ27" i="7"/>
  <c r="DX13" i="7"/>
  <c r="CA13" i="7"/>
  <c r="CA27" i="7"/>
  <c r="DY13" i="7"/>
  <c r="CB13" i="7"/>
  <c r="CB27" i="7"/>
  <c r="DZ13" i="7"/>
  <c r="BZ14" i="7"/>
  <c r="BZ28" i="7"/>
  <c r="DX14" i="7"/>
  <c r="CA14" i="7"/>
  <c r="CA28" i="7"/>
  <c r="DY14" i="7"/>
  <c r="CB14" i="7"/>
  <c r="CB28" i="7"/>
  <c r="DZ14" i="7"/>
  <c r="BZ15" i="7"/>
  <c r="BZ29" i="7"/>
  <c r="DX15" i="7"/>
  <c r="CA15" i="7"/>
  <c r="CA29" i="7"/>
  <c r="DY15" i="7"/>
  <c r="CB15" i="7"/>
  <c r="CB29" i="7"/>
  <c r="DZ15" i="7"/>
  <c r="BZ16" i="7"/>
  <c r="BZ30" i="7"/>
  <c r="DX16" i="7"/>
  <c r="CA16" i="7"/>
  <c r="CA30" i="7"/>
  <c r="DY16" i="7"/>
  <c r="CB16" i="7"/>
  <c r="CB30" i="7"/>
  <c r="DZ16" i="7"/>
  <c r="BZ17" i="7"/>
  <c r="BZ31" i="7"/>
  <c r="DX17" i="7"/>
  <c r="CA17" i="7"/>
  <c r="CA31" i="7"/>
  <c r="DY17" i="7"/>
  <c r="CB17" i="7"/>
  <c r="CB31" i="7"/>
  <c r="DZ17" i="7"/>
  <c r="BZ18" i="7"/>
  <c r="BZ32" i="7"/>
  <c r="DX18" i="7"/>
  <c r="CA18" i="7"/>
  <c r="CA32" i="7"/>
  <c r="DY18" i="7"/>
  <c r="CB18" i="7"/>
  <c r="CB32" i="7"/>
  <c r="DZ18" i="7"/>
  <c r="BZ19" i="7"/>
  <c r="BZ33" i="7"/>
  <c r="DX19" i="7"/>
  <c r="CA19" i="7"/>
  <c r="CA33" i="7"/>
  <c r="DY19" i="7"/>
  <c r="CB19" i="7"/>
  <c r="CB33" i="7"/>
  <c r="DZ19" i="7"/>
  <c r="BZ20" i="7"/>
  <c r="BZ34" i="7"/>
  <c r="DX20" i="7"/>
  <c r="CA20" i="7"/>
  <c r="CA34" i="7"/>
  <c r="DY20" i="7"/>
  <c r="CB20" i="7"/>
  <c r="CB34" i="7"/>
  <c r="DZ20" i="7"/>
  <c r="BZ21" i="7"/>
  <c r="BZ35" i="7"/>
  <c r="DX21" i="7"/>
  <c r="CA21" i="7"/>
  <c r="CA35" i="7"/>
  <c r="DY21" i="7"/>
  <c r="CB21" i="7"/>
  <c r="CB35" i="7"/>
  <c r="DZ21" i="7"/>
  <c r="FV12" i="7"/>
  <c r="HT12" i="7"/>
  <c r="FW12" i="7"/>
  <c r="HU12" i="7"/>
  <c r="FX12" i="7"/>
  <c r="HV12" i="7"/>
  <c r="IT12" i="7"/>
  <c r="FV13" i="7"/>
  <c r="HT13" i="7"/>
  <c r="FW13" i="7"/>
  <c r="HU13" i="7"/>
  <c r="FX13" i="7"/>
  <c r="HV13" i="7"/>
  <c r="IT13" i="7"/>
  <c r="FV14" i="7"/>
  <c r="HT14" i="7"/>
  <c r="FW14" i="7"/>
  <c r="HU14" i="7"/>
  <c r="FX14" i="7"/>
  <c r="HV14" i="7"/>
  <c r="IT14" i="7"/>
  <c r="FV15" i="7"/>
  <c r="HT15" i="7"/>
  <c r="FW15" i="7"/>
  <c r="HU15" i="7"/>
  <c r="FX15" i="7"/>
  <c r="HV15" i="7"/>
  <c r="IT15" i="7"/>
  <c r="FV16" i="7"/>
  <c r="HT16" i="7"/>
  <c r="FW16" i="7"/>
  <c r="HU16" i="7"/>
  <c r="FX16" i="7"/>
  <c r="HV16" i="7"/>
  <c r="IT16" i="7"/>
  <c r="FV17" i="7"/>
  <c r="HT17" i="7"/>
  <c r="FW17" i="7"/>
  <c r="HU17" i="7"/>
  <c r="FX17" i="7"/>
  <c r="HV17" i="7"/>
  <c r="IT17" i="7"/>
  <c r="FV18" i="7"/>
  <c r="HT18" i="7"/>
  <c r="FW18" i="7"/>
  <c r="HU18" i="7"/>
  <c r="FX18" i="7"/>
  <c r="HV18" i="7"/>
  <c r="IT18" i="7"/>
  <c r="FV19" i="7"/>
  <c r="HT19" i="7"/>
  <c r="FW19" i="7"/>
  <c r="HU19" i="7"/>
  <c r="FX19" i="7"/>
  <c r="HV19" i="7"/>
  <c r="IT19" i="7"/>
  <c r="FV20" i="7"/>
  <c r="HT20" i="7"/>
  <c r="FW20" i="7"/>
  <c r="HU20" i="7"/>
  <c r="FX20" i="7"/>
  <c r="HV20" i="7"/>
  <c r="IT20" i="7"/>
  <c r="FV21" i="7"/>
  <c r="HT21" i="7"/>
  <c r="FW21" i="7"/>
  <c r="HU21" i="7"/>
  <c r="FX21" i="7"/>
  <c r="HV21" i="7"/>
  <c r="IT21" i="7"/>
  <c r="KI12" i="7"/>
  <c r="KJ12" i="7"/>
  <c r="KK12" i="7"/>
  <c r="CC12" i="7"/>
  <c r="CC26" i="7"/>
  <c r="EA12" i="7"/>
  <c r="CD12" i="7"/>
  <c r="CD26" i="7"/>
  <c r="EB12" i="7"/>
  <c r="CE12" i="7"/>
  <c r="CE26" i="7"/>
  <c r="EC12" i="7"/>
  <c r="CC13" i="7"/>
  <c r="CC27" i="7"/>
  <c r="EA13" i="7"/>
  <c r="CD13" i="7"/>
  <c r="CD27" i="7"/>
  <c r="EB13" i="7"/>
  <c r="CE13" i="7"/>
  <c r="CE27" i="7"/>
  <c r="EC13" i="7"/>
  <c r="CC14" i="7"/>
  <c r="CC28" i="7"/>
  <c r="EA14" i="7"/>
  <c r="CD14" i="7"/>
  <c r="CD28" i="7"/>
  <c r="EB14" i="7"/>
  <c r="CE14" i="7"/>
  <c r="CE28" i="7"/>
  <c r="EC14" i="7"/>
  <c r="CC15" i="7"/>
  <c r="CC29" i="7"/>
  <c r="EA15" i="7"/>
  <c r="CD15" i="7"/>
  <c r="CD29" i="7"/>
  <c r="EB15" i="7"/>
  <c r="CE15" i="7"/>
  <c r="CE29" i="7"/>
  <c r="EC15" i="7"/>
  <c r="CC16" i="7"/>
  <c r="CC30" i="7"/>
  <c r="EA16" i="7"/>
  <c r="CD16" i="7"/>
  <c r="CD30" i="7"/>
  <c r="EB16" i="7"/>
  <c r="CE16" i="7"/>
  <c r="CE30" i="7"/>
  <c r="EC16" i="7"/>
  <c r="CC17" i="7"/>
  <c r="CC31" i="7"/>
  <c r="EA17" i="7"/>
  <c r="CD17" i="7"/>
  <c r="CD31" i="7"/>
  <c r="EB17" i="7"/>
  <c r="CE17" i="7"/>
  <c r="CE31" i="7"/>
  <c r="EC17" i="7"/>
  <c r="CC18" i="7"/>
  <c r="CC32" i="7"/>
  <c r="EA18" i="7"/>
  <c r="CD18" i="7"/>
  <c r="CD32" i="7"/>
  <c r="EB18" i="7"/>
  <c r="CE18" i="7"/>
  <c r="CE32" i="7"/>
  <c r="EC18" i="7"/>
  <c r="CC19" i="7"/>
  <c r="CC33" i="7"/>
  <c r="EA19" i="7"/>
  <c r="CD19" i="7"/>
  <c r="CD33" i="7"/>
  <c r="EB19" i="7"/>
  <c r="CE19" i="7"/>
  <c r="CE33" i="7"/>
  <c r="EC19" i="7"/>
  <c r="CC20" i="7"/>
  <c r="CC34" i="7"/>
  <c r="EA20" i="7"/>
  <c r="CD20" i="7"/>
  <c r="CD34" i="7"/>
  <c r="EB20" i="7"/>
  <c r="CE20" i="7"/>
  <c r="CE34" i="7"/>
  <c r="EC20" i="7"/>
  <c r="CC21" i="7"/>
  <c r="CC35" i="7"/>
  <c r="EA21" i="7"/>
  <c r="CD21" i="7"/>
  <c r="CD35" i="7"/>
  <c r="EB21" i="7"/>
  <c r="CE21" i="7"/>
  <c r="CE35" i="7"/>
  <c r="EC21" i="7"/>
  <c r="FY12" i="7"/>
  <c r="HW12" i="7"/>
  <c r="FZ12" i="7"/>
  <c r="HX12" i="7"/>
  <c r="GA12" i="7"/>
  <c r="HY12" i="7"/>
  <c r="IU12" i="7"/>
  <c r="FY13" i="7"/>
  <c r="HW13" i="7"/>
  <c r="FZ13" i="7"/>
  <c r="HX13" i="7"/>
  <c r="GA13" i="7"/>
  <c r="HY13" i="7"/>
  <c r="IU13" i="7"/>
  <c r="FY14" i="7"/>
  <c r="HW14" i="7"/>
  <c r="FZ14" i="7"/>
  <c r="HX14" i="7"/>
  <c r="GA14" i="7"/>
  <c r="HY14" i="7"/>
  <c r="IU14" i="7"/>
  <c r="FY15" i="7"/>
  <c r="HW15" i="7"/>
  <c r="FZ15" i="7"/>
  <c r="HX15" i="7"/>
  <c r="GA15" i="7"/>
  <c r="HY15" i="7"/>
  <c r="IU15" i="7"/>
  <c r="FY16" i="7"/>
  <c r="HW16" i="7"/>
  <c r="FZ16" i="7"/>
  <c r="HX16" i="7"/>
  <c r="GA16" i="7"/>
  <c r="HY16" i="7"/>
  <c r="IU16" i="7"/>
  <c r="FY17" i="7"/>
  <c r="HW17" i="7"/>
  <c r="FZ17" i="7"/>
  <c r="HX17" i="7"/>
  <c r="GA17" i="7"/>
  <c r="HY17" i="7"/>
  <c r="IU17" i="7"/>
  <c r="FY18" i="7"/>
  <c r="HW18" i="7"/>
  <c r="FZ18" i="7"/>
  <c r="HX18" i="7"/>
  <c r="GA18" i="7"/>
  <c r="HY18" i="7"/>
  <c r="IU18" i="7"/>
  <c r="FY19" i="7"/>
  <c r="HW19" i="7"/>
  <c r="FZ19" i="7"/>
  <c r="HX19" i="7"/>
  <c r="GA19" i="7"/>
  <c r="HY19" i="7"/>
  <c r="IU19" i="7"/>
  <c r="FY20" i="7"/>
  <c r="HW20" i="7"/>
  <c r="FZ20" i="7"/>
  <c r="HX20" i="7"/>
  <c r="GA20" i="7"/>
  <c r="HY20" i="7"/>
  <c r="IU20" i="7"/>
  <c r="FY21" i="7"/>
  <c r="HW21" i="7"/>
  <c r="FZ21" i="7"/>
  <c r="HX21" i="7"/>
  <c r="GA21" i="7"/>
  <c r="HY21" i="7"/>
  <c r="IU21" i="7"/>
  <c r="KL12" i="7"/>
  <c r="KM12" i="7"/>
  <c r="KN12" i="7"/>
  <c r="CF12" i="7"/>
  <c r="CF26" i="7"/>
  <c r="ED12" i="7"/>
  <c r="CG12" i="7"/>
  <c r="CG26" i="7"/>
  <c r="EE12" i="7"/>
  <c r="CH12" i="7"/>
  <c r="CH26" i="7"/>
  <c r="EF12" i="7"/>
  <c r="CF13" i="7"/>
  <c r="CF27" i="7"/>
  <c r="ED13" i="7"/>
  <c r="CG13" i="7"/>
  <c r="CG27" i="7"/>
  <c r="EE13" i="7"/>
  <c r="CH13" i="7"/>
  <c r="CH27" i="7"/>
  <c r="EF13" i="7"/>
  <c r="CF14" i="7"/>
  <c r="CF28" i="7"/>
  <c r="ED14" i="7"/>
  <c r="CG14" i="7"/>
  <c r="CG28" i="7"/>
  <c r="EE14" i="7"/>
  <c r="CH14" i="7"/>
  <c r="CH28" i="7"/>
  <c r="EF14" i="7"/>
  <c r="CF15" i="7"/>
  <c r="CF29" i="7"/>
  <c r="ED15" i="7"/>
  <c r="CG15" i="7"/>
  <c r="CG29" i="7"/>
  <c r="EE15" i="7"/>
  <c r="CH15" i="7"/>
  <c r="CH29" i="7"/>
  <c r="EF15" i="7"/>
  <c r="CF16" i="7"/>
  <c r="CF30" i="7"/>
  <c r="ED16" i="7"/>
  <c r="CG16" i="7"/>
  <c r="CG30" i="7"/>
  <c r="EE16" i="7"/>
  <c r="CH16" i="7"/>
  <c r="CH30" i="7"/>
  <c r="EF16" i="7"/>
  <c r="CF17" i="7"/>
  <c r="CF31" i="7"/>
  <c r="ED17" i="7"/>
  <c r="CG17" i="7"/>
  <c r="CG31" i="7"/>
  <c r="EE17" i="7"/>
  <c r="CH17" i="7"/>
  <c r="CH31" i="7"/>
  <c r="EF17" i="7"/>
  <c r="CF18" i="7"/>
  <c r="CF32" i="7"/>
  <c r="ED18" i="7"/>
  <c r="CG18" i="7"/>
  <c r="CG32" i="7"/>
  <c r="EE18" i="7"/>
  <c r="CH18" i="7"/>
  <c r="CH32" i="7"/>
  <c r="EF18" i="7"/>
  <c r="CF19" i="7"/>
  <c r="CF33" i="7"/>
  <c r="ED19" i="7"/>
  <c r="CG19" i="7"/>
  <c r="CG33" i="7"/>
  <c r="EE19" i="7"/>
  <c r="CH19" i="7"/>
  <c r="CH33" i="7"/>
  <c r="EF19" i="7"/>
  <c r="CF20" i="7"/>
  <c r="CF34" i="7"/>
  <c r="ED20" i="7"/>
  <c r="CG20" i="7"/>
  <c r="CG34" i="7"/>
  <c r="EE20" i="7"/>
  <c r="CH20" i="7"/>
  <c r="CH34" i="7"/>
  <c r="EF20" i="7"/>
  <c r="CF21" i="7"/>
  <c r="CF35" i="7"/>
  <c r="ED21" i="7"/>
  <c r="CG21" i="7"/>
  <c r="CG35" i="7"/>
  <c r="EE21" i="7"/>
  <c r="CH21" i="7"/>
  <c r="CH35" i="7"/>
  <c r="EF21" i="7"/>
  <c r="GB12" i="7"/>
  <c r="HZ12" i="7"/>
  <c r="GC12" i="7"/>
  <c r="IA12" i="7"/>
  <c r="GD12" i="7"/>
  <c r="IB12" i="7"/>
  <c r="IV12" i="7"/>
  <c r="GB13" i="7"/>
  <c r="HZ13" i="7"/>
  <c r="GC13" i="7"/>
  <c r="IA13" i="7"/>
  <c r="GD13" i="7"/>
  <c r="IB13" i="7"/>
  <c r="IV13" i="7"/>
  <c r="GB14" i="7"/>
  <c r="HZ14" i="7"/>
  <c r="GC14" i="7"/>
  <c r="IA14" i="7"/>
  <c r="GD14" i="7"/>
  <c r="IB14" i="7"/>
  <c r="IV14" i="7"/>
  <c r="GB15" i="7"/>
  <c r="HZ15" i="7"/>
  <c r="GC15" i="7"/>
  <c r="IA15" i="7"/>
  <c r="GD15" i="7"/>
  <c r="IB15" i="7"/>
  <c r="IV15" i="7"/>
  <c r="GB16" i="7"/>
  <c r="HZ16" i="7"/>
  <c r="GC16" i="7"/>
  <c r="IA16" i="7"/>
  <c r="GD16" i="7"/>
  <c r="IB16" i="7"/>
  <c r="IV16" i="7"/>
  <c r="GB17" i="7"/>
  <c r="HZ17" i="7"/>
  <c r="GC17" i="7"/>
  <c r="IA17" i="7"/>
  <c r="GD17" i="7"/>
  <c r="IB17" i="7"/>
  <c r="IV17" i="7"/>
  <c r="GB18" i="7"/>
  <c r="HZ18" i="7"/>
  <c r="GC18" i="7"/>
  <c r="IA18" i="7"/>
  <c r="GD18" i="7"/>
  <c r="IB18" i="7"/>
  <c r="IV18" i="7"/>
  <c r="GB19" i="7"/>
  <c r="HZ19" i="7"/>
  <c r="GC19" i="7"/>
  <c r="IA19" i="7"/>
  <c r="GD19" i="7"/>
  <c r="IB19" i="7"/>
  <c r="IV19" i="7"/>
  <c r="GB20" i="7"/>
  <c r="HZ20" i="7"/>
  <c r="GC20" i="7"/>
  <c r="IA20" i="7"/>
  <c r="GD20" i="7"/>
  <c r="IB20" i="7"/>
  <c r="IV20" i="7"/>
  <c r="GB21" i="7"/>
  <c r="HZ21" i="7"/>
  <c r="GC21" i="7"/>
  <c r="IA21" i="7"/>
  <c r="GD21" i="7"/>
  <c r="IB21" i="7"/>
  <c r="IV21" i="7"/>
  <c r="KO12" i="7"/>
  <c r="KP12" i="7"/>
  <c r="KQ12" i="7"/>
  <c r="CI12" i="7"/>
  <c r="CI26" i="7"/>
  <c r="EG12" i="7"/>
  <c r="CJ12" i="7"/>
  <c r="CJ26" i="7"/>
  <c r="EH12" i="7"/>
  <c r="CK12" i="7"/>
  <c r="CK26" i="7"/>
  <c r="EI12" i="7"/>
  <c r="CI13" i="7"/>
  <c r="CI27" i="7"/>
  <c r="EG13" i="7"/>
  <c r="CJ13" i="7"/>
  <c r="CJ27" i="7"/>
  <c r="EH13" i="7"/>
  <c r="CK13" i="7"/>
  <c r="CK27" i="7"/>
  <c r="EI13" i="7"/>
  <c r="CI14" i="7"/>
  <c r="CI28" i="7"/>
  <c r="EG14" i="7"/>
  <c r="CJ14" i="7"/>
  <c r="CJ28" i="7"/>
  <c r="EH14" i="7"/>
  <c r="CK14" i="7"/>
  <c r="CK28" i="7"/>
  <c r="EI14" i="7"/>
  <c r="CI15" i="7"/>
  <c r="CI29" i="7"/>
  <c r="EG15" i="7"/>
  <c r="CJ15" i="7"/>
  <c r="CJ29" i="7"/>
  <c r="EH15" i="7"/>
  <c r="CK15" i="7"/>
  <c r="CK29" i="7"/>
  <c r="EI15" i="7"/>
  <c r="CI16" i="7"/>
  <c r="CI30" i="7"/>
  <c r="EG16" i="7"/>
  <c r="CJ16" i="7"/>
  <c r="CJ30" i="7"/>
  <c r="EH16" i="7"/>
  <c r="CK16" i="7"/>
  <c r="CK30" i="7"/>
  <c r="EI16" i="7"/>
  <c r="CI17" i="7"/>
  <c r="CI31" i="7"/>
  <c r="EG17" i="7"/>
  <c r="CJ17" i="7"/>
  <c r="CJ31" i="7"/>
  <c r="EH17" i="7"/>
  <c r="CK17" i="7"/>
  <c r="CK31" i="7"/>
  <c r="EI17" i="7"/>
  <c r="CI18" i="7"/>
  <c r="CI32" i="7"/>
  <c r="EG18" i="7"/>
  <c r="CJ18" i="7"/>
  <c r="CJ32" i="7"/>
  <c r="EH18" i="7"/>
  <c r="CK18" i="7"/>
  <c r="CK32" i="7"/>
  <c r="EI18" i="7"/>
  <c r="CI19" i="7"/>
  <c r="CI33" i="7"/>
  <c r="EG19" i="7"/>
  <c r="CJ19" i="7"/>
  <c r="CJ33" i="7"/>
  <c r="EH19" i="7"/>
  <c r="CK19" i="7"/>
  <c r="CK33" i="7"/>
  <c r="EI19" i="7"/>
  <c r="CI20" i="7"/>
  <c r="CI34" i="7"/>
  <c r="EG20" i="7"/>
  <c r="CJ20" i="7"/>
  <c r="CJ34" i="7"/>
  <c r="EH20" i="7"/>
  <c r="CK20" i="7"/>
  <c r="CK34" i="7"/>
  <c r="EI20" i="7"/>
  <c r="CI21" i="7"/>
  <c r="CI35" i="7"/>
  <c r="EG21" i="7"/>
  <c r="CJ21" i="7"/>
  <c r="CJ35" i="7"/>
  <c r="EH21" i="7"/>
  <c r="CK21" i="7"/>
  <c r="CK35" i="7"/>
  <c r="EI21" i="7"/>
  <c r="GE12" i="7"/>
  <c r="IC12" i="7"/>
  <c r="GF12" i="7"/>
  <c r="ID12" i="7"/>
  <c r="GG12" i="7"/>
  <c r="IE12" i="7"/>
  <c r="IW12" i="7"/>
  <c r="GE13" i="7"/>
  <c r="IC13" i="7"/>
  <c r="GF13" i="7"/>
  <c r="ID13" i="7"/>
  <c r="GG13" i="7"/>
  <c r="IE13" i="7"/>
  <c r="IW13" i="7"/>
  <c r="GE14" i="7"/>
  <c r="IC14" i="7"/>
  <c r="GF14" i="7"/>
  <c r="ID14" i="7"/>
  <c r="GG14" i="7"/>
  <c r="IE14" i="7"/>
  <c r="IW14" i="7"/>
  <c r="GE15" i="7"/>
  <c r="IC15" i="7"/>
  <c r="GF15" i="7"/>
  <c r="ID15" i="7"/>
  <c r="GG15" i="7"/>
  <c r="IE15" i="7"/>
  <c r="IW15" i="7"/>
  <c r="GE16" i="7"/>
  <c r="IC16" i="7"/>
  <c r="GF16" i="7"/>
  <c r="ID16" i="7"/>
  <c r="GG16" i="7"/>
  <c r="IE16" i="7"/>
  <c r="IW16" i="7"/>
  <c r="GE17" i="7"/>
  <c r="IC17" i="7"/>
  <c r="GF17" i="7"/>
  <c r="ID17" i="7"/>
  <c r="GG17" i="7"/>
  <c r="IE17" i="7"/>
  <c r="IW17" i="7"/>
  <c r="GE18" i="7"/>
  <c r="IC18" i="7"/>
  <c r="GF18" i="7"/>
  <c r="ID18" i="7"/>
  <c r="GG18" i="7"/>
  <c r="IE18" i="7"/>
  <c r="IW18" i="7"/>
  <c r="GE19" i="7"/>
  <c r="IC19" i="7"/>
  <c r="GF19" i="7"/>
  <c r="ID19" i="7"/>
  <c r="GG19" i="7"/>
  <c r="IE19" i="7"/>
  <c r="IW19" i="7"/>
  <c r="GE20" i="7"/>
  <c r="IC20" i="7"/>
  <c r="GF20" i="7"/>
  <c r="ID20" i="7"/>
  <c r="GG20" i="7"/>
  <c r="IE20" i="7"/>
  <c r="IW20" i="7"/>
  <c r="GE21" i="7"/>
  <c r="IC21" i="7"/>
  <c r="GF21" i="7"/>
  <c r="ID21" i="7"/>
  <c r="GG21" i="7"/>
  <c r="IE21" i="7"/>
  <c r="IW21" i="7"/>
  <c r="KR12" i="7"/>
  <c r="KS12" i="7"/>
  <c r="KT12" i="7"/>
  <c r="KW13" i="7"/>
  <c r="IY17" i="7"/>
  <c r="IZ17" i="7"/>
  <c r="JA17" i="7"/>
  <c r="JB17" i="7"/>
  <c r="JC17" i="7"/>
  <c r="JD17" i="7"/>
  <c r="JE17" i="7"/>
  <c r="JF17" i="7"/>
  <c r="JG17" i="7"/>
  <c r="JH17" i="7"/>
  <c r="JI17" i="7"/>
  <c r="JJ17" i="7"/>
  <c r="JK17" i="7"/>
  <c r="JL17" i="7"/>
  <c r="JM17" i="7"/>
  <c r="JN17" i="7"/>
  <c r="JO17" i="7"/>
  <c r="JP17" i="7"/>
  <c r="JQ17" i="7"/>
  <c r="JR17" i="7"/>
  <c r="JS17" i="7"/>
  <c r="JT17" i="7"/>
  <c r="JU17" i="7"/>
  <c r="JV17" i="7"/>
  <c r="JW17" i="7"/>
  <c r="JX17" i="7"/>
  <c r="JY17" i="7"/>
  <c r="JZ17" i="7"/>
  <c r="KA17" i="7"/>
  <c r="KB17" i="7"/>
  <c r="KC17" i="7"/>
  <c r="KD17" i="7"/>
  <c r="KE17" i="7"/>
  <c r="KF17" i="7"/>
  <c r="KG17" i="7"/>
  <c r="KH17" i="7"/>
  <c r="KI17" i="7"/>
  <c r="KJ17" i="7"/>
  <c r="KK17" i="7"/>
  <c r="KL17" i="7"/>
  <c r="KM17" i="7"/>
  <c r="KN17" i="7"/>
  <c r="KO17" i="7"/>
  <c r="KP17" i="7"/>
  <c r="KQ17" i="7"/>
  <c r="KR17" i="7"/>
  <c r="KS17" i="7"/>
  <c r="KT17" i="7"/>
  <c r="KZ13" i="7"/>
  <c r="LD13" i="7"/>
  <c r="KW12" i="7"/>
  <c r="KZ12" i="7"/>
  <c r="LD12" i="7"/>
  <c r="KW14" i="7"/>
  <c r="KZ14" i="7"/>
  <c r="LD14" i="7"/>
  <c r="KW15" i="7"/>
  <c r="KZ15" i="7"/>
  <c r="LD15" i="7"/>
  <c r="KW16" i="7"/>
  <c r="KZ16" i="7"/>
  <c r="LD16" i="7"/>
  <c r="KW17" i="7"/>
  <c r="KZ17" i="7"/>
  <c r="LD17" i="7"/>
  <c r="KW18" i="7"/>
  <c r="KZ18" i="7"/>
  <c r="LD18" i="7"/>
  <c r="KW19" i="7"/>
  <c r="KZ19" i="7"/>
  <c r="LD19" i="7"/>
  <c r="KW20" i="7"/>
  <c r="KZ20" i="7"/>
  <c r="LD20" i="7"/>
  <c r="KW21" i="7"/>
  <c r="KZ21" i="7"/>
  <c r="LD21" i="7"/>
  <c r="LE21" i="7"/>
  <c r="LE13" i="7"/>
  <c r="LE16" i="7"/>
  <c r="LE17" i="7"/>
  <c r="LE12" i="7"/>
  <c r="LE14" i="7"/>
  <c r="LE15" i="7"/>
  <c r="LE19" i="7"/>
  <c r="LE18" i="7"/>
  <c r="LE20" i="7"/>
  <c r="U4" i="5"/>
  <c r="AN4" i="5"/>
  <c r="U5" i="5"/>
  <c r="AN5" i="5"/>
  <c r="U6" i="5"/>
  <c r="AN6" i="5"/>
  <c r="U7" i="5"/>
  <c r="AN7" i="5"/>
  <c r="U8" i="5"/>
  <c r="AN8" i="5"/>
  <c r="U9" i="5"/>
  <c r="AN9" i="5"/>
  <c r="U10" i="5"/>
  <c r="AN10" i="5"/>
  <c r="U11" i="5"/>
  <c r="AN11" i="5"/>
  <c r="U12" i="5"/>
  <c r="AN12" i="5"/>
  <c r="U13" i="5"/>
  <c r="AN13" i="5"/>
  <c r="AN14" i="5"/>
  <c r="AN15" i="5"/>
  <c r="BG4" i="5"/>
  <c r="CC4" i="5"/>
  <c r="BG5" i="5"/>
  <c r="CC5" i="5"/>
  <c r="BG6" i="5"/>
  <c r="CC6" i="5"/>
  <c r="BG7" i="5"/>
  <c r="CC7" i="5"/>
  <c r="BG8" i="5"/>
  <c r="CC8" i="5"/>
  <c r="BG9" i="5"/>
  <c r="CC9" i="5"/>
  <c r="BG10" i="5"/>
  <c r="CC10" i="5"/>
  <c r="BG11" i="5"/>
  <c r="CC11" i="5"/>
  <c r="BG12" i="5"/>
  <c r="CC12" i="5"/>
  <c r="BG13" i="5"/>
  <c r="CC13" i="5"/>
  <c r="CU9" i="5"/>
  <c r="DM18" i="5"/>
  <c r="V4" i="5"/>
  <c r="AO4" i="5"/>
  <c r="V5" i="5"/>
  <c r="AO5" i="5"/>
  <c r="V6" i="5"/>
  <c r="AO6" i="5"/>
  <c r="V7" i="5"/>
  <c r="AO7" i="5"/>
  <c r="V8" i="5"/>
  <c r="AO8" i="5"/>
  <c r="V9" i="5"/>
  <c r="AO9" i="5"/>
  <c r="V10" i="5"/>
  <c r="AO10" i="5"/>
  <c r="V11" i="5"/>
  <c r="AO11" i="5"/>
  <c r="V12" i="5"/>
  <c r="AO12" i="5"/>
  <c r="V13" i="5"/>
  <c r="AO13" i="5"/>
  <c r="AO14" i="5"/>
  <c r="AO15" i="5"/>
  <c r="BH4" i="5"/>
  <c r="CD4" i="5"/>
  <c r="BH5" i="5"/>
  <c r="CD5" i="5"/>
  <c r="BH6" i="5"/>
  <c r="CD6" i="5"/>
  <c r="BH7" i="5"/>
  <c r="CD7" i="5"/>
  <c r="BH8" i="5"/>
  <c r="CD8" i="5"/>
  <c r="BH9" i="5"/>
  <c r="CD9" i="5"/>
  <c r="BH10" i="5"/>
  <c r="CD10" i="5"/>
  <c r="BH11" i="5"/>
  <c r="CD11" i="5"/>
  <c r="BH12" i="5"/>
  <c r="CD12" i="5"/>
  <c r="BH13" i="5"/>
  <c r="CD13" i="5"/>
  <c r="CV9" i="5"/>
  <c r="DN18" i="5"/>
  <c r="W4" i="5"/>
  <c r="AP4" i="5"/>
  <c r="W5" i="5"/>
  <c r="AP5" i="5"/>
  <c r="W6" i="5"/>
  <c r="AP6" i="5"/>
  <c r="W7" i="5"/>
  <c r="AP7" i="5"/>
  <c r="W8" i="5"/>
  <c r="AP8" i="5"/>
  <c r="W9" i="5"/>
  <c r="AP9" i="5"/>
  <c r="W10" i="5"/>
  <c r="AP10" i="5"/>
  <c r="W11" i="5"/>
  <c r="AP11" i="5"/>
  <c r="W12" i="5"/>
  <c r="AP12" i="5"/>
  <c r="W13" i="5"/>
  <c r="AP13" i="5"/>
  <c r="AP14" i="5"/>
  <c r="AP15" i="5"/>
  <c r="BI4" i="5"/>
  <c r="CE4" i="5"/>
  <c r="BI5" i="5"/>
  <c r="CE5" i="5"/>
  <c r="BI6" i="5"/>
  <c r="CE6" i="5"/>
  <c r="BI7" i="5"/>
  <c r="CE7" i="5"/>
  <c r="BI8" i="5"/>
  <c r="CE8" i="5"/>
  <c r="BI9" i="5"/>
  <c r="CE9" i="5"/>
  <c r="BI10" i="5"/>
  <c r="CE10" i="5"/>
  <c r="BI11" i="5"/>
  <c r="CE11" i="5"/>
  <c r="BI12" i="5"/>
  <c r="CE12" i="5"/>
  <c r="BI13" i="5"/>
  <c r="CE13" i="5"/>
  <c r="CW9" i="5"/>
  <c r="DO18" i="5"/>
  <c r="X4" i="5"/>
  <c r="AQ4" i="5"/>
  <c r="X5" i="5"/>
  <c r="AQ5" i="5"/>
  <c r="X6" i="5"/>
  <c r="AQ6" i="5"/>
  <c r="X7" i="5"/>
  <c r="AQ7" i="5"/>
  <c r="X8" i="5"/>
  <c r="AQ8" i="5"/>
  <c r="X9" i="5"/>
  <c r="AQ9" i="5"/>
  <c r="X10" i="5"/>
  <c r="AQ10" i="5"/>
  <c r="X11" i="5"/>
  <c r="AQ11" i="5"/>
  <c r="X12" i="5"/>
  <c r="AQ12" i="5"/>
  <c r="X13" i="5"/>
  <c r="AQ13" i="5"/>
  <c r="AQ14" i="5"/>
  <c r="AQ15" i="5"/>
  <c r="BJ4" i="5"/>
  <c r="CF4" i="5"/>
  <c r="BJ5" i="5"/>
  <c r="CF5" i="5"/>
  <c r="BJ6" i="5"/>
  <c r="CF6" i="5"/>
  <c r="BJ7" i="5"/>
  <c r="CF7" i="5"/>
  <c r="BJ8" i="5"/>
  <c r="CF8" i="5"/>
  <c r="BJ9" i="5"/>
  <c r="CF9" i="5"/>
  <c r="BJ10" i="5"/>
  <c r="CF10" i="5"/>
  <c r="BJ11" i="5"/>
  <c r="CF11" i="5"/>
  <c r="BJ12" i="5"/>
  <c r="CF12" i="5"/>
  <c r="BJ13" i="5"/>
  <c r="CF13" i="5"/>
  <c r="CX9" i="5"/>
  <c r="DP18" i="5"/>
  <c r="Y4" i="5"/>
  <c r="AR4" i="5"/>
  <c r="Y5" i="5"/>
  <c r="AR5" i="5"/>
  <c r="Y6" i="5"/>
  <c r="AR6" i="5"/>
  <c r="Y7" i="5"/>
  <c r="AR7" i="5"/>
  <c r="Y8" i="5"/>
  <c r="AR8" i="5"/>
  <c r="Y9" i="5"/>
  <c r="AR9" i="5"/>
  <c r="Y10" i="5"/>
  <c r="AR10" i="5"/>
  <c r="Y11" i="5"/>
  <c r="AR11" i="5"/>
  <c r="Y12" i="5"/>
  <c r="AR12" i="5"/>
  <c r="Y13" i="5"/>
  <c r="AR13" i="5"/>
  <c r="AR14" i="5"/>
  <c r="AR15" i="5"/>
  <c r="BK4" i="5"/>
  <c r="CG4" i="5"/>
  <c r="BK5" i="5"/>
  <c r="CG5" i="5"/>
  <c r="BK6" i="5"/>
  <c r="CG6" i="5"/>
  <c r="BK7" i="5"/>
  <c r="CG7" i="5"/>
  <c r="BK8" i="5"/>
  <c r="CG8" i="5"/>
  <c r="BK9" i="5"/>
  <c r="CG9" i="5"/>
  <c r="BK10" i="5"/>
  <c r="CG10" i="5"/>
  <c r="BK11" i="5"/>
  <c r="CG11" i="5"/>
  <c r="BK12" i="5"/>
  <c r="CG12" i="5"/>
  <c r="BK13" i="5"/>
  <c r="CG13" i="5"/>
  <c r="CY9" i="5"/>
  <c r="DQ18" i="5"/>
  <c r="Z4" i="5"/>
  <c r="AS4" i="5"/>
  <c r="Z5" i="5"/>
  <c r="AS5" i="5"/>
  <c r="Z6" i="5"/>
  <c r="AS6" i="5"/>
  <c r="Z7" i="5"/>
  <c r="AS7" i="5"/>
  <c r="Z8" i="5"/>
  <c r="AS8" i="5"/>
  <c r="Z9" i="5"/>
  <c r="AS9" i="5"/>
  <c r="Z10" i="5"/>
  <c r="AS10" i="5"/>
  <c r="Z11" i="5"/>
  <c r="AS11" i="5"/>
  <c r="Z12" i="5"/>
  <c r="AS12" i="5"/>
  <c r="Z13" i="5"/>
  <c r="AS13" i="5"/>
  <c r="AS14" i="5"/>
  <c r="AS15" i="5"/>
  <c r="BL4" i="5"/>
  <c r="CH4" i="5"/>
  <c r="BL5" i="5"/>
  <c r="CH5" i="5"/>
  <c r="BL6" i="5"/>
  <c r="CH6" i="5"/>
  <c r="BL7" i="5"/>
  <c r="CH7" i="5"/>
  <c r="BL8" i="5"/>
  <c r="CH8" i="5"/>
  <c r="BL9" i="5"/>
  <c r="CH9" i="5"/>
  <c r="BL10" i="5"/>
  <c r="CH10" i="5"/>
  <c r="BL11" i="5"/>
  <c r="CH11" i="5"/>
  <c r="BL12" i="5"/>
  <c r="CH12" i="5"/>
  <c r="BL13" i="5"/>
  <c r="CH13" i="5"/>
  <c r="CZ9" i="5"/>
  <c r="DR18" i="5"/>
  <c r="AA4" i="5"/>
  <c r="AT4" i="5"/>
  <c r="AA5" i="5"/>
  <c r="AT5" i="5"/>
  <c r="AA6" i="5"/>
  <c r="AT6" i="5"/>
  <c r="AA7" i="5"/>
  <c r="AT7" i="5"/>
  <c r="AA8" i="5"/>
  <c r="AT8" i="5"/>
  <c r="AA9" i="5"/>
  <c r="AT9" i="5"/>
  <c r="AA10" i="5"/>
  <c r="AT10" i="5"/>
  <c r="AA11" i="5"/>
  <c r="AT11" i="5"/>
  <c r="AA12" i="5"/>
  <c r="AT12" i="5"/>
  <c r="AA13" i="5"/>
  <c r="AT13" i="5"/>
  <c r="AT14" i="5"/>
  <c r="AT15" i="5"/>
  <c r="BM4" i="5"/>
  <c r="CI4" i="5"/>
  <c r="BM5" i="5"/>
  <c r="CI5" i="5"/>
  <c r="BM6" i="5"/>
  <c r="CI6" i="5"/>
  <c r="BM7" i="5"/>
  <c r="CI7" i="5"/>
  <c r="BM8" i="5"/>
  <c r="CI8" i="5"/>
  <c r="BM9" i="5"/>
  <c r="CI9" i="5"/>
  <c r="BM10" i="5"/>
  <c r="CI10" i="5"/>
  <c r="BM11" i="5"/>
  <c r="CI11" i="5"/>
  <c r="BM12" i="5"/>
  <c r="CI12" i="5"/>
  <c r="BM13" i="5"/>
  <c r="CI13" i="5"/>
  <c r="DA9" i="5"/>
  <c r="DS18" i="5"/>
  <c r="AB4" i="5"/>
  <c r="AU4" i="5"/>
  <c r="AB5" i="5"/>
  <c r="AU5" i="5"/>
  <c r="AB6" i="5"/>
  <c r="AU6" i="5"/>
  <c r="AB7" i="5"/>
  <c r="AU7" i="5"/>
  <c r="AB8" i="5"/>
  <c r="AU8" i="5"/>
  <c r="AB9" i="5"/>
  <c r="AU9" i="5"/>
  <c r="AB10" i="5"/>
  <c r="AU10" i="5"/>
  <c r="AB11" i="5"/>
  <c r="AU11" i="5"/>
  <c r="AB12" i="5"/>
  <c r="AU12" i="5"/>
  <c r="AB13" i="5"/>
  <c r="AU13" i="5"/>
  <c r="AU14" i="5"/>
  <c r="AU15" i="5"/>
  <c r="BN4" i="5"/>
  <c r="CJ4" i="5"/>
  <c r="BN5" i="5"/>
  <c r="CJ5" i="5"/>
  <c r="BN6" i="5"/>
  <c r="CJ6" i="5"/>
  <c r="BN7" i="5"/>
  <c r="CJ7" i="5"/>
  <c r="BN8" i="5"/>
  <c r="CJ8" i="5"/>
  <c r="BN9" i="5"/>
  <c r="CJ9" i="5"/>
  <c r="BN10" i="5"/>
  <c r="CJ10" i="5"/>
  <c r="BN11" i="5"/>
  <c r="CJ11" i="5"/>
  <c r="BN12" i="5"/>
  <c r="CJ12" i="5"/>
  <c r="BN13" i="5"/>
  <c r="CJ13" i="5"/>
  <c r="DB9" i="5"/>
  <c r="DT18" i="5"/>
  <c r="AC4" i="5"/>
  <c r="AV4" i="5"/>
  <c r="AC5" i="5"/>
  <c r="AV5" i="5"/>
  <c r="AC6" i="5"/>
  <c r="AV6" i="5"/>
  <c r="AC7" i="5"/>
  <c r="AV7" i="5"/>
  <c r="AC8" i="5"/>
  <c r="AV8" i="5"/>
  <c r="AC9" i="5"/>
  <c r="AV9" i="5"/>
  <c r="AC10" i="5"/>
  <c r="AV10" i="5"/>
  <c r="AC11" i="5"/>
  <c r="AV11" i="5"/>
  <c r="AC12" i="5"/>
  <c r="AV12" i="5"/>
  <c r="AC13" i="5"/>
  <c r="AV13" i="5"/>
  <c r="AV14" i="5"/>
  <c r="AV15" i="5"/>
  <c r="BO4" i="5"/>
  <c r="CK4" i="5"/>
  <c r="BO5" i="5"/>
  <c r="CK5" i="5"/>
  <c r="BO6" i="5"/>
  <c r="CK6" i="5"/>
  <c r="BO7" i="5"/>
  <c r="CK7" i="5"/>
  <c r="BO8" i="5"/>
  <c r="CK8" i="5"/>
  <c r="BO9" i="5"/>
  <c r="CK9" i="5"/>
  <c r="BO10" i="5"/>
  <c r="CK10" i="5"/>
  <c r="BO11" i="5"/>
  <c r="CK11" i="5"/>
  <c r="BO12" i="5"/>
  <c r="CK12" i="5"/>
  <c r="BO13" i="5"/>
  <c r="CK13" i="5"/>
  <c r="DC9" i="5"/>
  <c r="DU18" i="5"/>
  <c r="AD4" i="5"/>
  <c r="AW4" i="5"/>
  <c r="AD5" i="5"/>
  <c r="AW5" i="5"/>
  <c r="AD6" i="5"/>
  <c r="AW6" i="5"/>
  <c r="AD7" i="5"/>
  <c r="AW7" i="5"/>
  <c r="AD8" i="5"/>
  <c r="AW8" i="5"/>
  <c r="AD9" i="5"/>
  <c r="AW9" i="5"/>
  <c r="AD10" i="5"/>
  <c r="AW10" i="5"/>
  <c r="AD11" i="5"/>
  <c r="AW11" i="5"/>
  <c r="AD12" i="5"/>
  <c r="AW12" i="5"/>
  <c r="AD13" i="5"/>
  <c r="AW13" i="5"/>
  <c r="AW14" i="5"/>
  <c r="AW15" i="5"/>
  <c r="BP4" i="5"/>
  <c r="CL4" i="5"/>
  <c r="BP5" i="5"/>
  <c r="CL5" i="5"/>
  <c r="BP6" i="5"/>
  <c r="CL6" i="5"/>
  <c r="BP7" i="5"/>
  <c r="CL7" i="5"/>
  <c r="BP8" i="5"/>
  <c r="CL8" i="5"/>
  <c r="BP9" i="5"/>
  <c r="CL9" i="5"/>
  <c r="BP10" i="5"/>
  <c r="CL10" i="5"/>
  <c r="BP11" i="5"/>
  <c r="CL11" i="5"/>
  <c r="BP12" i="5"/>
  <c r="CL12" i="5"/>
  <c r="BP13" i="5"/>
  <c r="CL13" i="5"/>
  <c r="DD9" i="5"/>
  <c r="DV18" i="5"/>
  <c r="AE4" i="5"/>
  <c r="AX4" i="5"/>
  <c r="AE5" i="5"/>
  <c r="AX5" i="5"/>
  <c r="AE6" i="5"/>
  <c r="AX6" i="5"/>
  <c r="AE7" i="5"/>
  <c r="AX7" i="5"/>
  <c r="AE8" i="5"/>
  <c r="AX8" i="5"/>
  <c r="AE9" i="5"/>
  <c r="AX9" i="5"/>
  <c r="AE10" i="5"/>
  <c r="AX10" i="5"/>
  <c r="AE11" i="5"/>
  <c r="AX11" i="5"/>
  <c r="AE12" i="5"/>
  <c r="AX12" i="5"/>
  <c r="AE13" i="5"/>
  <c r="AX13" i="5"/>
  <c r="AX14" i="5"/>
  <c r="AX15" i="5"/>
  <c r="BQ4" i="5"/>
  <c r="CM4" i="5"/>
  <c r="BQ5" i="5"/>
  <c r="CM5" i="5"/>
  <c r="BQ6" i="5"/>
  <c r="CM6" i="5"/>
  <c r="BQ7" i="5"/>
  <c r="CM7" i="5"/>
  <c r="BQ8" i="5"/>
  <c r="CM8" i="5"/>
  <c r="BQ9" i="5"/>
  <c r="CM9" i="5"/>
  <c r="BQ10" i="5"/>
  <c r="CM10" i="5"/>
  <c r="BQ11" i="5"/>
  <c r="CM11" i="5"/>
  <c r="BQ12" i="5"/>
  <c r="CM12" i="5"/>
  <c r="BQ13" i="5"/>
  <c r="CM13" i="5"/>
  <c r="DE9" i="5"/>
  <c r="DW18" i="5"/>
  <c r="AF4" i="5"/>
  <c r="AY4" i="5"/>
  <c r="AF5" i="5"/>
  <c r="AY5" i="5"/>
  <c r="AF6" i="5"/>
  <c r="AY6" i="5"/>
  <c r="AF7" i="5"/>
  <c r="AY7" i="5"/>
  <c r="AF8" i="5"/>
  <c r="AY8" i="5"/>
  <c r="AF9" i="5"/>
  <c r="AY9" i="5"/>
  <c r="AF10" i="5"/>
  <c r="AY10" i="5"/>
  <c r="AF11" i="5"/>
  <c r="AY11" i="5"/>
  <c r="AF12" i="5"/>
  <c r="AY12" i="5"/>
  <c r="AF13" i="5"/>
  <c r="AY13" i="5"/>
  <c r="AY14" i="5"/>
  <c r="AY15" i="5"/>
  <c r="BR4" i="5"/>
  <c r="CN4" i="5"/>
  <c r="BR5" i="5"/>
  <c r="CN5" i="5"/>
  <c r="BR6" i="5"/>
  <c r="CN6" i="5"/>
  <c r="BR7" i="5"/>
  <c r="CN7" i="5"/>
  <c r="BR8" i="5"/>
  <c r="CN8" i="5"/>
  <c r="BR9" i="5"/>
  <c r="CN9" i="5"/>
  <c r="BR10" i="5"/>
  <c r="CN10" i="5"/>
  <c r="BR11" i="5"/>
  <c r="CN11" i="5"/>
  <c r="BR12" i="5"/>
  <c r="CN12" i="5"/>
  <c r="BR13" i="5"/>
  <c r="CN13" i="5"/>
  <c r="DF9" i="5"/>
  <c r="DX18" i="5"/>
  <c r="AG4" i="5"/>
  <c r="AZ4" i="5"/>
  <c r="AG5" i="5"/>
  <c r="AZ5" i="5"/>
  <c r="AG6" i="5"/>
  <c r="AZ6" i="5"/>
  <c r="AG7" i="5"/>
  <c r="AZ7" i="5"/>
  <c r="AG8" i="5"/>
  <c r="AZ8" i="5"/>
  <c r="AG9" i="5"/>
  <c r="AZ9" i="5"/>
  <c r="AG10" i="5"/>
  <c r="AZ10" i="5"/>
  <c r="AG11" i="5"/>
  <c r="AZ11" i="5"/>
  <c r="AG12" i="5"/>
  <c r="AZ12" i="5"/>
  <c r="AG13" i="5"/>
  <c r="AZ13" i="5"/>
  <c r="AZ14" i="5"/>
  <c r="AZ15" i="5"/>
  <c r="BS4" i="5"/>
  <c r="CO4" i="5"/>
  <c r="BS5" i="5"/>
  <c r="CO5" i="5"/>
  <c r="BS6" i="5"/>
  <c r="CO6" i="5"/>
  <c r="BS7" i="5"/>
  <c r="CO7" i="5"/>
  <c r="BS8" i="5"/>
  <c r="CO8" i="5"/>
  <c r="BS9" i="5"/>
  <c r="CO9" i="5"/>
  <c r="BS10" i="5"/>
  <c r="CO10" i="5"/>
  <c r="BS11" i="5"/>
  <c r="CO11" i="5"/>
  <c r="BS12" i="5"/>
  <c r="CO12" i="5"/>
  <c r="BS13" i="5"/>
  <c r="CO13" i="5"/>
  <c r="DG9" i="5"/>
  <c r="DY18" i="5"/>
  <c r="AH4" i="5"/>
  <c r="BA4" i="5"/>
  <c r="AH5" i="5"/>
  <c r="BA5" i="5"/>
  <c r="AH6" i="5"/>
  <c r="BA6" i="5"/>
  <c r="AH7" i="5"/>
  <c r="BA7" i="5"/>
  <c r="AH8" i="5"/>
  <c r="BA8" i="5"/>
  <c r="AH9" i="5"/>
  <c r="BA9" i="5"/>
  <c r="AH10" i="5"/>
  <c r="BA10" i="5"/>
  <c r="AH11" i="5"/>
  <c r="BA11" i="5"/>
  <c r="AH12" i="5"/>
  <c r="BA12" i="5"/>
  <c r="AH13" i="5"/>
  <c r="BA13" i="5"/>
  <c r="BA14" i="5"/>
  <c r="BA15" i="5"/>
  <c r="BT4" i="5"/>
  <c r="CP4" i="5"/>
  <c r="BT5" i="5"/>
  <c r="CP5" i="5"/>
  <c r="BT6" i="5"/>
  <c r="CP6" i="5"/>
  <c r="BT7" i="5"/>
  <c r="CP7" i="5"/>
  <c r="BT8" i="5"/>
  <c r="CP8" i="5"/>
  <c r="BT9" i="5"/>
  <c r="CP9" i="5"/>
  <c r="BT10" i="5"/>
  <c r="CP10" i="5"/>
  <c r="BT11" i="5"/>
  <c r="CP11" i="5"/>
  <c r="BT12" i="5"/>
  <c r="CP12" i="5"/>
  <c r="BT13" i="5"/>
  <c r="CP13" i="5"/>
  <c r="DH9" i="5"/>
  <c r="DZ18" i="5"/>
  <c r="AI4" i="5"/>
  <c r="BB4" i="5"/>
  <c r="AI5" i="5"/>
  <c r="BB5" i="5"/>
  <c r="AI6" i="5"/>
  <c r="BB6" i="5"/>
  <c r="AI7" i="5"/>
  <c r="BB7" i="5"/>
  <c r="AI8" i="5"/>
  <c r="BB8" i="5"/>
  <c r="AI9" i="5"/>
  <c r="BB9" i="5"/>
  <c r="AI10" i="5"/>
  <c r="BB10" i="5"/>
  <c r="AI11" i="5"/>
  <c r="BB11" i="5"/>
  <c r="AI12" i="5"/>
  <c r="BB12" i="5"/>
  <c r="AI13" i="5"/>
  <c r="BB13" i="5"/>
  <c r="BB14" i="5"/>
  <c r="BB15" i="5"/>
  <c r="BU4" i="5"/>
  <c r="CQ4" i="5"/>
  <c r="BU5" i="5"/>
  <c r="CQ5" i="5"/>
  <c r="BU6" i="5"/>
  <c r="CQ6" i="5"/>
  <c r="BU7" i="5"/>
  <c r="CQ7" i="5"/>
  <c r="BU8" i="5"/>
  <c r="CQ8" i="5"/>
  <c r="BU9" i="5"/>
  <c r="CQ9" i="5"/>
  <c r="BU10" i="5"/>
  <c r="CQ10" i="5"/>
  <c r="BU11" i="5"/>
  <c r="CQ11" i="5"/>
  <c r="BU12" i="5"/>
  <c r="CQ12" i="5"/>
  <c r="BU13" i="5"/>
  <c r="CQ13" i="5"/>
  <c r="DI9" i="5"/>
  <c r="EA18" i="5"/>
  <c r="AJ4" i="5"/>
  <c r="BC4" i="5"/>
  <c r="AJ5" i="5"/>
  <c r="BC5" i="5"/>
  <c r="AJ6" i="5"/>
  <c r="BC6" i="5"/>
  <c r="AJ7" i="5"/>
  <c r="BC7" i="5"/>
  <c r="AJ8" i="5"/>
  <c r="BC8" i="5"/>
  <c r="AJ9" i="5"/>
  <c r="BC9" i="5"/>
  <c r="AJ10" i="5"/>
  <c r="BC10" i="5"/>
  <c r="AJ11" i="5"/>
  <c r="BC11" i="5"/>
  <c r="AJ12" i="5"/>
  <c r="BC12" i="5"/>
  <c r="AJ13" i="5"/>
  <c r="BC13" i="5"/>
  <c r="BC14" i="5"/>
  <c r="BC15" i="5"/>
  <c r="BV4" i="5"/>
  <c r="CR4" i="5"/>
  <c r="BV5" i="5"/>
  <c r="CR5" i="5"/>
  <c r="BV6" i="5"/>
  <c r="CR6" i="5"/>
  <c r="BV7" i="5"/>
  <c r="CR7" i="5"/>
  <c r="BV8" i="5"/>
  <c r="CR8" i="5"/>
  <c r="BV9" i="5"/>
  <c r="CR9" i="5"/>
  <c r="BV10" i="5"/>
  <c r="CR10" i="5"/>
  <c r="BV11" i="5"/>
  <c r="CR11" i="5"/>
  <c r="BV12" i="5"/>
  <c r="CR12" i="5"/>
  <c r="BV13" i="5"/>
  <c r="CR13" i="5"/>
  <c r="DJ9" i="5"/>
  <c r="EB18" i="5"/>
  <c r="EC18" i="5"/>
  <c r="ED18" i="5"/>
  <c r="CU5" i="5"/>
  <c r="DM5" i="5"/>
  <c r="CV5" i="5"/>
  <c r="DN5" i="5"/>
  <c r="CW5" i="5"/>
  <c r="DO5" i="5"/>
  <c r="CX5" i="5"/>
  <c r="DP5" i="5"/>
  <c r="CY5" i="5"/>
  <c r="DQ5" i="5"/>
  <c r="CZ5" i="5"/>
  <c r="DR5" i="5"/>
  <c r="DA5" i="5"/>
  <c r="DS5" i="5"/>
  <c r="DB5" i="5"/>
  <c r="DT5" i="5"/>
  <c r="DC5" i="5"/>
  <c r="DU5" i="5"/>
  <c r="DD5" i="5"/>
  <c r="DV5" i="5"/>
  <c r="DE5" i="5"/>
  <c r="DW5" i="5"/>
  <c r="DF5" i="5"/>
  <c r="DX5" i="5"/>
  <c r="DG5" i="5"/>
  <c r="DY5" i="5"/>
  <c r="DH5" i="5"/>
  <c r="DZ5" i="5"/>
  <c r="DI5" i="5"/>
  <c r="EA5" i="5"/>
  <c r="DJ5" i="5"/>
  <c r="EB5" i="5"/>
  <c r="EC5" i="5"/>
  <c r="ED5" i="5"/>
  <c r="EG6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G7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G8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G9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G10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G11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G12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G13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G14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G15" i="5"/>
  <c r="EH6" i="5"/>
  <c r="L53" i="2"/>
  <c r="W53" i="2"/>
  <c r="T53" i="2"/>
  <c r="S51" i="2"/>
  <c r="T51" i="2"/>
  <c r="U51" i="2"/>
  <c r="AD50" i="2"/>
  <c r="S52" i="2"/>
  <c r="T52" i="2"/>
  <c r="U52" i="2"/>
  <c r="AD51" i="2"/>
  <c r="S53" i="2"/>
  <c r="U53" i="2"/>
  <c r="AD52" i="2"/>
  <c r="AD53" i="2"/>
  <c r="AI50" i="2"/>
  <c r="V51" i="2"/>
  <c r="W51" i="2"/>
  <c r="X51" i="2"/>
  <c r="AE50" i="2"/>
  <c r="V52" i="2"/>
  <c r="W52" i="2"/>
  <c r="X52" i="2"/>
  <c r="AE51" i="2"/>
  <c r="V53" i="2"/>
  <c r="X53" i="2"/>
  <c r="AE52" i="2"/>
  <c r="AE53" i="2"/>
  <c r="AJ50" i="2"/>
  <c r="Y51" i="2"/>
  <c r="Z51" i="2"/>
  <c r="AA51" i="2"/>
  <c r="AF50" i="2"/>
  <c r="Y52" i="2"/>
  <c r="Z52" i="2"/>
  <c r="AA52" i="2"/>
  <c r="AF51" i="2"/>
  <c r="Y53" i="2"/>
  <c r="Z53" i="2"/>
  <c r="AA53" i="2"/>
  <c r="AF52" i="2"/>
  <c r="AF53" i="2"/>
  <c r="AK50" i="2"/>
  <c r="AL50" i="2"/>
  <c r="AN50" i="2"/>
  <c r="AQ50" i="2"/>
  <c r="AI51" i="2"/>
  <c r="AJ51" i="2"/>
  <c r="AK51" i="2"/>
  <c r="AL51" i="2"/>
  <c r="AN51" i="2"/>
  <c r="AR50" i="2"/>
  <c r="AI52" i="2"/>
  <c r="AJ52" i="2"/>
  <c r="AK52" i="2"/>
  <c r="AL52" i="2"/>
  <c r="AN52" i="2"/>
  <c r="AS50" i="2"/>
  <c r="AU50" i="2"/>
  <c r="AW50" i="2"/>
  <c r="AQ52" i="2"/>
  <c r="AR52" i="2"/>
  <c r="AS52" i="2"/>
  <c r="AU52" i="2"/>
  <c r="AW52" i="2"/>
  <c r="EL40" i="7"/>
  <c r="EL41" i="7"/>
  <c r="X11" i="7"/>
  <c r="AJ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AH11" i="7"/>
  <c r="AG11" i="7"/>
  <c r="AF11" i="7"/>
  <c r="AE11" i="7"/>
  <c r="AD11" i="7"/>
  <c r="AC11" i="7"/>
  <c r="AB11" i="7"/>
  <c r="AA11" i="7"/>
  <c r="Z11" i="7"/>
  <c r="Y11" i="7"/>
  <c r="W11" i="7"/>
  <c r="V11" i="7"/>
  <c r="U11" i="7"/>
  <c r="AI25" i="7"/>
  <c r="AI11" i="7"/>
  <c r="AR12" i="6"/>
  <c r="AR26" i="6"/>
  <c r="CP12" i="6"/>
  <c r="AS12" i="6"/>
  <c r="AS26" i="6"/>
  <c r="CQ12" i="6"/>
  <c r="EN12" i="6"/>
  <c r="GL12" i="6"/>
  <c r="IJ12" i="6"/>
  <c r="EO12" i="6"/>
  <c r="GM12" i="6"/>
  <c r="IK12" i="6"/>
  <c r="AQ12" i="6"/>
  <c r="AQ26" i="6"/>
  <c r="CO12" i="6"/>
  <c r="EM12" i="6"/>
  <c r="GK12" i="6"/>
  <c r="II12" i="6"/>
  <c r="BQ18" i="6"/>
  <c r="AL26" i="6"/>
  <c r="AK29" i="6"/>
  <c r="AK28" i="6"/>
  <c r="AK27" i="6"/>
  <c r="AK26" i="6"/>
  <c r="AK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T29" i="6"/>
  <c r="T28" i="6"/>
  <c r="T27" i="6"/>
  <c r="T26" i="6"/>
  <c r="T25" i="6"/>
  <c r="AN29" i="6"/>
  <c r="AK11" i="6"/>
  <c r="AE15" i="6"/>
  <c r="AN15" i="6"/>
  <c r="BZ21" i="6"/>
  <c r="AL12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K15" i="6"/>
  <c r="AK14" i="6"/>
  <c r="AK13" i="6"/>
  <c r="AK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U15" i="6"/>
  <c r="V15" i="6"/>
  <c r="W15" i="6"/>
  <c r="X15" i="6"/>
  <c r="Y15" i="6"/>
  <c r="Z15" i="6"/>
  <c r="AA15" i="6"/>
  <c r="AB15" i="6"/>
  <c r="AC15" i="6"/>
  <c r="AD15" i="6"/>
  <c r="AF15" i="6"/>
  <c r="AG15" i="6"/>
  <c r="AH15" i="6"/>
  <c r="AI15" i="6"/>
  <c r="T12" i="6"/>
  <c r="T13" i="6"/>
  <c r="T14" i="6"/>
  <c r="T15" i="6"/>
  <c r="P124" i="2"/>
  <c r="S124" i="2"/>
  <c r="O130" i="2"/>
  <c r="Q124" i="2"/>
  <c r="T124" i="2"/>
  <c r="P130" i="2"/>
  <c r="Q125" i="2"/>
  <c r="T125" i="2"/>
  <c r="P131" i="2"/>
  <c r="T130" i="2"/>
  <c r="AA130" i="2"/>
  <c r="AH130" i="2"/>
  <c r="K155" i="2"/>
  <c r="O124" i="2"/>
  <c r="R124" i="2"/>
  <c r="N130" i="2"/>
  <c r="O125" i="2"/>
  <c r="R125" i="2"/>
  <c r="N131" i="2"/>
  <c r="R130" i="2"/>
  <c r="AC130" i="2"/>
  <c r="AI130" i="2"/>
  <c r="L155" i="2"/>
  <c r="P125" i="2"/>
  <c r="S125" i="2"/>
  <c r="O131" i="2"/>
  <c r="AH131" i="2"/>
  <c r="K156" i="2"/>
  <c r="AI131" i="2"/>
  <c r="L156" i="2"/>
  <c r="V130" i="2"/>
  <c r="Y130" i="2"/>
  <c r="AG131" i="2"/>
  <c r="J156" i="2"/>
  <c r="AG130" i="2"/>
  <c r="J155" i="2"/>
  <c r="AM130" i="2"/>
  <c r="AM133" i="2"/>
  <c r="AL130" i="2"/>
  <c r="AL133" i="2"/>
  <c r="AN133" i="2"/>
  <c r="AM134" i="2"/>
  <c r="I156" i="2"/>
  <c r="AL134" i="2"/>
  <c r="I155" i="2"/>
  <c r="W106" i="2"/>
  <c r="Z106" i="2"/>
  <c r="AC106" i="2"/>
  <c r="W114" i="2"/>
  <c r="Y105" i="2"/>
  <c r="AB105" i="2"/>
  <c r="AE105" i="2"/>
  <c r="Y113" i="2"/>
  <c r="Y106" i="2"/>
  <c r="AB106" i="2"/>
  <c r="AE106" i="2"/>
  <c r="Y114" i="2"/>
  <c r="Y107" i="2"/>
  <c r="AB107" i="2"/>
  <c r="AE107" i="2"/>
  <c r="Y115" i="2"/>
  <c r="Y108" i="2"/>
  <c r="AB108" i="2"/>
  <c r="AE108" i="2"/>
  <c r="Y116" i="2"/>
  <c r="AC113" i="2"/>
  <c r="AE113" i="2"/>
  <c r="AJ114" i="2"/>
  <c r="J152" i="2"/>
  <c r="X106" i="2"/>
  <c r="AA106" i="2"/>
  <c r="AD106" i="2"/>
  <c r="X114" i="2"/>
  <c r="X105" i="2"/>
  <c r="AA105" i="2"/>
  <c r="AD105" i="2"/>
  <c r="X113" i="2"/>
  <c r="X107" i="2"/>
  <c r="AA107" i="2"/>
  <c r="AD107" i="2"/>
  <c r="X115" i="2"/>
  <c r="X108" i="2"/>
  <c r="AA108" i="2"/>
  <c r="AD108" i="2"/>
  <c r="X116" i="2"/>
  <c r="AB113" i="2"/>
  <c r="AF113" i="2"/>
  <c r="AK114" i="2"/>
  <c r="K152" i="2"/>
  <c r="W105" i="2"/>
  <c r="Z105" i="2"/>
  <c r="AC105" i="2"/>
  <c r="W113" i="2"/>
  <c r="W107" i="2"/>
  <c r="Z107" i="2"/>
  <c r="AC107" i="2"/>
  <c r="W115" i="2"/>
  <c r="W108" i="2"/>
  <c r="Z108" i="2"/>
  <c r="AC108" i="2"/>
  <c r="W116" i="2"/>
  <c r="AA113" i="2"/>
  <c r="AG113" i="2"/>
  <c r="AL114" i="2"/>
  <c r="L152" i="2"/>
  <c r="AJ115" i="2"/>
  <c r="J153" i="2"/>
  <c r="AK115" i="2"/>
  <c r="K153" i="2"/>
  <c r="AL115" i="2"/>
  <c r="L153" i="2"/>
  <c r="AJ116" i="2"/>
  <c r="J154" i="2"/>
  <c r="AK116" i="2"/>
  <c r="K154" i="2"/>
  <c r="AL116" i="2"/>
  <c r="L154" i="2"/>
  <c r="AK113" i="2"/>
  <c r="K151" i="2"/>
  <c r="AL113" i="2"/>
  <c r="L151" i="2"/>
  <c r="AJ113" i="2"/>
  <c r="J151" i="2"/>
  <c r="AR113" i="2"/>
  <c r="AR117" i="2"/>
  <c r="AO113" i="2"/>
  <c r="AO117" i="2"/>
  <c r="AS117" i="2"/>
  <c r="AR118" i="2"/>
  <c r="I154" i="2"/>
  <c r="AQ113" i="2"/>
  <c r="AQ117" i="2"/>
  <c r="AQ118" i="2"/>
  <c r="I153" i="2"/>
  <c r="AP113" i="2"/>
  <c r="AP117" i="2"/>
  <c r="AP118" i="2"/>
  <c r="I152" i="2"/>
  <c r="AO118" i="2"/>
  <c r="I151" i="2"/>
  <c r="P89" i="2"/>
  <c r="S89" i="2"/>
  <c r="O95" i="2"/>
  <c r="Q89" i="2"/>
  <c r="T89" i="2"/>
  <c r="P95" i="2"/>
  <c r="Q90" i="2"/>
  <c r="T90" i="2"/>
  <c r="P96" i="2"/>
  <c r="T95" i="2"/>
  <c r="AA95" i="2"/>
  <c r="AH95" i="2"/>
  <c r="K149" i="2"/>
  <c r="O89" i="2"/>
  <c r="R89" i="2"/>
  <c r="N95" i="2"/>
  <c r="O90" i="2"/>
  <c r="R90" i="2"/>
  <c r="N96" i="2"/>
  <c r="R95" i="2"/>
  <c r="AC95" i="2"/>
  <c r="AI95" i="2"/>
  <c r="L149" i="2"/>
  <c r="P90" i="2"/>
  <c r="S90" i="2"/>
  <c r="O96" i="2"/>
  <c r="AH96" i="2"/>
  <c r="K150" i="2"/>
  <c r="AI96" i="2"/>
  <c r="L150" i="2"/>
  <c r="V95" i="2"/>
  <c r="Y95" i="2"/>
  <c r="AG96" i="2"/>
  <c r="J150" i="2"/>
  <c r="AG95" i="2"/>
  <c r="J149" i="2"/>
  <c r="AL95" i="2"/>
  <c r="AL98" i="2"/>
  <c r="AN98" i="2"/>
  <c r="AL99" i="2"/>
  <c r="I149" i="2"/>
  <c r="S71" i="2"/>
  <c r="V71" i="2"/>
  <c r="Y71" i="2"/>
  <c r="S79" i="2"/>
  <c r="U70" i="2"/>
  <c r="X70" i="2"/>
  <c r="AA70" i="2"/>
  <c r="U78" i="2"/>
  <c r="U71" i="2"/>
  <c r="X71" i="2"/>
  <c r="AA71" i="2"/>
  <c r="U79" i="2"/>
  <c r="U72" i="2"/>
  <c r="X72" i="2"/>
  <c r="AA72" i="2"/>
  <c r="U80" i="2"/>
  <c r="Y78" i="2"/>
  <c r="AA78" i="2"/>
  <c r="AF79" i="2"/>
  <c r="J147" i="2"/>
  <c r="T71" i="2"/>
  <c r="W71" i="2"/>
  <c r="Z71" i="2"/>
  <c r="T79" i="2"/>
  <c r="T70" i="2"/>
  <c r="W70" i="2"/>
  <c r="Z70" i="2"/>
  <c r="T78" i="2"/>
  <c r="T72" i="2"/>
  <c r="L72" i="2"/>
  <c r="W72" i="2"/>
  <c r="Z72" i="2"/>
  <c r="T80" i="2"/>
  <c r="X78" i="2"/>
  <c r="AB78" i="2"/>
  <c r="AG79" i="2"/>
  <c r="K147" i="2"/>
  <c r="S70" i="2"/>
  <c r="V70" i="2"/>
  <c r="Y70" i="2"/>
  <c r="S78" i="2"/>
  <c r="S72" i="2"/>
  <c r="V72" i="2"/>
  <c r="Y72" i="2"/>
  <c r="S80" i="2"/>
  <c r="W78" i="2"/>
  <c r="AC78" i="2"/>
  <c r="AH79" i="2"/>
  <c r="L147" i="2"/>
  <c r="AF80" i="2"/>
  <c r="J148" i="2"/>
  <c r="AG80" i="2"/>
  <c r="K148" i="2"/>
  <c r="AH80" i="2"/>
  <c r="L148" i="2"/>
  <c r="AG78" i="2"/>
  <c r="K146" i="2"/>
  <c r="AH78" i="2"/>
  <c r="L146" i="2"/>
  <c r="AF78" i="2"/>
  <c r="J146" i="2"/>
  <c r="AM78" i="2"/>
  <c r="AM82" i="2"/>
  <c r="AK78" i="2"/>
  <c r="AK82" i="2"/>
  <c r="AN82" i="2"/>
  <c r="AM83" i="2"/>
  <c r="I148" i="2"/>
  <c r="AL78" i="2"/>
  <c r="AL82" i="2"/>
  <c r="AL83" i="2"/>
  <c r="I147" i="2"/>
  <c r="AK83" i="2"/>
  <c r="I146" i="2"/>
  <c r="S60" i="2"/>
  <c r="U59" i="2"/>
  <c r="U60" i="2"/>
  <c r="U61" i="2"/>
  <c r="Y59" i="2"/>
  <c r="AA59" i="2"/>
  <c r="AF60" i="2"/>
  <c r="J144" i="2"/>
  <c r="T60" i="2"/>
  <c r="T59" i="2"/>
  <c r="T61" i="2"/>
  <c r="X59" i="2"/>
  <c r="AB59" i="2"/>
  <c r="AG60" i="2"/>
  <c r="K144" i="2"/>
  <c r="S59" i="2"/>
  <c r="S61" i="2"/>
  <c r="W59" i="2"/>
  <c r="AC59" i="2"/>
  <c r="AH60" i="2"/>
  <c r="L144" i="2"/>
  <c r="AF61" i="2"/>
  <c r="J145" i="2"/>
  <c r="AG61" i="2"/>
  <c r="K145" i="2"/>
  <c r="AH61" i="2"/>
  <c r="L145" i="2"/>
  <c r="AG59" i="2"/>
  <c r="K143" i="2"/>
  <c r="AH59" i="2"/>
  <c r="L143" i="2"/>
  <c r="AF59" i="2"/>
  <c r="J143" i="2"/>
  <c r="AM59" i="2"/>
  <c r="AM63" i="2"/>
  <c r="AK59" i="2"/>
  <c r="AK63" i="2"/>
  <c r="AN63" i="2"/>
  <c r="AM64" i="2"/>
  <c r="I145" i="2"/>
  <c r="AL59" i="2"/>
  <c r="AL63" i="2"/>
  <c r="AL64" i="2"/>
  <c r="I144" i="2"/>
  <c r="AK64" i="2"/>
  <c r="I143" i="2"/>
  <c r="W123" i="2"/>
  <c r="B40" i="4"/>
  <c r="B41" i="4"/>
  <c r="B42" i="4"/>
  <c r="J39" i="4"/>
  <c r="C41" i="4"/>
  <c r="C42" i="4"/>
  <c r="K39" i="4"/>
  <c r="D42" i="4"/>
  <c r="L39" i="4"/>
  <c r="M39" i="4"/>
  <c r="J40" i="4"/>
  <c r="K40" i="4"/>
  <c r="L40" i="4"/>
  <c r="M40" i="4"/>
  <c r="J41" i="4"/>
  <c r="K41" i="4"/>
  <c r="L41" i="4"/>
  <c r="M41" i="4"/>
  <c r="O39" i="4"/>
  <c r="P39" i="4"/>
  <c r="C8" i="4"/>
  <c r="C9" i="4"/>
  <c r="F20" i="4"/>
  <c r="E20" i="4"/>
  <c r="E19" i="4"/>
  <c r="D20" i="4"/>
  <c r="D19" i="4"/>
  <c r="D18" i="4"/>
  <c r="C19" i="4"/>
  <c r="C18" i="4"/>
  <c r="C20" i="4"/>
  <c r="B20" i="4"/>
  <c r="B19" i="4"/>
  <c r="B18" i="4"/>
  <c r="C17" i="4"/>
  <c r="B17" i="4"/>
  <c r="B16" i="4"/>
  <c r="G11" i="4"/>
  <c r="F10" i="4"/>
  <c r="E10" i="4"/>
  <c r="E9" i="4"/>
  <c r="D10" i="4"/>
  <c r="D9" i="4"/>
  <c r="D8" i="4"/>
  <c r="C10" i="4"/>
  <c r="C7" i="4"/>
  <c r="B10" i="4"/>
  <c r="B9" i="4"/>
  <c r="B8" i="4"/>
  <c r="B7" i="4"/>
  <c r="B6" i="4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O36" i="2"/>
  <c r="P36" i="2"/>
  <c r="Q36" i="2"/>
  <c r="R36" i="2"/>
  <c r="S36" i="2"/>
  <c r="T36" i="2"/>
  <c r="P35" i="2"/>
  <c r="Q35" i="2"/>
  <c r="R35" i="2"/>
  <c r="S35" i="2"/>
  <c r="T35" i="2"/>
  <c r="O35" i="2"/>
  <c r="D131" i="2"/>
  <c r="C130" i="2"/>
  <c r="C131" i="2"/>
  <c r="D125" i="2"/>
  <c r="C124" i="2"/>
  <c r="C125" i="2"/>
  <c r="E115" i="2"/>
  <c r="D115" i="2"/>
  <c r="C115" i="2"/>
  <c r="D114" i="2"/>
  <c r="C114" i="2"/>
  <c r="C113" i="2"/>
  <c r="E107" i="2"/>
  <c r="D107" i="2"/>
  <c r="C107" i="2"/>
  <c r="D106" i="2"/>
  <c r="C106" i="2"/>
  <c r="C105" i="2"/>
  <c r="C95" i="2"/>
  <c r="C89" i="2"/>
  <c r="D78" i="2"/>
  <c r="C78" i="2"/>
  <c r="C77" i="2"/>
  <c r="D71" i="2"/>
  <c r="C71" i="2"/>
  <c r="C70" i="2"/>
  <c r="D59" i="2"/>
  <c r="C59" i="2"/>
  <c r="C58" i="2"/>
  <c r="D52" i="2"/>
  <c r="C52" i="2"/>
  <c r="C51" i="2"/>
  <c r="CF20" i="6"/>
  <c r="AS13" i="6"/>
  <c r="BB18" i="6"/>
  <c r="BE16" i="6"/>
  <c r="BF19" i="6"/>
  <c r="BF21" i="6"/>
  <c r="AZ14" i="6"/>
  <c r="AZ15" i="6"/>
  <c r="AY29" i="6"/>
  <c r="AV35" i="6"/>
  <c r="AY34" i="6"/>
  <c r="BB35" i="6"/>
  <c r="AV30" i="6"/>
  <c r="BC20" i="6"/>
  <c r="CL30" i="6"/>
  <c r="CI29" i="6"/>
  <c r="BK29" i="6"/>
  <c r="CI35" i="6"/>
  <c r="CF34" i="6"/>
  <c r="ED20" i="6"/>
  <c r="BT34" i="6"/>
  <c r="BH34" i="6"/>
  <c r="CF33" i="6"/>
  <c r="BQ32" i="6"/>
  <c r="DO18" i="6"/>
  <c r="BW31" i="6"/>
  <c r="BW30" i="6"/>
  <c r="BK30" i="6"/>
  <c r="BK34" i="6"/>
  <c r="BH31" i="6"/>
  <c r="CL16" i="6"/>
  <c r="CF19" i="6"/>
  <c r="ED19" i="6"/>
  <c r="CF32" i="6"/>
  <c r="BW28" i="6"/>
  <c r="BW14" i="6"/>
  <c r="DU14" i="6"/>
  <c r="BW16" i="6"/>
  <c r="DU16" i="6"/>
  <c r="BZ35" i="6"/>
  <c r="DX21" i="6"/>
  <c r="BH32" i="6"/>
  <c r="BE28" i="6"/>
  <c r="CI27" i="6"/>
  <c r="BW27" i="6"/>
  <c r="BW13" i="6"/>
  <c r="DU13" i="6"/>
  <c r="BK27" i="6"/>
  <c r="BH26" i="6"/>
  <c r="CI13" i="6"/>
  <c r="CI15" i="6"/>
  <c r="EG15" i="6"/>
  <c r="BW17" i="6"/>
  <c r="BQ26" i="6"/>
  <c r="CI21" i="6"/>
  <c r="EG21" i="6"/>
  <c r="BQ12" i="6"/>
  <c r="DO12" i="6"/>
  <c r="BE13" i="6"/>
  <c r="BB19" i="6"/>
  <c r="AY13" i="6"/>
  <c r="AY17" i="6"/>
  <c r="AY21" i="6"/>
  <c r="CF18" i="6"/>
  <c r="ED18" i="6"/>
  <c r="BT20" i="6"/>
  <c r="DR20" i="6"/>
  <c r="BE14" i="6"/>
  <c r="DC14" i="6"/>
  <c r="BE18" i="6"/>
  <c r="BE12" i="6"/>
  <c r="BE15" i="6"/>
  <c r="BB13" i="6"/>
  <c r="AY15" i="6"/>
  <c r="AY19" i="6"/>
  <c r="AW28" i="6"/>
  <c r="AT32" i="6"/>
  <c r="EG13" i="6"/>
  <c r="AJ26" i="6"/>
  <c r="AM26" i="6"/>
  <c r="AJ27" i="6"/>
  <c r="AM27" i="6"/>
  <c r="AJ25" i="6"/>
  <c r="AJ29" i="6"/>
  <c r="AM29" i="6"/>
  <c r="AJ28" i="6"/>
  <c r="AM28" i="6"/>
  <c r="AJ15" i="6"/>
  <c r="AM15" i="6"/>
  <c r="AJ12" i="6"/>
  <c r="AM12" i="6"/>
  <c r="AJ14" i="6"/>
  <c r="AM14" i="6"/>
  <c r="AJ13" i="6"/>
  <c r="AM13" i="6"/>
  <c r="AJ11" i="6"/>
  <c r="AN107" i="2"/>
  <c r="X124" i="2"/>
  <c r="X89" i="2"/>
  <c r="AL105" i="2"/>
  <c r="AM106" i="2"/>
  <c r="AK104" i="2"/>
  <c r="X123" i="2"/>
  <c r="W124" i="2"/>
  <c r="AN106" i="2"/>
  <c r="AD69" i="2"/>
  <c r="AM104" i="2"/>
  <c r="AK106" i="2"/>
  <c r="AN105" i="2"/>
  <c r="AN104" i="2"/>
  <c r="AN108" i="2"/>
  <c r="AE70" i="2"/>
  <c r="X88" i="2"/>
  <c r="X90" i="2"/>
  <c r="AB89" i="2"/>
  <c r="W88" i="2"/>
  <c r="AL106" i="2"/>
  <c r="AL107" i="2"/>
  <c r="AK107" i="2"/>
  <c r="AM107" i="2"/>
  <c r="AL104" i="2"/>
  <c r="AM105" i="2"/>
  <c r="AF71" i="2"/>
  <c r="AK105" i="2"/>
  <c r="W89" i="2"/>
  <c r="AD71" i="2"/>
  <c r="AF70" i="2"/>
  <c r="AF69" i="2"/>
  <c r="AE71" i="2"/>
  <c r="AD70" i="2"/>
  <c r="AE69" i="2"/>
  <c r="X34" i="2"/>
  <c r="X35" i="2"/>
  <c r="N42" i="2"/>
  <c r="O41" i="2"/>
  <c r="P42" i="2"/>
  <c r="O42" i="2"/>
  <c r="N41" i="2"/>
  <c r="P41" i="2"/>
  <c r="W35" i="2"/>
  <c r="W34" i="2"/>
  <c r="EJ16" i="6"/>
  <c r="DU17" i="6"/>
  <c r="AN13" i="6"/>
  <c r="CB35" i="6"/>
  <c r="BP35" i="6"/>
  <c r="BD35" i="6"/>
  <c r="CK34" i="6"/>
  <c r="BY34" i="6"/>
  <c r="BM34" i="6"/>
  <c r="CK33" i="6"/>
  <c r="BY33" i="6"/>
  <c r="BM33" i="6"/>
  <c r="CH32" i="6"/>
  <c r="BJ32" i="6"/>
  <c r="CH31" i="6"/>
  <c r="BJ31" i="6"/>
  <c r="CH30" i="6"/>
  <c r="CE29" i="6"/>
  <c r="BS29" i="6"/>
  <c r="BG29" i="6"/>
  <c r="CE35" i="6"/>
  <c r="BS35" i="6"/>
  <c r="BG35" i="6"/>
  <c r="CB34" i="6"/>
  <c r="BP34" i="6"/>
  <c r="CB33" i="6"/>
  <c r="BP33" i="6"/>
  <c r="BD33" i="6"/>
  <c r="BY32" i="6"/>
  <c r="BY31" i="6"/>
  <c r="BM31" i="6"/>
  <c r="BM30" i="6"/>
  <c r="BV29" i="6"/>
  <c r="CK35" i="6"/>
  <c r="BM35" i="6"/>
  <c r="CH34" i="6"/>
  <c r="BV34" i="6"/>
  <c r="CH33" i="6"/>
  <c r="BS32" i="6"/>
  <c r="CE31" i="6"/>
  <c r="BS31" i="6"/>
  <c r="BG30" i="6"/>
  <c r="CB29" i="6"/>
  <c r="BP29" i="6"/>
  <c r="BV35" i="6"/>
  <c r="BD32" i="6"/>
  <c r="CB30" i="6"/>
  <c r="BP28" i="6"/>
  <c r="CE26" i="6"/>
  <c r="BS26" i="6"/>
  <c r="CH14" i="6"/>
  <c r="CB15" i="6"/>
  <c r="CH16" i="6"/>
  <c r="EF16" i="6"/>
  <c r="CH18" i="6"/>
  <c r="EF18" i="6"/>
  <c r="CB19" i="6"/>
  <c r="DZ19" i="6"/>
  <c r="BV20" i="6"/>
  <c r="DT20" i="6"/>
  <c r="BD31" i="6"/>
  <c r="BM29" i="6"/>
  <c r="CE28" i="6"/>
  <c r="BS28" i="6"/>
  <c r="BG28" i="6"/>
  <c r="CK27" i="6"/>
  <c r="BY27" i="6"/>
  <c r="BM27" i="6"/>
  <c r="BJ26" i="6"/>
  <c r="BY13" i="6"/>
  <c r="CK13" i="6"/>
  <c r="EI13" i="6"/>
  <c r="CE14" i="6"/>
  <c r="BY15" i="6"/>
  <c r="BY17" i="6"/>
  <c r="DW17" i="6"/>
  <c r="BY19" i="6"/>
  <c r="DW19" i="6"/>
  <c r="CK19" i="6"/>
  <c r="EI19" i="6"/>
  <c r="BJ35" i="6"/>
  <c r="BP30" i="6"/>
  <c r="BD29" i="6"/>
  <c r="BY28" i="6"/>
  <c r="BM28" i="6"/>
  <c r="CE27" i="6"/>
  <c r="BS27" i="6"/>
  <c r="BG27" i="6"/>
  <c r="CE13" i="6"/>
  <c r="EC13" i="6"/>
  <c r="BY14" i="6"/>
  <c r="CE15" i="6"/>
  <c r="EC15" i="6"/>
  <c r="CE17" i="6"/>
  <c r="EC17" i="6"/>
  <c r="BY18" i="6"/>
  <c r="DW18" i="6"/>
  <c r="BY20" i="6"/>
  <c r="BD30" i="6"/>
  <c r="CB18" i="6"/>
  <c r="CK20" i="6"/>
  <c r="CE21" i="6"/>
  <c r="EC21" i="6"/>
  <c r="BJ13" i="6"/>
  <c r="BJ17" i="6"/>
  <c r="DH17" i="6"/>
  <c r="BJ19" i="6"/>
  <c r="BJ20" i="6"/>
  <c r="BM12" i="6"/>
  <c r="BA21" i="6"/>
  <c r="AL15" i="6"/>
  <c r="AR16" i="6"/>
  <c r="BP31" i="6"/>
  <c r="BY29" i="6"/>
  <c r="CH28" i="6"/>
  <c r="BV15" i="6"/>
  <c r="DT15" i="6"/>
  <c r="CH17" i="6"/>
  <c r="EF17" i="6"/>
  <c r="CB20" i="6"/>
  <c r="DZ20" i="6"/>
  <c r="CH20" i="6"/>
  <c r="CB21" i="6"/>
  <c r="CK12" i="6"/>
  <c r="BY12" i="6"/>
  <c r="BS15" i="6"/>
  <c r="BG14" i="6"/>
  <c r="DE14" i="6"/>
  <c r="BG15" i="6"/>
  <c r="BG20" i="6"/>
  <c r="BA12" i="6"/>
  <c r="AX16" i="6"/>
  <c r="AX20" i="6"/>
  <c r="AU14" i="6"/>
  <c r="CB32" i="6"/>
  <c r="BD27" i="6"/>
  <c r="BY26" i="6"/>
  <c r="CH19" i="6"/>
  <c r="EF19" i="6"/>
  <c r="CK21" i="6"/>
  <c r="EI21" i="6"/>
  <c r="BS14" i="6"/>
  <c r="BS18" i="6"/>
  <c r="BS12" i="6"/>
  <c r="DQ12" i="6"/>
  <c r="BP14" i="6"/>
  <c r="BP15" i="6"/>
  <c r="BP16" i="6"/>
  <c r="DN16" i="6"/>
  <c r="BP17" i="6"/>
  <c r="BP19" i="6"/>
  <c r="BP20" i="6"/>
  <c r="DN20" i="6"/>
  <c r="BP21" i="6"/>
  <c r="DN21" i="6"/>
  <c r="BG12" i="6"/>
  <c r="BD21" i="6"/>
  <c r="DB21" i="6"/>
  <c r="AU15" i="6"/>
  <c r="AR14" i="6"/>
  <c r="AR18" i="6"/>
  <c r="BV21" i="6"/>
  <c r="DT21" i="6"/>
  <c r="BS17" i="6"/>
  <c r="DQ17" i="6"/>
  <c r="BM19" i="6"/>
  <c r="AR17" i="6"/>
  <c r="CB16" i="6"/>
  <c r="BS13" i="6"/>
  <c r="BM14" i="6"/>
  <c r="DK14" i="6"/>
  <c r="BM18" i="6"/>
  <c r="BJ12" i="6"/>
  <c r="BA16" i="6"/>
  <c r="AX12" i="6"/>
  <c r="BM13" i="6"/>
  <c r="DK13" i="6"/>
  <c r="BA20" i="6"/>
  <c r="CK26" i="6"/>
  <c r="BS21" i="6"/>
  <c r="DQ21" i="6"/>
  <c r="BM16" i="6"/>
  <c r="DK16" i="6"/>
  <c r="BM20" i="6"/>
  <c r="DK20" i="6"/>
  <c r="AR15" i="6"/>
  <c r="CE12" i="6"/>
  <c r="BM21" i="6"/>
  <c r="BG19" i="6"/>
  <c r="BG21" i="6"/>
  <c r="BD20" i="6"/>
  <c r="BA14" i="6"/>
  <c r="AL13" i="6"/>
  <c r="BA15" i="6"/>
  <c r="AN28" i="6"/>
  <c r="AU35" i="6"/>
  <c r="AX34" i="6"/>
  <c r="BA35" i="6"/>
  <c r="AU30" i="6"/>
  <c r="AX29" i="6"/>
  <c r="AN14" i="6"/>
  <c r="BV31" i="6"/>
  <c r="BV30" i="6"/>
  <c r="BJ30" i="6"/>
  <c r="CK30" i="6"/>
  <c r="CH29" i="6"/>
  <c r="BY35" i="6"/>
  <c r="BJ34" i="6"/>
  <c r="CE32" i="6"/>
  <c r="BG32" i="6"/>
  <c r="BG31" i="6"/>
  <c r="CE33" i="6"/>
  <c r="BD28" i="6"/>
  <c r="CH27" i="6"/>
  <c r="BV27" i="6"/>
  <c r="BJ27" i="6"/>
  <c r="BG26" i="6"/>
  <c r="BV14" i="6"/>
  <c r="BV16" i="6"/>
  <c r="DT16" i="6"/>
  <c r="CH35" i="6"/>
  <c r="BG34" i="6"/>
  <c r="BP32" i="6"/>
  <c r="CE18" i="6"/>
  <c r="CE34" i="6"/>
  <c r="BP26" i="6"/>
  <c r="CK16" i="6"/>
  <c r="EI16" i="6"/>
  <c r="CE19" i="6"/>
  <c r="BV28" i="6"/>
  <c r="BV13" i="6"/>
  <c r="CH15" i="6"/>
  <c r="EF15" i="6"/>
  <c r="BS20" i="6"/>
  <c r="BD15" i="6"/>
  <c r="DB15" i="6"/>
  <c r="BA13" i="6"/>
  <c r="AX15" i="6"/>
  <c r="CV15" i="6"/>
  <c r="AX19" i="6"/>
  <c r="BP12" i="6"/>
  <c r="DN12" i="6"/>
  <c r="BD16" i="6"/>
  <c r="BA18" i="6"/>
  <c r="BS34" i="6"/>
  <c r="BJ29" i="6"/>
  <c r="BV17" i="6"/>
  <c r="DT17" i="6"/>
  <c r="CE20" i="6"/>
  <c r="BY21" i="6"/>
  <c r="DW21" i="6"/>
  <c r="BP18" i="6"/>
  <c r="DN18" i="6"/>
  <c r="BD13" i="6"/>
  <c r="DB13" i="6"/>
  <c r="BA19" i="6"/>
  <c r="AX13" i="6"/>
  <c r="AX17" i="6"/>
  <c r="AX21" i="6"/>
  <c r="BD18" i="6"/>
  <c r="DB18" i="6"/>
  <c r="BD14" i="6"/>
  <c r="DB14" i="6"/>
  <c r="CH13" i="6"/>
  <c r="EF13" i="6"/>
  <c r="AR13" i="6"/>
  <c r="CH21" i="6"/>
  <c r="BD12" i="6"/>
  <c r="AN26" i="6"/>
  <c r="BA29" i="6"/>
  <c r="CY15" i="6"/>
  <c r="AU27" i="6"/>
  <c r="AU29" i="6"/>
  <c r="CS15" i="6"/>
  <c r="AU31" i="6"/>
  <c r="AR27" i="6"/>
  <c r="AR30" i="6"/>
  <c r="AU34" i="6"/>
  <c r="AX26" i="6"/>
  <c r="AR29" i="6"/>
  <c r="CP15" i="6"/>
  <c r="BA30" i="6"/>
  <c r="AX31" i="6"/>
  <c r="AR32" i="6"/>
  <c r="AX27" i="6"/>
  <c r="AL28" i="6"/>
  <c r="CW15" i="6"/>
  <c r="AN12" i="6"/>
  <c r="BV32" i="6"/>
  <c r="BD34" i="6"/>
  <c r="CK32" i="6"/>
  <c r="BM32" i="6"/>
  <c r="CK31" i="6"/>
  <c r="BY30" i="6"/>
  <c r="BV33" i="6"/>
  <c r="BJ33" i="6"/>
  <c r="CE30" i="6"/>
  <c r="CE16" i="6"/>
  <c r="EC16" i="6"/>
  <c r="BS30" i="6"/>
  <c r="CB28" i="6"/>
  <c r="CB13" i="6"/>
  <c r="CB17" i="6"/>
  <c r="BV18" i="6"/>
  <c r="CH26" i="6"/>
  <c r="BV26" i="6"/>
  <c r="CK15" i="6"/>
  <c r="CK29" i="6"/>
  <c r="EI15" i="6"/>
  <c r="CK17" i="6"/>
  <c r="BS33" i="6"/>
  <c r="CB31" i="6"/>
  <c r="CK28" i="6"/>
  <c r="CB26" i="6"/>
  <c r="BD26" i="6"/>
  <c r="CK14" i="6"/>
  <c r="BY16" i="6"/>
  <c r="DW16" i="6"/>
  <c r="CK18" i="6"/>
  <c r="EI18" i="6"/>
  <c r="CB27" i="6"/>
  <c r="CH12" i="6"/>
  <c r="BV12" i="6"/>
  <c r="DT12" i="6"/>
  <c r="BS16" i="6"/>
  <c r="BJ14" i="6"/>
  <c r="BJ28" i="6"/>
  <c r="DH14" i="6"/>
  <c r="BJ15" i="6"/>
  <c r="BJ16" i="6"/>
  <c r="BJ18" i="6"/>
  <c r="DH18" i="6"/>
  <c r="BJ21" i="6"/>
  <c r="DH21" i="6"/>
  <c r="BD19" i="6"/>
  <c r="BA17" i="6"/>
  <c r="AU13" i="6"/>
  <c r="AU17" i="6"/>
  <c r="AU21" i="6"/>
  <c r="AR20" i="6"/>
  <c r="BG33" i="6"/>
  <c r="BM26" i="6"/>
  <c r="BS19" i="6"/>
  <c r="BG13" i="6"/>
  <c r="BG16" i="6"/>
  <c r="DE16" i="6"/>
  <c r="BG17" i="6"/>
  <c r="DE17" i="6"/>
  <c r="BG18" i="6"/>
  <c r="DE18" i="6"/>
  <c r="AU18" i="6"/>
  <c r="AU12" i="6"/>
  <c r="CB14" i="6"/>
  <c r="DZ14" i="6"/>
  <c r="CB12" i="6"/>
  <c r="DZ12" i="6"/>
  <c r="BP13" i="6"/>
  <c r="BD17" i="6"/>
  <c r="DB17" i="6"/>
  <c r="AU19" i="6"/>
  <c r="AU33" i="6"/>
  <c r="CS19" i="6"/>
  <c r="BV19" i="6"/>
  <c r="DT19" i="6"/>
  <c r="BM15" i="6"/>
  <c r="DK15" i="6"/>
  <c r="AX18" i="6"/>
  <c r="AX32" i="6"/>
  <c r="CV18" i="6"/>
  <c r="AU20" i="6"/>
  <c r="AR21" i="6"/>
  <c r="AR19" i="6"/>
  <c r="BP27" i="6"/>
  <c r="AX14" i="6"/>
  <c r="AU16" i="6"/>
  <c r="CS16" i="6"/>
  <c r="BM17" i="6"/>
  <c r="AL14" i="6"/>
  <c r="AN27" i="6"/>
  <c r="BA33" i="6"/>
  <c r="CY19" i="6"/>
  <c r="AR31" i="6"/>
  <c r="BA28" i="6"/>
  <c r="BA32" i="6"/>
  <c r="BA26" i="6"/>
  <c r="AX30" i="6"/>
  <c r="AU26" i="6"/>
  <c r="BA27" i="6"/>
  <c r="BA31" i="6"/>
  <c r="AU28" i="6"/>
  <c r="AR33" i="6"/>
  <c r="AR28" i="6"/>
  <c r="AR35" i="6"/>
  <c r="BA34" i="6"/>
  <c r="AX33" i="6"/>
  <c r="AX35" i="6"/>
  <c r="AL29" i="6"/>
  <c r="AR34" i="6"/>
  <c r="AX28" i="6"/>
  <c r="AU32" i="6"/>
  <c r="AL27" i="6"/>
  <c r="AK4" i="5"/>
  <c r="AK13" i="5"/>
  <c r="AK8" i="5"/>
  <c r="AK5" i="5"/>
  <c r="AK6" i="5"/>
  <c r="AK11" i="5"/>
  <c r="AK9" i="5"/>
  <c r="AK12" i="5"/>
  <c r="AK7" i="5"/>
  <c r="AK10" i="5"/>
  <c r="X125" i="2"/>
  <c r="AB123" i="2"/>
  <c r="AB124" i="2"/>
  <c r="AB125" i="2"/>
  <c r="AD72" i="2"/>
  <c r="W125" i="2"/>
  <c r="AA123" i="2"/>
  <c r="AC123" i="2"/>
  <c r="AT105" i="2"/>
  <c r="AT107" i="2"/>
  <c r="AT106" i="2"/>
  <c r="AT104" i="2"/>
  <c r="AL108" i="2"/>
  <c r="AR106" i="2"/>
  <c r="AK108" i="2"/>
  <c r="AQ105" i="2"/>
  <c r="AM108" i="2"/>
  <c r="AI70" i="2"/>
  <c r="AI69" i="2"/>
  <c r="AE72" i="2"/>
  <c r="AJ71" i="2"/>
  <c r="AI71" i="2"/>
  <c r="AB88" i="2"/>
  <c r="AB90" i="2"/>
  <c r="W90" i="2"/>
  <c r="AA88" i="2"/>
  <c r="AF72" i="2"/>
  <c r="T41" i="2"/>
  <c r="AA41" i="2"/>
  <c r="R41" i="2"/>
  <c r="W36" i="2"/>
  <c r="AA35" i="2"/>
  <c r="X36" i="2"/>
  <c r="AB34" i="2"/>
  <c r="CS13" i="6"/>
  <c r="DK19" i="6"/>
  <c r="CP14" i="6"/>
  <c r="CV20" i="6"/>
  <c r="DE15" i="6"/>
  <c r="EI12" i="6"/>
  <c r="DQ13" i="6"/>
  <c r="EC14" i="6"/>
  <c r="EF14" i="6"/>
  <c r="DT13" i="6"/>
  <c r="DE20" i="6"/>
  <c r="DN15" i="6"/>
  <c r="DZ21" i="6"/>
  <c r="DW20" i="6"/>
  <c r="DW14" i="6"/>
  <c r="DE13" i="6"/>
  <c r="CS21" i="6"/>
  <c r="DB19" i="6"/>
  <c r="EC20" i="6"/>
  <c r="DE19" i="6"/>
  <c r="DN14" i="6"/>
  <c r="EF20" i="6"/>
  <c r="AQ30" i="6"/>
  <c r="AT34" i="6"/>
  <c r="AQ29" i="6"/>
  <c r="AZ30" i="6"/>
  <c r="AW27" i="6"/>
  <c r="AW31" i="6"/>
  <c r="AQ32" i="6"/>
  <c r="AT29" i="6"/>
  <c r="AQ27" i="6"/>
  <c r="AT27" i="6"/>
  <c r="AZ29" i="6"/>
  <c r="CX15" i="6"/>
  <c r="AT31" i="6"/>
  <c r="AW26" i="6"/>
  <c r="AW34" i="6"/>
  <c r="AZ35" i="6"/>
  <c r="AT30" i="6"/>
  <c r="AW29" i="6"/>
  <c r="AT35" i="6"/>
  <c r="CV17" i="6"/>
  <c r="BU33" i="6"/>
  <c r="BI33" i="6"/>
  <c r="CD30" i="6"/>
  <c r="BR30" i="6"/>
  <c r="BU32" i="6"/>
  <c r="BR33" i="6"/>
  <c r="BF33" i="6"/>
  <c r="DD19" i="6"/>
  <c r="CA31" i="6"/>
  <c r="CJ29" i="6"/>
  <c r="CJ32" i="6"/>
  <c r="CJ28" i="6"/>
  <c r="CA26" i="6"/>
  <c r="BC26" i="6"/>
  <c r="CJ15" i="6"/>
  <c r="EH15" i="6"/>
  <c r="CD16" i="6"/>
  <c r="EB16" i="6"/>
  <c r="CJ17" i="6"/>
  <c r="CJ31" i="6"/>
  <c r="BX30" i="6"/>
  <c r="CA28" i="6"/>
  <c r="CA14" i="6"/>
  <c r="BU19" i="6"/>
  <c r="DS19" i="6"/>
  <c r="BI28" i="6"/>
  <c r="CA27" i="6"/>
  <c r="BO27" i="6"/>
  <c r="BL26" i="6"/>
  <c r="CA13" i="6"/>
  <c r="CA17" i="6"/>
  <c r="BU18" i="6"/>
  <c r="DS18" i="6"/>
  <c r="CG26" i="6"/>
  <c r="CJ14" i="6"/>
  <c r="BR19" i="6"/>
  <c r="DP19" i="6"/>
  <c r="BF13" i="6"/>
  <c r="BF16" i="6"/>
  <c r="BF17" i="6"/>
  <c r="BF18" i="6"/>
  <c r="BC17" i="6"/>
  <c r="AT19" i="6"/>
  <c r="AQ21" i="6"/>
  <c r="CG12" i="6"/>
  <c r="EE12" i="6"/>
  <c r="BU12" i="6"/>
  <c r="BO13" i="6"/>
  <c r="AW14" i="6"/>
  <c r="CU14" i="6"/>
  <c r="AW18" i="6"/>
  <c r="AT16" i="6"/>
  <c r="AT20" i="6"/>
  <c r="CR20" i="6"/>
  <c r="BX16" i="6"/>
  <c r="DV16" i="6"/>
  <c r="CJ18" i="6"/>
  <c r="EH18" i="6"/>
  <c r="BL15" i="6"/>
  <c r="BL17" i="6"/>
  <c r="BC19" i="6"/>
  <c r="AT13" i="6"/>
  <c r="CR13" i="6"/>
  <c r="AT17" i="6"/>
  <c r="AT21" i="6"/>
  <c r="CR21" i="6"/>
  <c r="AQ19" i="6"/>
  <c r="BL32" i="6"/>
  <c r="BU26" i="6"/>
  <c r="BI14" i="6"/>
  <c r="DG14" i="6"/>
  <c r="BI18" i="6"/>
  <c r="AZ17" i="6"/>
  <c r="AT18" i="6"/>
  <c r="CR18" i="6"/>
  <c r="BI21" i="6"/>
  <c r="BI16" i="6"/>
  <c r="BC34" i="6"/>
  <c r="DA20" i="6"/>
  <c r="CA12" i="6"/>
  <c r="DY12" i="6"/>
  <c r="BR16" i="6"/>
  <c r="BI15" i="6"/>
  <c r="AT12" i="6"/>
  <c r="AT26" i="6"/>
  <c r="CR12" i="6"/>
  <c r="AQ20" i="6"/>
  <c r="DK12" i="6"/>
  <c r="DQ18" i="6"/>
  <c r="BE34" i="6"/>
  <c r="CL32" i="6"/>
  <c r="BN32" i="6"/>
  <c r="CL31" i="6"/>
  <c r="BZ30" i="6"/>
  <c r="BT33" i="6"/>
  <c r="BH33" i="6"/>
  <c r="CC31" i="6"/>
  <c r="CL29" i="6"/>
  <c r="BW32" i="6"/>
  <c r="CI26" i="6"/>
  <c r="BW26" i="6"/>
  <c r="CL14" i="6"/>
  <c r="BZ16" i="6"/>
  <c r="DX16" i="6"/>
  <c r="CL18" i="6"/>
  <c r="BK33" i="6"/>
  <c r="BK28" i="6"/>
  <c r="CC27" i="6"/>
  <c r="BQ27" i="6"/>
  <c r="BN26" i="6"/>
  <c r="CC13" i="6"/>
  <c r="CC17" i="6"/>
  <c r="BW18" i="6"/>
  <c r="CF30" i="6"/>
  <c r="CC28" i="6"/>
  <c r="CC14" i="6"/>
  <c r="EA14" i="6"/>
  <c r="BW19" i="6"/>
  <c r="BW33" i="6"/>
  <c r="CL28" i="6"/>
  <c r="CF16" i="6"/>
  <c r="BN15" i="6"/>
  <c r="BN17" i="6"/>
  <c r="BE17" i="6"/>
  <c r="AV19" i="6"/>
  <c r="CC26" i="6"/>
  <c r="CL15" i="6"/>
  <c r="CC12" i="6"/>
  <c r="EA12" i="6"/>
  <c r="BT16" i="6"/>
  <c r="BK14" i="6"/>
  <c r="BK15" i="6"/>
  <c r="DI15" i="6"/>
  <c r="BK16" i="6"/>
  <c r="DI16" i="6"/>
  <c r="BK18" i="6"/>
  <c r="BK21" i="6"/>
  <c r="AY14" i="6"/>
  <c r="AY18" i="6"/>
  <c r="AV16" i="6"/>
  <c r="CT16" i="6"/>
  <c r="AV20" i="6"/>
  <c r="CL17" i="6"/>
  <c r="EJ17" i="6"/>
  <c r="BT19" i="6"/>
  <c r="BH13" i="6"/>
  <c r="BH16" i="6"/>
  <c r="BH17" i="6"/>
  <c r="DF17" i="6"/>
  <c r="BH18" i="6"/>
  <c r="DF18" i="6"/>
  <c r="BE19" i="6"/>
  <c r="BB17" i="6"/>
  <c r="AV13" i="6"/>
  <c r="AV17" i="6"/>
  <c r="AV21" i="6"/>
  <c r="CT21" i="6"/>
  <c r="AS20" i="6"/>
  <c r="BW12" i="6"/>
  <c r="AS19" i="6"/>
  <c r="BT30" i="6"/>
  <c r="BE26" i="6"/>
  <c r="DC12" i="6"/>
  <c r="CI12" i="6"/>
  <c r="AV18" i="6"/>
  <c r="AS21" i="6"/>
  <c r="AV12" i="6"/>
  <c r="BQ13" i="6"/>
  <c r="DO13" i="6"/>
  <c r="DK17" i="6"/>
  <c r="CP19" i="6"/>
  <c r="CS12" i="6"/>
  <c r="DQ19" i="6"/>
  <c r="DZ13" i="6"/>
  <c r="BB15" i="6"/>
  <c r="BB29" i="6"/>
  <c r="CZ15" i="6"/>
  <c r="BH19" i="6"/>
  <c r="DF19" i="6"/>
  <c r="BH21" i="6"/>
  <c r="BE20" i="6"/>
  <c r="DC20" i="6"/>
  <c r="BB14" i="6"/>
  <c r="BB28" i="6"/>
  <c r="CZ14" i="6"/>
  <c r="AZ28" i="6"/>
  <c r="CX14" i="6"/>
  <c r="AZ32" i="6"/>
  <c r="AW30" i="6"/>
  <c r="AW32" i="6"/>
  <c r="CU18" i="6"/>
  <c r="AQ34" i="6"/>
  <c r="AZ27" i="6"/>
  <c r="AZ31" i="6"/>
  <c r="AT28" i="6"/>
  <c r="AQ33" i="6"/>
  <c r="AZ34" i="6"/>
  <c r="AZ26" i="6"/>
  <c r="AW33" i="6"/>
  <c r="AW35" i="6"/>
  <c r="AQ28" i="6"/>
  <c r="AQ35" i="6"/>
  <c r="AQ31" i="6"/>
  <c r="AZ33" i="6"/>
  <c r="AT33" i="6"/>
  <c r="EF21" i="6"/>
  <c r="CV13" i="6"/>
  <c r="CV19" i="6"/>
  <c r="DQ20" i="6"/>
  <c r="EC19" i="6"/>
  <c r="CY14" i="6"/>
  <c r="CY16" i="6"/>
  <c r="CV16" i="6"/>
  <c r="CP16" i="6"/>
  <c r="DH20" i="6"/>
  <c r="DW13" i="6"/>
  <c r="CJ35" i="6"/>
  <c r="BL35" i="6"/>
  <c r="CG34" i="6"/>
  <c r="BU34" i="6"/>
  <c r="CG33" i="6"/>
  <c r="BR32" i="6"/>
  <c r="CD31" i="6"/>
  <c r="BR31" i="6"/>
  <c r="BF30" i="6"/>
  <c r="CA29" i="6"/>
  <c r="BO29" i="6"/>
  <c r="CA35" i="6"/>
  <c r="BO35" i="6"/>
  <c r="BC35" i="6"/>
  <c r="CJ34" i="6"/>
  <c r="BX34" i="6"/>
  <c r="BL34" i="6"/>
  <c r="CJ33" i="6"/>
  <c r="BX33" i="6"/>
  <c r="BL33" i="6"/>
  <c r="CG32" i="6"/>
  <c r="BI32" i="6"/>
  <c r="CG31" i="6"/>
  <c r="BI31" i="6"/>
  <c r="CG30" i="6"/>
  <c r="CD29" i="6"/>
  <c r="BR29" i="6"/>
  <c r="BU35" i="6"/>
  <c r="BI35" i="6"/>
  <c r="CA32" i="6"/>
  <c r="BC32" i="6"/>
  <c r="BO31" i="6"/>
  <c r="BC31" i="6"/>
  <c r="CA30" i="6"/>
  <c r="BO30" i="6"/>
  <c r="BC30" i="6"/>
  <c r="BX29" i="6"/>
  <c r="BL29" i="6"/>
  <c r="BF35" i="6"/>
  <c r="DD21" i="6"/>
  <c r="CA34" i="6"/>
  <c r="BO33" i="6"/>
  <c r="BX31" i="6"/>
  <c r="BL30" i="6"/>
  <c r="BC29" i="6"/>
  <c r="BX28" i="6"/>
  <c r="BL28" i="6"/>
  <c r="CD27" i="6"/>
  <c r="BR27" i="6"/>
  <c r="BF27" i="6"/>
  <c r="BX13" i="6"/>
  <c r="CJ13" i="6"/>
  <c r="CD14" i="6"/>
  <c r="BX15" i="6"/>
  <c r="BX17" i="6"/>
  <c r="DV17" i="6"/>
  <c r="BX19" i="6"/>
  <c r="DV19" i="6"/>
  <c r="CJ19" i="6"/>
  <c r="BR35" i="6"/>
  <c r="CA33" i="6"/>
  <c r="BF29" i="6"/>
  <c r="BO28" i="6"/>
  <c r="CD26" i="6"/>
  <c r="BR26" i="6"/>
  <c r="BU15" i="6"/>
  <c r="CA16" i="6"/>
  <c r="CG17" i="6"/>
  <c r="EE17" i="6"/>
  <c r="CA18" i="6"/>
  <c r="DY18" i="6"/>
  <c r="CG19" i="6"/>
  <c r="CA20" i="6"/>
  <c r="DY20" i="6"/>
  <c r="BO34" i="6"/>
  <c r="BC33" i="6"/>
  <c r="BX32" i="6"/>
  <c r="BL31" i="6"/>
  <c r="BU29" i="6"/>
  <c r="CG28" i="6"/>
  <c r="BC27" i="6"/>
  <c r="CJ26" i="6"/>
  <c r="BX26" i="6"/>
  <c r="CG14" i="6"/>
  <c r="EE14" i="6"/>
  <c r="CA15" i="6"/>
  <c r="CG16" i="6"/>
  <c r="CG18" i="6"/>
  <c r="EE18" i="6"/>
  <c r="CA19" i="6"/>
  <c r="DY19" i="6"/>
  <c r="BU20" i="6"/>
  <c r="BF28" i="6"/>
  <c r="BL27" i="6"/>
  <c r="CD17" i="6"/>
  <c r="EB17" i="6"/>
  <c r="BX20" i="6"/>
  <c r="CG20" i="6"/>
  <c r="EE20" i="6"/>
  <c r="CA21" i="6"/>
  <c r="CD12" i="6"/>
  <c r="BR15" i="6"/>
  <c r="DP15" i="6"/>
  <c r="BF14" i="6"/>
  <c r="DD14" i="6"/>
  <c r="BF15" i="6"/>
  <c r="DD15" i="6"/>
  <c r="BF20" i="6"/>
  <c r="BI12" i="6"/>
  <c r="BC21" i="6"/>
  <c r="AT15" i="6"/>
  <c r="AQ17" i="6"/>
  <c r="CO17" i="6"/>
  <c r="BR28" i="6"/>
  <c r="BX27" i="6"/>
  <c r="BX14" i="6"/>
  <c r="DV14" i="6"/>
  <c r="CJ21" i="6"/>
  <c r="EH21" i="6"/>
  <c r="BR14" i="6"/>
  <c r="DP14" i="6"/>
  <c r="BR18" i="6"/>
  <c r="BO14" i="6"/>
  <c r="BO15" i="6"/>
  <c r="DM15" i="6"/>
  <c r="BO16" i="6"/>
  <c r="DM16" i="6"/>
  <c r="BO17" i="6"/>
  <c r="DM17" i="6"/>
  <c r="BO19" i="6"/>
  <c r="DM19" i="6"/>
  <c r="BO20" i="6"/>
  <c r="DM20" i="6"/>
  <c r="BO21" i="6"/>
  <c r="BL12" i="6"/>
  <c r="DJ12" i="6"/>
  <c r="AW12" i="6"/>
  <c r="CU12" i="6"/>
  <c r="CD28" i="6"/>
  <c r="CJ27" i="6"/>
  <c r="BI26" i="6"/>
  <c r="CD13" i="6"/>
  <c r="EB13" i="6"/>
  <c r="BU21" i="6"/>
  <c r="CJ12" i="6"/>
  <c r="BX12" i="6"/>
  <c r="BR13" i="6"/>
  <c r="BR17" i="6"/>
  <c r="BR21" i="6"/>
  <c r="BL13" i="6"/>
  <c r="BL14" i="6"/>
  <c r="BL16" i="6"/>
  <c r="DJ16" i="6"/>
  <c r="BL18" i="6"/>
  <c r="BL19" i="6"/>
  <c r="DJ19" i="6"/>
  <c r="BL20" i="6"/>
  <c r="DJ20" i="6"/>
  <c r="BL21" i="6"/>
  <c r="DJ21" i="6"/>
  <c r="AZ12" i="6"/>
  <c r="AZ16" i="6"/>
  <c r="AZ20" i="6"/>
  <c r="CX20" i="6"/>
  <c r="AQ15" i="6"/>
  <c r="CO15" i="6"/>
  <c r="CD15" i="6"/>
  <c r="BR12" i="6"/>
  <c r="AQ14" i="6"/>
  <c r="CO14" i="6"/>
  <c r="BI20" i="6"/>
  <c r="BI13" i="6"/>
  <c r="BI17" i="6"/>
  <c r="DG17" i="6"/>
  <c r="AZ21" i="6"/>
  <c r="CX21" i="6"/>
  <c r="AT14" i="6"/>
  <c r="AQ16" i="6"/>
  <c r="CO16" i="6"/>
  <c r="CD35" i="6"/>
  <c r="CD21" i="6"/>
  <c r="BF12" i="6"/>
  <c r="BX18" i="6"/>
  <c r="DV18" i="6"/>
  <c r="CJ20" i="6"/>
  <c r="EH20" i="6"/>
  <c r="BI19" i="6"/>
  <c r="DG19" i="6"/>
  <c r="AW20" i="6"/>
  <c r="CU20" i="6"/>
  <c r="AW16" i="6"/>
  <c r="AQ18" i="6"/>
  <c r="DB12" i="6"/>
  <c r="CP21" i="6"/>
  <c r="DN13" i="6"/>
  <c r="CS18" i="6"/>
  <c r="CP20" i="6"/>
  <c r="CY17" i="6"/>
  <c r="DH16" i="6"/>
  <c r="EI17" i="6"/>
  <c r="CP13" i="6"/>
  <c r="CY18" i="6"/>
  <c r="DT14" i="6"/>
  <c r="DB20" i="6"/>
  <c r="CY20" i="6"/>
  <c r="DZ16" i="6"/>
  <c r="DN19" i="6"/>
  <c r="CY12" i="6"/>
  <c r="DQ15" i="6"/>
  <c r="BX35" i="6"/>
  <c r="BI34" i="6"/>
  <c r="CD32" i="6"/>
  <c r="BF32" i="6"/>
  <c r="BF31" i="6"/>
  <c r="BU31" i="6"/>
  <c r="BU30" i="6"/>
  <c r="BI30" i="6"/>
  <c r="CG35" i="6"/>
  <c r="CD34" i="6"/>
  <c r="BR34" i="6"/>
  <c r="BF34" i="6"/>
  <c r="CD33" i="6"/>
  <c r="BO32" i="6"/>
  <c r="CG29" i="6"/>
  <c r="BO26" i="6"/>
  <c r="CD18" i="6"/>
  <c r="EB18" i="6"/>
  <c r="CD20" i="6"/>
  <c r="EB20" i="6"/>
  <c r="BC28" i="6"/>
  <c r="CG27" i="6"/>
  <c r="BU27" i="6"/>
  <c r="BI27" i="6"/>
  <c r="BF26" i="6"/>
  <c r="BU13" i="6"/>
  <c r="CG13" i="6"/>
  <c r="CG15" i="6"/>
  <c r="EE15" i="6"/>
  <c r="BU17" i="6"/>
  <c r="BI29" i="6"/>
  <c r="BU28" i="6"/>
  <c r="BU14" i="6"/>
  <c r="BU16" i="6"/>
  <c r="DS16" i="6"/>
  <c r="BC13" i="6"/>
  <c r="DA13" i="6"/>
  <c r="AZ18" i="6"/>
  <c r="AW13" i="6"/>
  <c r="CU13" i="6"/>
  <c r="AW17" i="6"/>
  <c r="CU17" i="6"/>
  <c r="AW21" i="6"/>
  <c r="CU21" i="6"/>
  <c r="AQ13" i="6"/>
  <c r="CO13" i="6"/>
  <c r="CJ16" i="6"/>
  <c r="CD19" i="6"/>
  <c r="BX21" i="6"/>
  <c r="BO18" i="6"/>
  <c r="BC14" i="6"/>
  <c r="BC18" i="6"/>
  <c r="DA18" i="6"/>
  <c r="BC12" i="6"/>
  <c r="AZ19" i="6"/>
  <c r="CX19" i="6"/>
  <c r="CJ30" i="6"/>
  <c r="CG21" i="6"/>
  <c r="BO12" i="6"/>
  <c r="BC15" i="6"/>
  <c r="AW15" i="6"/>
  <c r="CU15" i="6"/>
  <c r="AW19" i="6"/>
  <c r="BC16" i="6"/>
  <c r="BR20" i="6"/>
  <c r="DP20" i="6"/>
  <c r="AZ13" i="6"/>
  <c r="CX13" i="6"/>
  <c r="DH19" i="6"/>
  <c r="EI20" i="6"/>
  <c r="DW15" i="6"/>
  <c r="DH12" i="6"/>
  <c r="EC12" i="6"/>
  <c r="DZ17" i="6"/>
  <c r="DH13" i="6"/>
  <c r="BB30" i="6"/>
  <c r="AY27" i="6"/>
  <c r="CW13" i="6"/>
  <c r="AY31" i="6"/>
  <c r="CW17" i="6"/>
  <c r="AS32" i="6"/>
  <c r="AV27" i="6"/>
  <c r="AV29" i="6"/>
  <c r="AV31" i="6"/>
  <c r="AY26" i="6"/>
  <c r="AS27" i="6"/>
  <c r="CQ13" i="6"/>
  <c r="AS30" i="6"/>
  <c r="AV34" i="6"/>
  <c r="AS29" i="6"/>
  <c r="CV14" i="6"/>
  <c r="CS20" i="6"/>
  <c r="DH15" i="6"/>
  <c r="EF12" i="6"/>
  <c r="EI14" i="6"/>
  <c r="DT18" i="6"/>
  <c r="DQ16" i="6"/>
  <c r="CV12" i="6"/>
  <c r="CS17" i="6"/>
  <c r="AY28" i="6"/>
  <c r="AV32" i="6"/>
  <c r="CV21" i="6"/>
  <c r="DB16" i="6"/>
  <c r="CY13" i="6"/>
  <c r="EC18" i="6"/>
  <c r="CF35" i="6"/>
  <c r="BT35" i="6"/>
  <c r="BH35" i="6"/>
  <c r="CC34" i="6"/>
  <c r="BQ34" i="6"/>
  <c r="CC33" i="6"/>
  <c r="BQ33" i="6"/>
  <c r="BE33" i="6"/>
  <c r="BZ32" i="6"/>
  <c r="BZ31" i="6"/>
  <c r="BN31" i="6"/>
  <c r="BN30" i="6"/>
  <c r="BW29" i="6"/>
  <c r="BW35" i="6"/>
  <c r="BK35" i="6"/>
  <c r="CC32" i="6"/>
  <c r="BE32" i="6"/>
  <c r="DC18" i="6"/>
  <c r="BQ31" i="6"/>
  <c r="BE31" i="6"/>
  <c r="CC30" i="6"/>
  <c r="BQ30" i="6"/>
  <c r="BE30" i="6"/>
  <c r="DC16" i="6"/>
  <c r="BZ29" i="6"/>
  <c r="BN29" i="6"/>
  <c r="CC35" i="6"/>
  <c r="BQ35" i="6"/>
  <c r="BE35" i="6"/>
  <c r="CL34" i="6"/>
  <c r="BZ34" i="6"/>
  <c r="BN34" i="6"/>
  <c r="CL33" i="6"/>
  <c r="BZ33" i="6"/>
  <c r="BN33" i="6"/>
  <c r="CI32" i="6"/>
  <c r="BK32" i="6"/>
  <c r="DI18" i="6"/>
  <c r="CI31" i="6"/>
  <c r="BK31" i="6"/>
  <c r="CI30" i="6"/>
  <c r="CF29" i="6"/>
  <c r="BT29" i="6"/>
  <c r="CL35" i="6"/>
  <c r="BT32" i="6"/>
  <c r="BQ29" i="6"/>
  <c r="BH29" i="6"/>
  <c r="CF28" i="6"/>
  <c r="BT28" i="6"/>
  <c r="BH28" i="6"/>
  <c r="CL27" i="6"/>
  <c r="BZ27" i="6"/>
  <c r="BN27" i="6"/>
  <c r="BK26" i="6"/>
  <c r="CF13" i="6"/>
  <c r="BZ14" i="6"/>
  <c r="CF15" i="6"/>
  <c r="CF17" i="6"/>
  <c r="BZ18" i="6"/>
  <c r="DX18" i="6"/>
  <c r="BZ20" i="6"/>
  <c r="DX20" i="6"/>
  <c r="BW34" i="6"/>
  <c r="BT31" i="6"/>
  <c r="BH30" i="6"/>
  <c r="CC29" i="6"/>
  <c r="CI28" i="6"/>
  <c r="BE27" i="6"/>
  <c r="DC13" i="6"/>
  <c r="CL26" i="6"/>
  <c r="BZ26" i="6"/>
  <c r="CI14" i="6"/>
  <c r="EG14" i="6"/>
  <c r="CC15" i="6"/>
  <c r="EA15" i="6"/>
  <c r="CI16" i="6"/>
  <c r="CI18" i="6"/>
  <c r="CC19" i="6"/>
  <c r="EA19" i="6"/>
  <c r="BW20" i="6"/>
  <c r="CI33" i="6"/>
  <c r="BQ28" i="6"/>
  <c r="CF26" i="6"/>
  <c r="BT26" i="6"/>
  <c r="BW15" i="6"/>
  <c r="DU15" i="6"/>
  <c r="CC16" i="6"/>
  <c r="EA16" i="6"/>
  <c r="CI17" i="6"/>
  <c r="EG17" i="6"/>
  <c r="CC18" i="6"/>
  <c r="EA18" i="6"/>
  <c r="CI19" i="6"/>
  <c r="EG19" i="6"/>
  <c r="CC20" i="6"/>
  <c r="EA20" i="6"/>
  <c r="BN35" i="6"/>
  <c r="CF31" i="6"/>
  <c r="CL13" i="6"/>
  <c r="EJ13" i="6"/>
  <c r="BZ19" i="6"/>
  <c r="DX19" i="6"/>
  <c r="BW21" i="6"/>
  <c r="DU21" i="6"/>
  <c r="CL12" i="6"/>
  <c r="BZ12" i="6"/>
  <c r="DX12" i="6"/>
  <c r="BT13" i="6"/>
  <c r="BT17" i="6"/>
  <c r="BT21" i="6"/>
  <c r="DR21" i="6"/>
  <c r="BN13" i="6"/>
  <c r="BN14" i="6"/>
  <c r="BN16" i="6"/>
  <c r="DL16" i="6"/>
  <c r="BN18" i="6"/>
  <c r="DL18" i="6"/>
  <c r="BN19" i="6"/>
  <c r="DL19" i="6"/>
  <c r="BN20" i="6"/>
  <c r="BN21" i="6"/>
  <c r="DL21" i="6"/>
  <c r="BE21" i="6"/>
  <c r="DC21" i="6"/>
  <c r="AV15" i="6"/>
  <c r="AS14" i="6"/>
  <c r="AS18" i="6"/>
  <c r="CI34" i="6"/>
  <c r="BH27" i="6"/>
  <c r="BZ13" i="6"/>
  <c r="DX13" i="6"/>
  <c r="CL20" i="6"/>
  <c r="EJ20" i="6"/>
  <c r="CF21" i="6"/>
  <c r="ED21" i="6"/>
  <c r="BT12" i="6"/>
  <c r="BK13" i="6"/>
  <c r="DI13" i="6"/>
  <c r="BK17" i="6"/>
  <c r="DI17" i="6"/>
  <c r="BK19" i="6"/>
  <c r="DI19" i="6"/>
  <c r="BK20" i="6"/>
  <c r="DI20" i="6"/>
  <c r="BH12" i="6"/>
  <c r="DF12" i="6"/>
  <c r="BB16" i="6"/>
  <c r="CZ16" i="6"/>
  <c r="BB20" i="6"/>
  <c r="BB34" i="6"/>
  <c r="CZ20" i="6"/>
  <c r="AY12" i="6"/>
  <c r="AS15" i="6"/>
  <c r="CQ15" i="6"/>
  <c r="BN28" i="6"/>
  <c r="BT27" i="6"/>
  <c r="BZ15" i="6"/>
  <c r="CI20" i="6"/>
  <c r="CC21" i="6"/>
  <c r="EA21" i="6"/>
  <c r="CF12" i="6"/>
  <c r="ED12" i="6"/>
  <c r="BT15" i="6"/>
  <c r="DR15" i="6"/>
  <c r="BH14" i="6"/>
  <c r="BH15" i="6"/>
  <c r="DF15" i="6"/>
  <c r="BH20" i="6"/>
  <c r="DF20" i="6"/>
  <c r="BK12" i="6"/>
  <c r="BB21" i="6"/>
  <c r="CZ21" i="6"/>
  <c r="AS16" i="6"/>
  <c r="CL21" i="6"/>
  <c r="EJ21" i="6"/>
  <c r="BQ16" i="6"/>
  <c r="DO16" i="6"/>
  <c r="BQ20" i="6"/>
  <c r="DO20" i="6"/>
  <c r="BN12" i="6"/>
  <c r="BB12" i="6"/>
  <c r="AV14" i="6"/>
  <c r="AY16" i="6"/>
  <c r="CF27" i="6"/>
  <c r="CL19" i="6"/>
  <c r="EJ19" i="6"/>
  <c r="BT18" i="6"/>
  <c r="BQ15" i="6"/>
  <c r="BQ19" i="6"/>
  <c r="BE29" i="6"/>
  <c r="DC15" i="6"/>
  <c r="BZ17" i="6"/>
  <c r="BT14" i="6"/>
  <c r="BZ28" i="6"/>
  <c r="CF14" i="6"/>
  <c r="ED14" i="6"/>
  <c r="BQ17" i="6"/>
  <c r="BQ21" i="6"/>
  <c r="AY20" i="6"/>
  <c r="CW20" i="6"/>
  <c r="AS17" i="6"/>
  <c r="BQ14" i="6"/>
  <c r="DO14" i="6"/>
  <c r="BB26" i="6"/>
  <c r="AY33" i="6"/>
  <c r="CW19" i="6"/>
  <c r="AY35" i="6"/>
  <c r="CW21" i="6"/>
  <c r="AV26" i="6"/>
  <c r="AS28" i="6"/>
  <c r="BB33" i="6"/>
  <c r="CZ19" i="6"/>
  <c r="AV33" i="6"/>
  <c r="AS31" i="6"/>
  <c r="BB32" i="6"/>
  <c r="CZ18" i="6"/>
  <c r="AY30" i="6"/>
  <c r="AY32" i="6"/>
  <c r="BB31" i="6"/>
  <c r="AS33" i="6"/>
  <c r="AV28" i="6"/>
  <c r="AS34" i="6"/>
  <c r="CQ20" i="6"/>
  <c r="BB27" i="6"/>
  <c r="CZ13" i="6"/>
  <c r="AS35" i="6"/>
  <c r="CQ21" i="6"/>
  <c r="DE21" i="6"/>
  <c r="DK21" i="6"/>
  <c r="DK18" i="6"/>
  <c r="CP17" i="6"/>
  <c r="CP18" i="6"/>
  <c r="DE12" i="6"/>
  <c r="DN17" i="6"/>
  <c r="CS14" i="6"/>
  <c r="DW12" i="6"/>
  <c r="CY21" i="6"/>
  <c r="DZ18" i="6"/>
  <c r="DQ14" i="6"/>
  <c r="DZ15" i="6"/>
  <c r="BD4" i="5"/>
  <c r="BD9" i="5"/>
  <c r="BD6" i="5"/>
  <c r="BD11" i="5"/>
  <c r="BD10" i="5"/>
  <c r="BD8" i="5"/>
  <c r="BD7" i="5"/>
  <c r="BD12" i="5"/>
  <c r="BD5" i="5"/>
  <c r="BD13" i="5"/>
  <c r="AL131" i="2"/>
  <c r="AC88" i="2"/>
  <c r="AE88" i="2"/>
  <c r="AM131" i="2"/>
  <c r="AA124" i="2"/>
  <c r="AC124" i="2"/>
  <c r="AE124" i="2"/>
  <c r="AQ107" i="2"/>
  <c r="AR107" i="2"/>
  <c r="AR116" i="2"/>
  <c r="AR104" i="2"/>
  <c r="AR114" i="2"/>
  <c r="AR115" i="2"/>
  <c r="AR105" i="2"/>
  <c r="AQ104" i="2"/>
  <c r="AQ106" i="2"/>
  <c r="AT108" i="2"/>
  <c r="AS107" i="2"/>
  <c r="AU107" i="2"/>
  <c r="AW107" i="2"/>
  <c r="BC105" i="2"/>
  <c r="AS104" i="2"/>
  <c r="AS106" i="2"/>
  <c r="AS105" i="2"/>
  <c r="AU104" i="2"/>
  <c r="AL79" i="2"/>
  <c r="AA89" i="2"/>
  <c r="AC89" i="2"/>
  <c r="AE89" i="2"/>
  <c r="AJ69" i="2"/>
  <c r="AJ70" i="2"/>
  <c r="AK70" i="2"/>
  <c r="AL70" i="2"/>
  <c r="AN70" i="2"/>
  <c r="AK69" i="2"/>
  <c r="AK71" i="2"/>
  <c r="AL71" i="2"/>
  <c r="AN71" i="2"/>
  <c r="AS69" i="2"/>
  <c r="AI72" i="2"/>
  <c r="AJ53" i="2"/>
  <c r="AK53" i="2"/>
  <c r="AA34" i="2"/>
  <c r="AI53" i="2"/>
  <c r="AH41" i="2"/>
  <c r="K141" i="2"/>
  <c r="AH42" i="2"/>
  <c r="K142" i="2"/>
  <c r="V41" i="2"/>
  <c r="AC41" i="2"/>
  <c r="AB35" i="2"/>
  <c r="AB36" i="2"/>
  <c r="Y41" i="2"/>
  <c r="AG41" i="2"/>
  <c r="J141" i="2"/>
  <c r="DJ14" i="6"/>
  <c r="CX17" i="6"/>
  <c r="DD18" i="6"/>
  <c r="DY17" i="6"/>
  <c r="DR14" i="6"/>
  <c r="DO17" i="6"/>
  <c r="DX17" i="6"/>
  <c r="FV18" i="6"/>
  <c r="HT18" i="6"/>
  <c r="DR18" i="6"/>
  <c r="CT15" i="6"/>
  <c r="DL13" i="6"/>
  <c r="DS14" i="6"/>
  <c r="CU16" i="6"/>
  <c r="EB15" i="6"/>
  <c r="CX12" i="6"/>
  <c r="DP21" i="6"/>
  <c r="DR12" i="6"/>
  <c r="FN21" i="6"/>
  <c r="HL21" i="6"/>
  <c r="DM21" i="6"/>
  <c r="EE19" i="6"/>
  <c r="DU18" i="6"/>
  <c r="EJ18" i="6"/>
  <c r="DP16" i="6"/>
  <c r="CQ16" i="6"/>
  <c r="DV21" i="6"/>
  <c r="DS13" i="6"/>
  <c r="DV15" i="6"/>
  <c r="DA17" i="6"/>
  <c r="DR19" i="6"/>
  <c r="DO21" i="6"/>
  <c r="DL20" i="6"/>
  <c r="EE21" i="6"/>
  <c r="EB19" i="6"/>
  <c r="DP12" i="6"/>
  <c r="CX16" i="6"/>
  <c r="DJ13" i="6"/>
  <c r="DV12" i="6"/>
  <c r="DP18" i="6"/>
  <c r="DA21" i="6"/>
  <c r="EE16" i="6"/>
  <c r="DM14" i="6"/>
  <c r="EH19" i="6"/>
  <c r="EJ12" i="6"/>
  <c r="GF19" i="6"/>
  <c r="ID19" i="6"/>
  <c r="EB14" i="6"/>
  <c r="DA16" i="6"/>
  <c r="CT13" i="6"/>
  <c r="CW14" i="6"/>
  <c r="EJ15" i="6"/>
  <c r="DU19" i="6"/>
  <c r="DL12" i="6"/>
  <c r="FU17" i="6"/>
  <c r="HS17" i="6"/>
  <c r="CZ12" i="6"/>
  <c r="DO19" i="6"/>
  <c r="FL14" i="6"/>
  <c r="HJ14" i="6"/>
  <c r="CQ18" i="6"/>
  <c r="DR17" i="6"/>
  <c r="DU20" i="6"/>
  <c r="DU12" i="6"/>
  <c r="FS20" i="6"/>
  <c r="HQ20" i="6"/>
  <c r="ED15" i="6"/>
  <c r="GA20" i="6"/>
  <c r="HY20" i="6"/>
  <c r="EG16" i="6"/>
  <c r="EG18" i="6"/>
  <c r="DA15" i="6"/>
  <c r="DM18" i="6"/>
  <c r="EE13" i="6"/>
  <c r="DG13" i="6"/>
  <c r="DJ18" i="6"/>
  <c r="EH12" i="6"/>
  <c r="DG12" i="6"/>
  <c r="DV20" i="6"/>
  <c r="DS20" i="6"/>
  <c r="FQ20" i="6"/>
  <c r="HO20" i="6"/>
  <c r="DS15" i="6"/>
  <c r="EH13" i="6"/>
  <c r="GF13" i="6"/>
  <c r="ID13" i="6"/>
  <c r="CT12" i="6"/>
  <c r="CZ17" i="6"/>
  <c r="EX17" i="6"/>
  <c r="GV17" i="6"/>
  <c r="DF16" i="6"/>
  <c r="CT20" i="6"/>
  <c r="DI21" i="6"/>
  <c r="DL15" i="6"/>
  <c r="EG12" i="6"/>
  <c r="GC20" i="6"/>
  <c r="IA20" i="6"/>
  <c r="DG15" i="6"/>
  <c r="DG16" i="6"/>
  <c r="DG18" i="6"/>
  <c r="CO19" i="6"/>
  <c r="DA19" i="6"/>
  <c r="CO21" i="6"/>
  <c r="DD17" i="6"/>
  <c r="EH14" i="6"/>
  <c r="DY13" i="6"/>
  <c r="CO18" i="6"/>
  <c r="EX19" i="6"/>
  <c r="GV19" i="6"/>
  <c r="ED17" i="6"/>
  <c r="EW14" i="6"/>
  <c r="GU14" i="6"/>
  <c r="DL17" i="6"/>
  <c r="FJ13" i="6"/>
  <c r="HH13" i="6"/>
  <c r="DO15" i="6"/>
  <c r="FM17" i="6"/>
  <c r="HK17" i="6"/>
  <c r="CW16" i="6"/>
  <c r="DF14" i="6"/>
  <c r="EG20" i="6"/>
  <c r="GE20" i="6"/>
  <c r="IC20" i="6"/>
  <c r="CQ14" i="6"/>
  <c r="DL14" i="6"/>
  <c r="DR13" i="6"/>
  <c r="FO18" i="6"/>
  <c r="HM18" i="6"/>
  <c r="DX14" i="6"/>
  <c r="EW13" i="6"/>
  <c r="GU13" i="6"/>
  <c r="DM12" i="6"/>
  <c r="DD12" i="6"/>
  <c r="CR14" i="6"/>
  <c r="DG20" i="6"/>
  <c r="DP17" i="6"/>
  <c r="DS21" i="6"/>
  <c r="FQ21" i="6"/>
  <c r="HO21" i="6"/>
  <c r="DD20" i="6"/>
  <c r="DV13" i="6"/>
  <c r="DY16" i="6"/>
  <c r="DY15" i="6"/>
  <c r="CX18" i="6"/>
  <c r="DF21" i="6"/>
  <c r="FO19" i="6"/>
  <c r="HM19" i="6"/>
  <c r="DC19" i="6"/>
  <c r="DF13" i="6"/>
  <c r="DR16" i="6"/>
  <c r="CT19" i="6"/>
  <c r="ED16" i="6"/>
  <c r="EA17" i="6"/>
  <c r="DG21" i="6"/>
  <c r="DI12" i="6"/>
  <c r="FE14" i="6"/>
  <c r="HC14" i="6"/>
  <c r="DJ17" i="6"/>
  <c r="CR19" i="6"/>
  <c r="DD16" i="6"/>
  <c r="DA12" i="6"/>
  <c r="EH16" i="6"/>
  <c r="GC15" i="6"/>
  <c r="IA15" i="6"/>
  <c r="FN18" i="6"/>
  <c r="HL18" i="6"/>
  <c r="GC12" i="6"/>
  <c r="IA12" i="6"/>
  <c r="CQ17" i="6"/>
  <c r="FI18" i="6"/>
  <c r="HG18" i="6"/>
  <c r="FP18" i="6"/>
  <c r="HN18" i="6"/>
  <c r="CT14" i="6"/>
  <c r="FM16" i="6"/>
  <c r="HK16" i="6"/>
  <c r="FP15" i="6"/>
  <c r="HN15" i="6"/>
  <c r="DX15" i="6"/>
  <c r="FT15" i="6"/>
  <c r="HR15" i="6"/>
  <c r="FG20" i="6"/>
  <c r="HE20" i="6"/>
  <c r="GE19" i="6"/>
  <c r="IC19" i="6"/>
  <c r="ED13" i="6"/>
  <c r="GD12" i="6"/>
  <c r="IB12" i="6"/>
  <c r="CW12" i="6"/>
  <c r="CU19" i="6"/>
  <c r="GC21" i="6"/>
  <c r="IA21" i="6"/>
  <c r="DS17" i="6"/>
  <c r="DA14" i="6"/>
  <c r="FO15" i="6"/>
  <c r="HM15" i="6"/>
  <c r="FL18" i="6"/>
  <c r="HJ18" i="6"/>
  <c r="EB21" i="6"/>
  <c r="DP13" i="6"/>
  <c r="FN13" i="6"/>
  <c r="HL13" i="6"/>
  <c r="CR15" i="6"/>
  <c r="DY21" i="6"/>
  <c r="GC18" i="6"/>
  <c r="IA18" i="6"/>
  <c r="GC17" i="6"/>
  <c r="IA17" i="6"/>
  <c r="EB12" i="6"/>
  <c r="EW16" i="6"/>
  <c r="GU16" i="6"/>
  <c r="FO20" i="6"/>
  <c r="HM20" i="6"/>
  <c r="FD19" i="6"/>
  <c r="HB19" i="6"/>
  <c r="CT18" i="6"/>
  <c r="CQ19" i="6"/>
  <c r="EO19" i="6"/>
  <c r="GM19" i="6"/>
  <c r="CT17" i="6"/>
  <c r="FP19" i="6"/>
  <c r="HN19" i="6"/>
  <c r="CW18" i="6"/>
  <c r="DC17" i="6"/>
  <c r="EY17" i="6"/>
  <c r="GW17" i="6"/>
  <c r="EA13" i="6"/>
  <c r="FW17" i="6"/>
  <c r="HU17" i="6"/>
  <c r="DI14" i="6"/>
  <c r="FG14" i="6"/>
  <c r="HE14" i="6"/>
  <c r="EJ14" i="6"/>
  <c r="CO20" i="6"/>
  <c r="EM20" i="6"/>
  <c r="GK20" i="6"/>
  <c r="CR17" i="6"/>
  <c r="DJ15" i="6"/>
  <c r="CR16" i="6"/>
  <c r="DS12" i="6"/>
  <c r="DD13" i="6"/>
  <c r="FQ18" i="6"/>
  <c r="HO18" i="6"/>
  <c r="DM13" i="6"/>
  <c r="DY14" i="6"/>
  <c r="EH17" i="6"/>
  <c r="AA125" i="2"/>
  <c r="AI123" i="2"/>
  <c r="AI124" i="2"/>
  <c r="AC125" i="2"/>
  <c r="AE123" i="2"/>
  <c r="AC90" i="2"/>
  <c r="AU106" i="2"/>
  <c r="AW106" i="2"/>
  <c r="BB107" i="2"/>
  <c r="AR108" i="2"/>
  <c r="AQ115" i="2"/>
  <c r="AQ116" i="2"/>
  <c r="AQ114" i="2"/>
  <c r="AO116" i="2"/>
  <c r="AO115" i="2"/>
  <c r="AO114" i="2"/>
  <c r="BC107" i="2"/>
  <c r="AQ108" i="2"/>
  <c r="AP116" i="2"/>
  <c r="AP114" i="2"/>
  <c r="AP115" i="2"/>
  <c r="AA90" i="2"/>
  <c r="AU105" i="2"/>
  <c r="AW105" i="2"/>
  <c r="BA104" i="2"/>
  <c r="BC106" i="2"/>
  <c r="BB104" i="2"/>
  <c r="BC104" i="2"/>
  <c r="BA107" i="2"/>
  <c r="AS108" i="2"/>
  <c r="AW104" i="2"/>
  <c r="AS71" i="2"/>
  <c r="AS70" i="2"/>
  <c r="AR70" i="2"/>
  <c r="AR69" i="2"/>
  <c r="AR71" i="2"/>
  <c r="AJ72" i="2"/>
  <c r="AL69" i="2"/>
  <c r="AN69" i="2"/>
  <c r="AK80" i="2"/>
  <c r="AK79" i="2"/>
  <c r="AK72" i="2"/>
  <c r="AM79" i="2"/>
  <c r="AM80" i="2"/>
  <c r="AI89" i="2"/>
  <c r="AI88" i="2"/>
  <c r="AL80" i="2"/>
  <c r="AH88" i="2"/>
  <c r="AH89" i="2"/>
  <c r="AK89" i="2"/>
  <c r="AM89" i="2"/>
  <c r="AE90" i="2"/>
  <c r="AS51" i="2"/>
  <c r="AL53" i="2"/>
  <c r="AL61" i="2"/>
  <c r="AR51" i="2"/>
  <c r="AI42" i="2"/>
  <c r="AI41" i="2"/>
  <c r="AC35" i="2"/>
  <c r="AE35" i="2"/>
  <c r="AA36" i="2"/>
  <c r="AC34" i="2"/>
  <c r="AG42" i="2"/>
  <c r="J142" i="2"/>
  <c r="L141" i="2"/>
  <c r="L142" i="2"/>
  <c r="FA19" i="6"/>
  <c r="GY19" i="6"/>
  <c r="EP12" i="6"/>
  <c r="GN12" i="6"/>
  <c r="ES14" i="6"/>
  <c r="GQ14" i="6"/>
  <c r="GH15" i="6"/>
  <c r="IF15" i="6"/>
  <c r="FN20" i="6"/>
  <c r="HL20" i="6"/>
  <c r="FG17" i="6"/>
  <c r="HE17" i="6"/>
  <c r="FN19" i="6"/>
  <c r="HL19" i="6"/>
  <c r="GC16" i="6"/>
  <c r="IA16" i="6"/>
  <c r="FA13" i="6"/>
  <c r="GY13" i="6"/>
  <c r="FD20" i="6"/>
  <c r="HB20" i="6"/>
  <c r="GC14" i="6"/>
  <c r="IA14" i="6"/>
  <c r="FH12" i="6"/>
  <c r="HF12" i="6"/>
  <c r="FD14" i="6"/>
  <c r="HB14" i="6"/>
  <c r="FG18" i="6"/>
  <c r="HE18" i="6"/>
  <c r="GF15" i="6"/>
  <c r="ID15" i="6"/>
  <c r="EQ14" i="6"/>
  <c r="GO14" i="6"/>
  <c r="FP21" i="6"/>
  <c r="HN21" i="6"/>
  <c r="GH14" i="6"/>
  <c r="IF14" i="6"/>
  <c r="EU18" i="6"/>
  <c r="GS18" i="6"/>
  <c r="FU14" i="6"/>
  <c r="HS14" i="6"/>
  <c r="FT14" i="6"/>
  <c r="HR14" i="6"/>
  <c r="GB13" i="6"/>
  <c r="HZ13" i="6"/>
  <c r="FV21" i="6"/>
  <c r="HT21" i="6"/>
  <c r="FV15" i="6"/>
  <c r="HT15" i="6"/>
  <c r="FU12" i="6"/>
  <c r="HS12" i="6"/>
  <c r="FG15" i="6"/>
  <c r="HE15" i="6"/>
  <c r="ER19" i="6"/>
  <c r="GP19" i="6"/>
  <c r="FT19" i="6"/>
  <c r="HR19" i="6"/>
  <c r="FG13" i="6"/>
  <c r="HE13" i="6"/>
  <c r="FM13" i="6"/>
  <c r="HK13" i="6"/>
  <c r="FN14" i="6"/>
  <c r="HL14" i="6"/>
  <c r="FE13" i="6"/>
  <c r="HC13" i="6"/>
  <c r="GG20" i="6"/>
  <c r="IE20" i="6"/>
  <c r="EM16" i="6"/>
  <c r="GK16" i="6"/>
  <c r="FH15" i="6"/>
  <c r="HF15" i="6"/>
  <c r="FI19" i="6"/>
  <c r="HG19" i="6"/>
  <c r="EO20" i="6"/>
  <c r="GM20" i="6"/>
  <c r="EP19" i="6"/>
  <c r="GN19" i="6"/>
  <c r="FV16" i="6"/>
  <c r="HT16" i="6"/>
  <c r="GG17" i="6"/>
  <c r="IE17" i="6"/>
  <c r="ES17" i="6"/>
  <c r="GQ17" i="6"/>
  <c r="GB20" i="6"/>
  <c r="HZ20" i="6"/>
  <c r="GA19" i="6"/>
  <c r="HY19" i="6"/>
  <c r="EM15" i="6"/>
  <c r="GK15" i="6"/>
  <c r="FX15" i="6"/>
  <c r="HV15" i="6"/>
  <c r="ER13" i="6"/>
  <c r="GP13" i="6"/>
  <c r="FK17" i="6"/>
  <c r="HI17" i="6"/>
  <c r="EM19" i="6"/>
  <c r="GK19" i="6"/>
  <c r="FL21" i="6"/>
  <c r="HJ21" i="6"/>
  <c r="GA16" i="6"/>
  <c r="HY16" i="6"/>
  <c r="EZ20" i="6"/>
  <c r="GX20" i="6"/>
  <c r="EQ20" i="6"/>
  <c r="GO20" i="6"/>
  <c r="FA16" i="6"/>
  <c r="GY16" i="6"/>
  <c r="EO18" i="6"/>
  <c r="GM18" i="6"/>
  <c r="FY21" i="6"/>
  <c r="HW21" i="6"/>
  <c r="EU20" i="6"/>
  <c r="GS20" i="6"/>
  <c r="EN18" i="6"/>
  <c r="GL18" i="6"/>
  <c r="FJ12" i="6"/>
  <c r="HH12" i="6"/>
  <c r="FM18" i="6"/>
  <c r="HK18" i="6"/>
  <c r="EZ12" i="6"/>
  <c r="GX12" i="6"/>
  <c r="FZ20" i="6"/>
  <c r="HX20" i="6"/>
  <c r="EX18" i="6"/>
  <c r="GV18" i="6"/>
  <c r="GF17" i="6"/>
  <c r="ID17" i="6"/>
  <c r="FB13" i="6"/>
  <c r="GZ13" i="6"/>
  <c r="EP17" i="6"/>
  <c r="GN17" i="6"/>
  <c r="FI12" i="6"/>
  <c r="HG12" i="6"/>
  <c r="FA17" i="6"/>
  <c r="GY17" i="6"/>
  <c r="ER18" i="6"/>
  <c r="GP18" i="6"/>
  <c r="EV14" i="6"/>
  <c r="GT14" i="6"/>
  <c r="ET16" i="6"/>
  <c r="GR16" i="6"/>
  <c r="FW21" i="6"/>
  <c r="HU21" i="6"/>
  <c r="FK19" i="6"/>
  <c r="HI19" i="6"/>
  <c r="FH14" i="6"/>
  <c r="HF14" i="6"/>
  <c r="EV21" i="6"/>
  <c r="GT21" i="6"/>
  <c r="FC15" i="6"/>
  <c r="HA15" i="6"/>
  <c r="EY14" i="6"/>
  <c r="GW14" i="6"/>
  <c r="FZ19" i="6"/>
  <c r="HX19" i="6"/>
  <c r="EV13" i="6"/>
  <c r="GT13" i="6"/>
  <c r="FF13" i="6"/>
  <c r="HD13" i="6"/>
  <c r="ET12" i="6"/>
  <c r="GR12" i="6"/>
  <c r="GH13" i="6"/>
  <c r="IF13" i="6"/>
  <c r="FJ19" i="6"/>
  <c r="HH19" i="6"/>
  <c r="ER14" i="6"/>
  <c r="GP14" i="6"/>
  <c r="FM14" i="6"/>
  <c r="HK14" i="6"/>
  <c r="FL17" i="6"/>
  <c r="HJ17" i="6"/>
  <c r="FD17" i="6"/>
  <c r="HB17" i="6"/>
  <c r="FW20" i="6"/>
  <c r="HU20" i="6"/>
  <c r="FH19" i="6"/>
  <c r="HF19" i="6"/>
  <c r="GF16" i="6"/>
  <c r="ID16" i="6"/>
  <c r="FA21" i="6"/>
  <c r="GY21" i="6"/>
  <c r="GB19" i="6"/>
  <c r="HZ19" i="6"/>
  <c r="EY12" i="6"/>
  <c r="GW12" i="6"/>
  <c r="EP20" i="6"/>
  <c r="GN20" i="6"/>
  <c r="FE21" i="6"/>
  <c r="HC21" i="6"/>
  <c r="FY17" i="6"/>
  <c r="HW17" i="6"/>
  <c r="FP16" i="6"/>
  <c r="HN16" i="6"/>
  <c r="ER21" i="6"/>
  <c r="GP21" i="6"/>
  <c r="FD21" i="6"/>
  <c r="HB21" i="6"/>
  <c r="FC14" i="6"/>
  <c r="HA14" i="6"/>
  <c r="FT13" i="6"/>
  <c r="HR13" i="6"/>
  <c r="FW19" i="6"/>
  <c r="HU19" i="6"/>
  <c r="GF21" i="6"/>
  <c r="ID21" i="6"/>
  <c r="FN17" i="6"/>
  <c r="HL17" i="6"/>
  <c r="FE20" i="6"/>
  <c r="HC20" i="6"/>
  <c r="FU19" i="6"/>
  <c r="HS19" i="6"/>
  <c r="EW18" i="6"/>
  <c r="GU18" i="6"/>
  <c r="FK12" i="6"/>
  <c r="HI12" i="6"/>
  <c r="FT21" i="6"/>
  <c r="HR21" i="6"/>
  <c r="FL16" i="6"/>
  <c r="HJ16" i="6"/>
  <c r="GG14" i="6"/>
  <c r="IE14" i="6"/>
  <c r="FA18" i="6"/>
  <c r="GY18" i="6"/>
  <c r="FY20" i="6"/>
  <c r="HW20" i="6"/>
  <c r="FJ20" i="6"/>
  <c r="HH20" i="6"/>
  <c r="FD12" i="6"/>
  <c r="HB12" i="6"/>
  <c r="EX21" i="6"/>
  <c r="GV21" i="6"/>
  <c r="FP14" i="6"/>
  <c r="HN14" i="6"/>
  <c r="FB18" i="6"/>
  <c r="GZ18" i="6"/>
  <c r="FS12" i="6"/>
  <c r="HQ12" i="6"/>
  <c r="FS17" i="6"/>
  <c r="HQ17" i="6"/>
  <c r="FS13" i="6"/>
  <c r="HQ13" i="6"/>
  <c r="FS14" i="6"/>
  <c r="HQ14" i="6"/>
  <c r="FS16" i="6"/>
  <c r="HQ16" i="6"/>
  <c r="FR20" i="6"/>
  <c r="HP20" i="6"/>
  <c r="FR12" i="6"/>
  <c r="HP12" i="6"/>
  <c r="FR16" i="6"/>
  <c r="HP16" i="6"/>
  <c r="FR19" i="6"/>
  <c r="HP19" i="6"/>
  <c r="FR21" i="6"/>
  <c r="HP21" i="6"/>
  <c r="FR13" i="6"/>
  <c r="HP13" i="6"/>
  <c r="FR15" i="6"/>
  <c r="HP15" i="6"/>
  <c r="FR17" i="6"/>
  <c r="HP17" i="6"/>
  <c r="EZ17" i="6"/>
  <c r="GX17" i="6"/>
  <c r="EY16" i="6"/>
  <c r="GW16" i="6"/>
  <c r="FH13" i="6"/>
  <c r="HF13" i="6"/>
  <c r="EW12" i="6"/>
  <c r="GU12" i="6"/>
  <c r="GB17" i="6"/>
  <c r="HZ17" i="6"/>
  <c r="GB21" i="6"/>
  <c r="HZ21" i="6"/>
  <c r="EO21" i="6"/>
  <c r="GM21" i="6"/>
  <c r="FW13" i="6"/>
  <c r="HU13" i="6"/>
  <c r="FE18" i="6"/>
  <c r="HC18" i="6"/>
  <c r="GE12" i="6"/>
  <c r="IC12" i="6"/>
  <c r="GE15" i="6"/>
  <c r="IC15" i="6"/>
  <c r="GE13" i="6"/>
  <c r="IC13" i="6"/>
  <c r="GE21" i="6"/>
  <c r="IC21" i="6"/>
  <c r="GD13" i="6"/>
  <c r="IB13" i="6"/>
  <c r="GD18" i="6"/>
  <c r="IB18" i="6"/>
  <c r="GD15" i="6"/>
  <c r="IB15" i="6"/>
  <c r="GD20" i="6"/>
  <c r="IB20" i="6"/>
  <c r="GD16" i="6"/>
  <c r="IB16" i="6"/>
  <c r="GD17" i="6"/>
  <c r="IB17" i="6"/>
  <c r="GD14" i="6"/>
  <c r="IB14" i="6"/>
  <c r="GD19" i="6"/>
  <c r="IB19" i="6"/>
  <c r="FG21" i="6"/>
  <c r="HE21" i="6"/>
  <c r="FA14" i="6"/>
  <c r="GY14" i="6"/>
  <c r="FX13" i="6"/>
  <c r="HV13" i="6"/>
  <c r="GA21" i="6"/>
  <c r="HY21" i="6"/>
  <c r="FT20" i="6"/>
  <c r="HR20" i="6"/>
  <c r="FK16" i="6"/>
  <c r="HI16" i="6"/>
  <c r="FH18" i="6"/>
  <c r="HF18" i="6"/>
  <c r="GA14" i="6"/>
  <c r="HY14" i="6"/>
  <c r="FZ18" i="6"/>
  <c r="HX18" i="6"/>
  <c r="EV19" i="6"/>
  <c r="GT19" i="6"/>
  <c r="FF12" i="6"/>
  <c r="HD12" i="6"/>
  <c r="EZ19" i="6"/>
  <c r="GX19" i="6"/>
  <c r="GE18" i="6"/>
  <c r="IC18" i="6"/>
  <c r="GE14" i="6"/>
  <c r="IC14" i="6"/>
  <c r="FP17" i="6"/>
  <c r="HN17" i="6"/>
  <c r="GH20" i="6"/>
  <c r="IF20" i="6"/>
  <c r="FD15" i="6"/>
  <c r="HB15" i="6"/>
  <c r="EX12" i="6"/>
  <c r="GV12" i="6"/>
  <c r="EW15" i="6"/>
  <c r="GU15" i="6"/>
  <c r="EW19" i="6"/>
  <c r="GU19" i="6"/>
  <c r="EW21" i="6"/>
  <c r="GU21" i="6"/>
  <c r="EW17" i="6"/>
  <c r="GU17" i="6"/>
  <c r="FQ14" i="6"/>
  <c r="HO14" i="6"/>
  <c r="EX20" i="6"/>
  <c r="GV20" i="6"/>
  <c r="FC12" i="6"/>
  <c r="HA12" i="6"/>
  <c r="FC19" i="6"/>
  <c r="HA19" i="6"/>
  <c r="FY13" i="6"/>
  <c r="HW13" i="6"/>
  <c r="FX19" i="6"/>
  <c r="HV19" i="6"/>
  <c r="FX14" i="6"/>
  <c r="HV14" i="6"/>
  <c r="FX20" i="6"/>
  <c r="HV20" i="6"/>
  <c r="FX12" i="6"/>
  <c r="HV12" i="6"/>
  <c r="FX21" i="6"/>
  <c r="HV21" i="6"/>
  <c r="ES19" i="6"/>
  <c r="GQ19" i="6"/>
  <c r="EO17" i="6"/>
  <c r="GM17" i="6"/>
  <c r="EU19" i="6"/>
  <c r="GS19" i="6"/>
  <c r="EN15" i="6"/>
  <c r="GL15" i="6"/>
  <c r="EZ14" i="6"/>
  <c r="GX14" i="6"/>
  <c r="FY16" i="6"/>
  <c r="HW16" i="6"/>
  <c r="FJ14" i="6"/>
  <c r="HH14" i="6"/>
  <c r="FI20" i="6"/>
  <c r="HG20" i="6"/>
  <c r="FI13" i="6"/>
  <c r="HG13" i="6"/>
  <c r="FM15" i="6"/>
  <c r="HK15" i="6"/>
  <c r="FL15" i="6"/>
  <c r="HJ15" i="6"/>
  <c r="FZ16" i="6"/>
  <c r="HX16" i="6"/>
  <c r="FQ12" i="6"/>
  <c r="HO12" i="6"/>
  <c r="FY12" i="6"/>
  <c r="HW12" i="6"/>
  <c r="FD18" i="6"/>
  <c r="HB18" i="6"/>
  <c r="FI17" i="6"/>
  <c r="HG17" i="6"/>
  <c r="EZ18" i="6"/>
  <c r="GX18" i="6"/>
  <c r="EN16" i="6"/>
  <c r="GL16" i="6"/>
  <c r="FZ12" i="6"/>
  <c r="HX12" i="6"/>
  <c r="FB15" i="6"/>
  <c r="GZ15" i="6"/>
  <c r="ES12" i="6"/>
  <c r="GQ12" i="6"/>
  <c r="FH20" i="6"/>
  <c r="HF20" i="6"/>
  <c r="FZ21" i="6"/>
  <c r="HX21" i="6"/>
  <c r="EQ18" i="6"/>
  <c r="GO18" i="6"/>
  <c r="EW20" i="6"/>
  <c r="GU20" i="6"/>
  <c r="FQ17" i="6"/>
  <c r="HO17" i="6"/>
  <c r="EY18" i="6"/>
  <c r="GW18" i="6"/>
  <c r="GA13" i="6"/>
  <c r="HY13" i="6"/>
  <c r="EU12" i="6"/>
  <c r="GS12" i="6"/>
  <c r="EU15" i="6"/>
  <c r="GS15" i="6"/>
  <c r="ET18" i="6"/>
  <c r="GR18" i="6"/>
  <c r="ET15" i="6"/>
  <c r="GR15" i="6"/>
  <c r="ET20" i="6"/>
  <c r="GR20" i="6"/>
  <c r="EZ16" i="6"/>
  <c r="GX16" i="6"/>
  <c r="GH12" i="6"/>
  <c r="IF12" i="6"/>
  <c r="GH16" i="6"/>
  <c r="IF16" i="6"/>
  <c r="GG18" i="6"/>
  <c r="IE18" i="6"/>
  <c r="GG16" i="6"/>
  <c r="IE16" i="6"/>
  <c r="GG15" i="6"/>
  <c r="IE15" i="6"/>
  <c r="GG12" i="6"/>
  <c r="IE12" i="6"/>
  <c r="GG21" i="6"/>
  <c r="IE21" i="6"/>
  <c r="GG13" i="6"/>
  <c r="IE13" i="6"/>
  <c r="GG19" i="6"/>
  <c r="IE19" i="6"/>
  <c r="ER15" i="6"/>
  <c r="GP15" i="6"/>
  <c r="EU21" i="6"/>
  <c r="GS21" i="6"/>
  <c r="EN17" i="6"/>
  <c r="GL17" i="6"/>
  <c r="EX14" i="6"/>
  <c r="GV14" i="6"/>
  <c r="FE17" i="6"/>
  <c r="HC17" i="6"/>
  <c r="ES15" i="6"/>
  <c r="GQ15" i="6"/>
  <c r="FG19" i="6"/>
  <c r="HE19" i="6"/>
  <c r="GB12" i="6"/>
  <c r="HZ12" i="6"/>
  <c r="FQ19" i="6"/>
  <c r="HO19" i="6"/>
  <c r="FH17" i="6"/>
  <c r="HF17" i="6"/>
  <c r="FN16" i="6"/>
  <c r="HL16" i="6"/>
  <c r="FY14" i="6"/>
  <c r="HW14" i="6"/>
  <c r="ER16" i="6"/>
  <c r="GP16" i="6"/>
  <c r="EN19" i="6"/>
  <c r="GL19" i="6"/>
  <c r="EV18" i="6"/>
  <c r="GT18" i="6"/>
  <c r="FF20" i="6"/>
  <c r="HD20" i="6"/>
  <c r="FT17" i="6"/>
  <c r="HR17" i="6"/>
  <c r="FZ17" i="6"/>
  <c r="HX17" i="6"/>
  <c r="FK15" i="6"/>
  <c r="HI15" i="6"/>
  <c r="FH16" i="6"/>
  <c r="HF16" i="6"/>
  <c r="EP14" i="6"/>
  <c r="GN14" i="6"/>
  <c r="EN21" i="6"/>
  <c r="GL21" i="6"/>
  <c r="FR14" i="6"/>
  <c r="HP14" i="6"/>
  <c r="FQ13" i="6"/>
  <c r="HO13" i="6"/>
  <c r="FF19" i="6"/>
  <c r="HD19" i="6"/>
  <c r="EU13" i="6"/>
  <c r="GS13" i="6"/>
  <c r="EQ17" i="6"/>
  <c r="GO17" i="6"/>
  <c r="FV14" i="6"/>
  <c r="HT14" i="6"/>
  <c r="FU20" i="6"/>
  <c r="HS20" i="6"/>
  <c r="FU18" i="6"/>
  <c r="HS18" i="6"/>
  <c r="FV19" i="6"/>
  <c r="HT19" i="6"/>
  <c r="EO14" i="6"/>
  <c r="GM14" i="6"/>
  <c r="EN14" i="6"/>
  <c r="GL14" i="6"/>
  <c r="EO15" i="6"/>
  <c r="GM15" i="6"/>
  <c r="FM20" i="6"/>
  <c r="HK20" i="6"/>
  <c r="FM21" i="6"/>
  <c r="HK21" i="6"/>
  <c r="GF18" i="6"/>
  <c r="ID18" i="6"/>
  <c r="FJ17" i="6"/>
  <c r="HH17" i="6"/>
  <c r="EX15" i="6"/>
  <c r="GV15" i="6"/>
  <c r="FK14" i="6"/>
  <c r="HI14" i="6"/>
  <c r="FN12" i="6"/>
  <c r="HL12" i="6"/>
  <c r="ES13" i="6"/>
  <c r="GQ13" i="6"/>
  <c r="FY15" i="6"/>
  <c r="HW15" i="6"/>
  <c r="GH21" i="6"/>
  <c r="IF21" i="6"/>
  <c r="EM18" i="6"/>
  <c r="GK18" i="6"/>
  <c r="GF14" i="6"/>
  <c r="ID14" i="6"/>
  <c r="FT16" i="6"/>
  <c r="HR16" i="6"/>
  <c r="FE16" i="6"/>
  <c r="HC16" i="6"/>
  <c r="GH18" i="6"/>
  <c r="IF18" i="6"/>
  <c r="ER20" i="6"/>
  <c r="GP20" i="6"/>
  <c r="FA12" i="6"/>
  <c r="GY12" i="6"/>
  <c r="FA20" i="6"/>
  <c r="GY20" i="6"/>
  <c r="FU13" i="6"/>
  <c r="HS13" i="6"/>
  <c r="FQ15" i="6"/>
  <c r="HO15" i="6"/>
  <c r="FN15" i="6"/>
  <c r="HL15" i="6"/>
  <c r="FK21" i="6"/>
  <c r="HI21" i="6"/>
  <c r="EV12" i="6"/>
  <c r="GT12" i="6"/>
  <c r="FT18" i="6"/>
  <c r="HR18" i="6"/>
  <c r="EN20" i="6"/>
  <c r="GL20" i="6"/>
  <c r="GC13" i="6"/>
  <c r="IA13" i="6"/>
  <c r="EY15" i="6"/>
  <c r="GW15" i="6"/>
  <c r="FL12" i="6"/>
  <c r="HJ12" i="6"/>
  <c r="FR18" i="6"/>
  <c r="HP18" i="6"/>
  <c r="GE16" i="6"/>
  <c r="IC16" i="6"/>
  <c r="FY19" i="6"/>
  <c r="HW19" i="6"/>
  <c r="FJ16" i="6"/>
  <c r="HH16" i="6"/>
  <c r="EO16" i="6"/>
  <c r="GM16" i="6"/>
  <c r="EX13" i="6"/>
  <c r="GV13" i="6"/>
  <c r="ET17" i="6"/>
  <c r="GR17" i="6"/>
  <c r="EP13" i="6"/>
  <c r="GN13" i="6"/>
  <c r="GH17" i="6"/>
  <c r="IF17" i="6"/>
  <c r="ES18" i="6"/>
  <c r="GQ18" i="6"/>
  <c r="FT12" i="6"/>
  <c r="HR12" i="6"/>
  <c r="EN13" i="6"/>
  <c r="GL13" i="6"/>
  <c r="EZ15" i="6"/>
  <c r="GX15" i="6"/>
  <c r="EM14" i="6"/>
  <c r="GK14" i="6"/>
  <c r="FW16" i="6"/>
  <c r="HU16" i="6"/>
  <c r="EM17" i="6"/>
  <c r="GK17" i="6"/>
  <c r="ES20" i="6"/>
  <c r="GQ20" i="6"/>
  <c r="ES21" i="6"/>
  <c r="GQ21" i="6"/>
  <c r="ET14" i="6"/>
  <c r="GR14" i="6"/>
  <c r="FJ18" i="6"/>
  <c r="HH18" i="6"/>
  <c r="EM21" i="6"/>
  <c r="GK21" i="6"/>
  <c r="FJ15" i="6"/>
  <c r="HH15" i="6"/>
  <c r="FI15" i="6"/>
  <c r="HG15" i="6"/>
  <c r="FL20" i="6"/>
  <c r="HJ20" i="6"/>
  <c r="FK18" i="6"/>
  <c r="HI18" i="6"/>
  <c r="FS21" i="6"/>
  <c r="HQ21" i="6"/>
  <c r="FW14" i="6"/>
  <c r="HU14" i="6"/>
  <c r="EP18" i="6"/>
  <c r="GN18" i="6"/>
  <c r="FC17" i="6"/>
  <c r="HA17" i="6"/>
  <c r="FK13" i="6"/>
  <c r="HI13" i="6"/>
  <c r="EP16" i="6"/>
  <c r="GN16" i="6"/>
  <c r="FW12" i="6"/>
  <c r="HU12" i="6"/>
  <c r="FG16" i="6"/>
  <c r="HE16" i="6"/>
  <c r="ER17" i="6"/>
  <c r="GP17" i="6"/>
  <c r="EQ12" i="6"/>
  <c r="GO12" i="6"/>
  <c r="EP15" i="6"/>
  <c r="GN15" i="6"/>
  <c r="FZ13" i="6"/>
  <c r="HX13" i="6"/>
  <c r="EV20" i="6"/>
  <c r="GT20" i="6"/>
  <c r="FE19" i="6"/>
  <c r="HC19" i="6"/>
  <c r="FF16" i="6"/>
  <c r="HD16" i="6"/>
  <c r="FL19" i="6"/>
  <c r="HJ19" i="6"/>
  <c r="FQ16" i="6"/>
  <c r="HO16" i="6"/>
  <c r="GA12" i="6"/>
  <c r="HY12" i="6"/>
  <c r="FC18" i="6"/>
  <c r="HA18" i="6"/>
  <c r="GA18" i="6"/>
  <c r="HY18" i="6"/>
  <c r="FS15" i="6"/>
  <c r="HQ15" i="6"/>
  <c r="FV12" i="6"/>
  <c r="HT12" i="6"/>
  <c r="FP12" i="6"/>
  <c r="HN12" i="6"/>
  <c r="FP20" i="6"/>
  <c r="HN20" i="6"/>
  <c r="FO21" i="6"/>
  <c r="HM21" i="6"/>
  <c r="FO17" i="6"/>
  <c r="HM17" i="6"/>
  <c r="FO13" i="6"/>
  <c r="HM13" i="6"/>
  <c r="FO12" i="6"/>
  <c r="HM12" i="6"/>
  <c r="FG12" i="6"/>
  <c r="HE12" i="6"/>
  <c r="FF17" i="6"/>
  <c r="HD17" i="6"/>
  <c r="FF14" i="6"/>
  <c r="HD14" i="6"/>
  <c r="FF18" i="6"/>
  <c r="HD18" i="6"/>
  <c r="FF21" i="6"/>
  <c r="HD21" i="6"/>
  <c r="FV17" i="6"/>
  <c r="HT17" i="6"/>
  <c r="FC21" i="6"/>
  <c r="HA21" i="6"/>
  <c r="FX18" i="6"/>
  <c r="HV18" i="6"/>
  <c r="GA17" i="6"/>
  <c r="HY17" i="6"/>
  <c r="FS19" i="6"/>
  <c r="HQ19" i="6"/>
  <c r="ET19" i="6"/>
  <c r="GR19" i="6"/>
  <c r="FB14" i="6"/>
  <c r="GZ14" i="6"/>
  <c r="FL13" i="6"/>
  <c r="HJ13" i="6"/>
  <c r="FO16" i="6"/>
  <c r="HM16" i="6"/>
  <c r="GB18" i="6"/>
  <c r="HZ18" i="6"/>
  <c r="FA15" i="6"/>
  <c r="GY15" i="6"/>
  <c r="FB16" i="6"/>
  <c r="GZ16" i="6"/>
  <c r="EP21" i="6"/>
  <c r="GN21" i="6"/>
  <c r="FI14" i="6"/>
  <c r="HG14" i="6"/>
  <c r="GB16" i="6"/>
  <c r="HZ16" i="6"/>
  <c r="FD13" i="6"/>
  <c r="HB13" i="6"/>
  <c r="FC20" i="6"/>
  <c r="HA20" i="6"/>
  <c r="FC16" i="6"/>
  <c r="HA16" i="6"/>
  <c r="ET13" i="6"/>
  <c r="GR13" i="6"/>
  <c r="FW15" i="6"/>
  <c r="HU15" i="6"/>
  <c r="FW18" i="6"/>
  <c r="HU18" i="6"/>
  <c r="FB20" i="6"/>
  <c r="GZ20" i="6"/>
  <c r="FK20" i="6"/>
  <c r="HI20" i="6"/>
  <c r="FH21" i="6"/>
  <c r="HF21" i="6"/>
  <c r="FB12" i="6"/>
  <c r="GZ12" i="6"/>
  <c r="FC13" i="6"/>
  <c r="HA13" i="6"/>
  <c r="FX16" i="6"/>
  <c r="HV16" i="6"/>
  <c r="EY13" i="6"/>
  <c r="GW13" i="6"/>
  <c r="FU15" i="6"/>
  <c r="HS15" i="6"/>
  <c r="EO13" i="6"/>
  <c r="GM13" i="6"/>
  <c r="ET21" i="6"/>
  <c r="GR21" i="6"/>
  <c r="FV20" i="6"/>
  <c r="HT20" i="6"/>
  <c r="FP13" i="6"/>
  <c r="HN13" i="6"/>
  <c r="FV13" i="6"/>
  <c r="HT13" i="6"/>
  <c r="EU16" i="6"/>
  <c r="GS16" i="6"/>
  <c r="FI21" i="6"/>
  <c r="HG21" i="6"/>
  <c r="EV17" i="6"/>
  <c r="GT17" i="6"/>
  <c r="EU14" i="6"/>
  <c r="GS14" i="6"/>
  <c r="GD21" i="6"/>
  <c r="IB21" i="6"/>
  <c r="EY21" i="6"/>
  <c r="GW21" i="6"/>
  <c r="GF20" i="6"/>
  <c r="ID20" i="6"/>
  <c r="FX17" i="6"/>
  <c r="HV17" i="6"/>
  <c r="FY18" i="6"/>
  <c r="HW18" i="6"/>
  <c r="GB14" i="6"/>
  <c r="HZ14" i="6"/>
  <c r="EV15" i="6"/>
  <c r="GT15" i="6"/>
  <c r="FB17" i="6"/>
  <c r="GZ17" i="6"/>
  <c r="EY19" i="6"/>
  <c r="GW19" i="6"/>
  <c r="FE15" i="6"/>
  <c r="HC15" i="6"/>
  <c r="FS18" i="6"/>
  <c r="HQ18" i="6"/>
  <c r="FD16" i="6"/>
  <c r="HB16" i="6"/>
  <c r="ER12" i="6"/>
  <c r="GP12" i="6"/>
  <c r="EQ19" i="6"/>
  <c r="GO19" i="6"/>
  <c r="EQ16" i="6"/>
  <c r="GO16" i="6"/>
  <c r="EQ21" i="6"/>
  <c r="GO21" i="6"/>
  <c r="EQ15" i="6"/>
  <c r="GO15" i="6"/>
  <c r="EQ13" i="6"/>
  <c r="GO13" i="6"/>
  <c r="FU21" i="6"/>
  <c r="HS21" i="6"/>
  <c r="FB21" i="6"/>
  <c r="GZ21" i="6"/>
  <c r="GC19" i="6"/>
  <c r="IA19" i="6"/>
  <c r="FE12" i="6"/>
  <c r="HC12" i="6"/>
  <c r="GF12" i="6"/>
  <c r="ID12" i="6"/>
  <c r="FZ15" i="6"/>
  <c r="HX15" i="6"/>
  <c r="ES16" i="6"/>
  <c r="GQ16" i="6"/>
  <c r="FU16" i="6"/>
  <c r="HS16" i="6"/>
  <c r="EM13" i="6"/>
  <c r="GK13" i="6"/>
  <c r="EU17" i="6"/>
  <c r="GS17" i="6"/>
  <c r="EZ13" i="6"/>
  <c r="GX13" i="6"/>
  <c r="GB15" i="6"/>
  <c r="HZ15" i="6"/>
  <c r="GE17" i="6"/>
  <c r="IC17" i="6"/>
  <c r="FJ21" i="6"/>
  <c r="HH21" i="6"/>
  <c r="EX16" i="6"/>
  <c r="GV16" i="6"/>
  <c r="FM19" i="6"/>
  <c r="HK19" i="6"/>
  <c r="FI16" i="6"/>
  <c r="HG16" i="6"/>
  <c r="FB19" i="6"/>
  <c r="GZ19" i="6"/>
  <c r="EY20" i="6"/>
  <c r="GW20" i="6"/>
  <c r="FM12" i="6"/>
  <c r="HK12" i="6"/>
  <c r="FZ14" i="6"/>
  <c r="HX14" i="6"/>
  <c r="EV16" i="6"/>
  <c r="GT16" i="6"/>
  <c r="EZ21" i="6"/>
  <c r="GX21" i="6"/>
  <c r="FF15" i="6"/>
  <c r="HD15" i="6"/>
  <c r="GH19" i="6"/>
  <c r="IF19" i="6"/>
  <c r="FO14" i="6"/>
  <c r="HM14" i="6"/>
  <c r="GA15" i="6"/>
  <c r="HY15" i="6"/>
  <c r="CS13" i="5"/>
  <c r="CS7" i="5"/>
  <c r="CS6" i="5"/>
  <c r="CS5" i="5"/>
  <c r="CS12" i="5"/>
  <c r="CS8" i="5"/>
  <c r="CS11" i="5"/>
  <c r="CS10" i="5"/>
  <c r="CS9" i="5"/>
  <c r="BO14" i="5"/>
  <c r="BG14" i="5"/>
  <c r="BW13" i="5"/>
  <c r="BU14" i="5"/>
  <c r="BT14" i="5"/>
  <c r="BW10" i="5"/>
  <c r="BW4" i="5"/>
  <c r="BW12" i="5"/>
  <c r="BW5" i="5"/>
  <c r="BW7" i="5"/>
  <c r="BW6" i="5"/>
  <c r="BW9" i="5"/>
  <c r="BW8" i="5"/>
  <c r="BW11" i="5"/>
  <c r="BJ14" i="5"/>
  <c r="BR14" i="5"/>
  <c r="BS14" i="5"/>
  <c r="BL14" i="5"/>
  <c r="BV14" i="5"/>
  <c r="BH14" i="5"/>
  <c r="BM14" i="5"/>
  <c r="BI14" i="5"/>
  <c r="BN14" i="5"/>
  <c r="BK14" i="5"/>
  <c r="BQ14" i="5"/>
  <c r="BP14" i="5"/>
  <c r="BB105" i="2"/>
  <c r="BB106" i="2"/>
  <c r="AH123" i="2"/>
  <c r="AK123" i="2"/>
  <c r="AM123" i="2"/>
  <c r="AH124" i="2"/>
  <c r="AK124" i="2"/>
  <c r="AM124" i="2"/>
  <c r="AE125" i="2"/>
  <c r="BA105" i="2"/>
  <c r="AU108" i="2"/>
  <c r="BA106" i="2"/>
  <c r="AL60" i="2"/>
  <c r="AL72" i="2"/>
  <c r="AZ106" i="2"/>
  <c r="AZ107" i="2"/>
  <c r="BE107" i="2"/>
  <c r="BG107" i="2"/>
  <c r="AZ104" i="2"/>
  <c r="BE104" i="2"/>
  <c r="BG104" i="2"/>
  <c r="AW108" i="2"/>
  <c r="AZ105" i="2"/>
  <c r="BE105" i="2"/>
  <c r="BG105" i="2"/>
  <c r="AM96" i="2"/>
  <c r="AL96" i="2"/>
  <c r="AC36" i="2"/>
  <c r="AM95" i="2"/>
  <c r="AK60" i="2"/>
  <c r="AM60" i="2"/>
  <c r="AK88" i="2"/>
  <c r="AM88" i="2"/>
  <c r="AM90" i="2"/>
  <c r="AO88" i="2"/>
  <c r="AQ69" i="2"/>
  <c r="AQ71" i="2"/>
  <c r="AU71" i="2"/>
  <c r="AW71" i="2"/>
  <c r="AQ70" i="2"/>
  <c r="AU70" i="2"/>
  <c r="AW70" i="2"/>
  <c r="AM61" i="2"/>
  <c r="AK61" i="2"/>
  <c r="AN72" i="2"/>
  <c r="AI35" i="2"/>
  <c r="AI34" i="2"/>
  <c r="AE34" i="2"/>
  <c r="AM41" i="2"/>
  <c r="AL41" i="2"/>
  <c r="AL42" i="2"/>
  <c r="AM42" i="2"/>
  <c r="CS4" i="5"/>
  <c r="AM125" i="2"/>
  <c r="AO123" i="2"/>
  <c r="AN134" i="2"/>
  <c r="AM98" i="2"/>
  <c r="BE106" i="2"/>
  <c r="BG106" i="2"/>
  <c r="BG108" i="2"/>
  <c r="BI104" i="2"/>
  <c r="BK104" i="2"/>
  <c r="AQ51" i="2"/>
  <c r="AU51" i="2"/>
  <c r="AW51" i="2"/>
  <c r="AU69" i="2"/>
  <c r="AW69" i="2"/>
  <c r="AW72" i="2"/>
  <c r="AY69" i="2"/>
  <c r="BA69" i="2"/>
  <c r="AW53" i="2"/>
  <c r="AY50" i="2"/>
  <c r="BA50" i="2"/>
  <c r="AN53" i="2"/>
  <c r="AH34" i="2"/>
  <c r="AK34" i="2"/>
  <c r="AM34" i="2"/>
  <c r="AH35" i="2"/>
  <c r="AK35" i="2"/>
  <c r="AM35" i="2"/>
  <c r="AM36" i="2"/>
  <c r="AO34" i="2"/>
  <c r="AN83" i="2"/>
  <c r="AS118" i="2"/>
  <c r="AN64" i="2"/>
  <c r="EH7" i="5"/>
  <c r="EH11" i="5"/>
  <c r="EH9" i="5"/>
  <c r="EH15" i="5"/>
  <c r="EH10" i="5"/>
  <c r="EH14" i="5"/>
  <c r="EH12" i="5"/>
  <c r="EH8" i="5"/>
  <c r="EH13" i="5"/>
  <c r="AK8" i="2"/>
  <c r="AN8" i="2"/>
  <c r="AQ8" i="2"/>
  <c r="AT8" i="2"/>
  <c r="AK9" i="2"/>
  <c r="AN9" i="2"/>
  <c r="AQ9" i="2"/>
  <c r="AT9" i="2"/>
  <c r="AK10" i="2"/>
  <c r="AN10" i="2"/>
  <c r="AQ10" i="2"/>
  <c r="AT10" i="2"/>
  <c r="BD9" i="2"/>
  <c r="AK11" i="2"/>
  <c r="AN11" i="2"/>
  <c r="AQ11" i="2"/>
  <c r="AT11" i="2"/>
  <c r="AK12" i="2"/>
  <c r="AN12" i="2"/>
  <c r="AQ12" i="2"/>
  <c r="AT12" i="2"/>
  <c r="BD11" i="2"/>
  <c r="AK13" i="2"/>
  <c r="AN13" i="2"/>
  <c r="AQ13" i="2"/>
  <c r="AT13" i="2"/>
  <c r="AH8" i="2"/>
  <c r="AH9" i="2"/>
  <c r="AH10" i="2"/>
  <c r="AH11" i="2"/>
  <c r="AH12" i="2"/>
  <c r="AH13" i="2"/>
  <c r="AE9" i="2"/>
  <c r="AE10" i="2"/>
  <c r="AE11" i="2"/>
  <c r="AE12" i="2"/>
  <c r="AE13" i="2"/>
  <c r="AE8" i="2"/>
  <c r="C107" i="4"/>
  <c r="K105" i="4"/>
  <c r="B106" i="4"/>
  <c r="B107" i="4"/>
  <c r="J105" i="4"/>
  <c r="C101" i="4"/>
  <c r="K100" i="4"/>
  <c r="B100" i="4"/>
  <c r="B101" i="4"/>
  <c r="J99" i="4"/>
  <c r="E94" i="4"/>
  <c r="M91" i="4"/>
  <c r="D93" i="4"/>
  <c r="D94" i="4"/>
  <c r="L90" i="4"/>
  <c r="C93" i="4"/>
  <c r="B93" i="4"/>
  <c r="C92" i="4"/>
  <c r="B92" i="4"/>
  <c r="B91" i="4"/>
  <c r="E86" i="4"/>
  <c r="M82" i="4"/>
  <c r="D85" i="4"/>
  <c r="C85" i="4"/>
  <c r="B85" i="4"/>
  <c r="C84" i="4"/>
  <c r="B84" i="4"/>
  <c r="B83" i="4"/>
  <c r="B70" i="4"/>
  <c r="B71" i="4"/>
  <c r="J70" i="4"/>
  <c r="C77" i="4"/>
  <c r="K76" i="4"/>
  <c r="B76" i="4"/>
  <c r="C71" i="4"/>
  <c r="K70" i="4"/>
  <c r="B55" i="4"/>
  <c r="B56" i="4"/>
  <c r="B57" i="4"/>
  <c r="J54" i="4"/>
  <c r="C56" i="4"/>
  <c r="C57" i="4"/>
  <c r="K54" i="4"/>
  <c r="D57" i="4"/>
  <c r="L54" i="4"/>
  <c r="M54" i="4"/>
  <c r="J55" i="4"/>
  <c r="K55" i="4"/>
  <c r="L55" i="4"/>
  <c r="M55" i="4"/>
  <c r="J56" i="4"/>
  <c r="K56" i="4"/>
  <c r="L56" i="4"/>
  <c r="M56" i="4"/>
  <c r="O54" i="4"/>
  <c r="P54" i="4"/>
  <c r="L57" i="4"/>
  <c r="D64" i="4"/>
  <c r="L61" i="4"/>
  <c r="C63" i="4"/>
  <c r="C64" i="4"/>
  <c r="K62" i="4"/>
  <c r="B63" i="4"/>
  <c r="B62" i="4"/>
  <c r="D49" i="4"/>
  <c r="L46" i="4"/>
  <c r="C48" i="4"/>
  <c r="B48" i="4"/>
  <c r="B47" i="4"/>
  <c r="B33" i="4"/>
  <c r="B34" i="4"/>
  <c r="J32" i="4"/>
  <c r="C34" i="4"/>
  <c r="K33" i="4"/>
  <c r="C28" i="4"/>
  <c r="K26" i="4"/>
  <c r="B28" i="4"/>
  <c r="J26" i="4"/>
  <c r="L26" i="4"/>
  <c r="BD7" i="2"/>
  <c r="AD21" i="2"/>
  <c r="AD22" i="2"/>
  <c r="AD23" i="2"/>
  <c r="AD24" i="2"/>
  <c r="AD25" i="2"/>
  <c r="AD26" i="2"/>
  <c r="AD27" i="2"/>
  <c r="BC9" i="2"/>
  <c r="J106" i="4"/>
  <c r="K99" i="4"/>
  <c r="K101" i="4"/>
  <c r="J100" i="4"/>
  <c r="J69" i="4"/>
  <c r="K69" i="4"/>
  <c r="K106" i="4"/>
  <c r="L106" i="4"/>
  <c r="K75" i="4"/>
  <c r="K77" i="4"/>
  <c r="L63" i="4"/>
  <c r="L62" i="4"/>
  <c r="K63" i="4"/>
  <c r="K61" i="4"/>
  <c r="AZ10" i="2"/>
  <c r="BB12" i="2"/>
  <c r="BB10" i="2"/>
  <c r="BB8" i="2"/>
  <c r="BD12" i="2"/>
  <c r="BD10" i="2"/>
  <c r="BD8" i="2"/>
  <c r="BA11" i="2"/>
  <c r="BC8" i="2"/>
  <c r="BA7" i="2"/>
  <c r="AZ11" i="2"/>
  <c r="AZ7" i="2"/>
  <c r="BA12" i="2"/>
  <c r="BC11" i="2"/>
  <c r="BA10" i="2"/>
  <c r="BA8" i="2"/>
  <c r="BC7" i="2"/>
  <c r="AZ9" i="2"/>
  <c r="BC12" i="2"/>
  <c r="BC10" i="2"/>
  <c r="BA9" i="2"/>
  <c r="AY7" i="2"/>
  <c r="AZ12" i="2"/>
  <c r="AZ8" i="2"/>
  <c r="BB11" i="2"/>
  <c r="BB9" i="2"/>
  <c r="BB7" i="2"/>
  <c r="AE36" i="2"/>
  <c r="AY9" i="2"/>
  <c r="AY11" i="2"/>
  <c r="AY12" i="2"/>
  <c r="AY10" i="2"/>
  <c r="AY8" i="2"/>
  <c r="D86" i="4"/>
  <c r="L85" i="4"/>
  <c r="C86" i="4"/>
  <c r="K85" i="4"/>
  <c r="M83" i="4"/>
  <c r="M85" i="4"/>
  <c r="M84" i="4"/>
  <c r="B86" i="4"/>
  <c r="J107" i="4"/>
  <c r="L100" i="4"/>
  <c r="L99" i="4"/>
  <c r="L105" i="4"/>
  <c r="N105" i="4"/>
  <c r="O105" i="4"/>
  <c r="C94" i="4"/>
  <c r="K90" i="4"/>
  <c r="M92" i="4"/>
  <c r="M90" i="4"/>
  <c r="M93" i="4"/>
  <c r="L91" i="4"/>
  <c r="L92" i="4"/>
  <c r="B94" i="4"/>
  <c r="L93" i="4"/>
  <c r="J71" i="4"/>
  <c r="L70" i="4"/>
  <c r="K71" i="4"/>
  <c r="B77" i="4"/>
  <c r="J75" i="4"/>
  <c r="L75" i="4"/>
  <c r="J57" i="4"/>
  <c r="K57" i="4"/>
  <c r="B64" i="4"/>
  <c r="K27" i="4"/>
  <c r="B49" i="4"/>
  <c r="J47" i="4"/>
  <c r="J27" i="4"/>
  <c r="L27" i="4"/>
  <c r="J33" i="4"/>
  <c r="L33" i="4"/>
  <c r="L48" i="4"/>
  <c r="K32" i="4"/>
  <c r="L32" i="4"/>
  <c r="C49" i="4"/>
  <c r="L47" i="4"/>
  <c r="L69" i="4"/>
  <c r="N69" i="4"/>
  <c r="O69" i="4"/>
  <c r="K64" i="4"/>
  <c r="K107" i="4"/>
  <c r="L107" i="4"/>
  <c r="J76" i="4"/>
  <c r="L76" i="4"/>
  <c r="N75" i="4"/>
  <c r="O75" i="4"/>
  <c r="L64" i="4"/>
  <c r="J63" i="4"/>
  <c r="M63" i="4"/>
  <c r="J61" i="4"/>
  <c r="J62" i="4"/>
  <c r="M62" i="4"/>
  <c r="L49" i="4"/>
  <c r="BB13" i="2"/>
  <c r="BJ11" i="2"/>
  <c r="AZ13" i="2"/>
  <c r="BH9" i="2"/>
  <c r="BD13" i="2"/>
  <c r="BL8" i="2"/>
  <c r="BA13" i="2"/>
  <c r="BI8" i="2"/>
  <c r="AH21" i="2"/>
  <c r="AS21" i="2"/>
  <c r="AY27" i="2"/>
  <c r="AY13" i="2"/>
  <c r="BG8" i="2"/>
  <c r="BC13" i="2"/>
  <c r="BK7" i="2"/>
  <c r="L82" i="4"/>
  <c r="L83" i="4"/>
  <c r="L84" i="4"/>
  <c r="K82" i="4"/>
  <c r="K84" i="4"/>
  <c r="K83" i="4"/>
  <c r="M86" i="4"/>
  <c r="J83" i="4"/>
  <c r="J82" i="4"/>
  <c r="J84" i="4"/>
  <c r="J85" i="4"/>
  <c r="N85" i="4"/>
  <c r="N99" i="4"/>
  <c r="O99" i="4"/>
  <c r="J101" i="4"/>
  <c r="L101" i="4"/>
  <c r="K91" i="4"/>
  <c r="K92" i="4"/>
  <c r="K93" i="4"/>
  <c r="L94" i="4"/>
  <c r="M94" i="4"/>
  <c r="J93" i="4"/>
  <c r="J90" i="4"/>
  <c r="J91" i="4"/>
  <c r="J92" i="4"/>
  <c r="L71" i="4"/>
  <c r="M57" i="4"/>
  <c r="R54" i="4"/>
  <c r="J46" i="4"/>
  <c r="J48" i="4"/>
  <c r="J34" i="4"/>
  <c r="K34" i="4"/>
  <c r="N32" i="4"/>
  <c r="O32" i="4"/>
  <c r="K46" i="4"/>
  <c r="M46" i="4"/>
  <c r="K47" i="4"/>
  <c r="M47" i="4"/>
  <c r="K48" i="4"/>
  <c r="L42" i="4"/>
  <c r="BG7" i="2"/>
  <c r="J77" i="4"/>
  <c r="L77" i="4"/>
  <c r="M61" i="4"/>
  <c r="O61" i="4"/>
  <c r="P61" i="4"/>
  <c r="R61" i="4"/>
  <c r="J64" i="4"/>
  <c r="M64" i="4"/>
  <c r="J49" i="4"/>
  <c r="M48" i="4"/>
  <c r="BK9" i="2"/>
  <c r="BJ9" i="2"/>
  <c r="BJ12" i="2"/>
  <c r="BL12" i="2"/>
  <c r="BJ10" i="2"/>
  <c r="BJ8" i="2"/>
  <c r="BJ7" i="2"/>
  <c r="BL7" i="2"/>
  <c r="BL10" i="2"/>
  <c r="BH11" i="2"/>
  <c r="BI7" i="2"/>
  <c r="BH12" i="2"/>
  <c r="BH10" i="2"/>
  <c r="BL11" i="2"/>
  <c r="BH8" i="2"/>
  <c r="BH7" i="2"/>
  <c r="BL9" i="2"/>
  <c r="BI10" i="2"/>
  <c r="BI12" i="2"/>
  <c r="BI11" i="2"/>
  <c r="BI9" i="2"/>
  <c r="BK12" i="2"/>
  <c r="BK11" i="2"/>
  <c r="BK10" i="2"/>
  <c r="BK8" i="2"/>
  <c r="BG9" i="2"/>
  <c r="BG10" i="2"/>
  <c r="BG12" i="2"/>
  <c r="BG11" i="2"/>
  <c r="N83" i="4"/>
  <c r="L86" i="4"/>
  <c r="K86" i="4"/>
  <c r="N84" i="4"/>
  <c r="N82" i="4"/>
  <c r="J86" i="4"/>
  <c r="N93" i="4"/>
  <c r="K94" i="4"/>
  <c r="N92" i="4"/>
  <c r="N91" i="4"/>
  <c r="N90" i="4"/>
  <c r="J94" i="4"/>
  <c r="L34" i="4"/>
  <c r="J42" i="4"/>
  <c r="K49" i="4"/>
  <c r="M49" i="4"/>
  <c r="K42" i="4"/>
  <c r="AX24" i="2"/>
  <c r="AX27" i="2"/>
  <c r="AX26" i="2"/>
  <c r="E146" i="2"/>
  <c r="AX23" i="2"/>
  <c r="E143" i="2"/>
  <c r="E141" i="2"/>
  <c r="AX25" i="2"/>
  <c r="BE25" i="2"/>
  <c r="AO21" i="2"/>
  <c r="E144" i="2"/>
  <c r="BM7" i="2"/>
  <c r="BO7" i="2"/>
  <c r="BR7" i="2"/>
  <c r="BJ13" i="2"/>
  <c r="BI13" i="2"/>
  <c r="BL13" i="2"/>
  <c r="BM10" i="2"/>
  <c r="BO10" i="2"/>
  <c r="BU10" i="2"/>
  <c r="BM8" i="2"/>
  <c r="BO8" i="2"/>
  <c r="BS8" i="2"/>
  <c r="BM9" i="2"/>
  <c r="BO9" i="2"/>
  <c r="BT8" i="2"/>
  <c r="AY26" i="2"/>
  <c r="AY24" i="2"/>
  <c r="F144" i="2"/>
  <c r="AY21" i="2"/>
  <c r="AY23" i="2"/>
  <c r="AY25" i="2"/>
  <c r="AY22" i="2"/>
  <c r="BH13" i="2"/>
  <c r="BM11" i="2"/>
  <c r="BO11" i="2"/>
  <c r="BV9" i="2"/>
  <c r="BM12" i="2"/>
  <c r="BO12" i="2"/>
  <c r="BW12" i="2"/>
  <c r="BK13" i="2"/>
  <c r="BG13" i="2"/>
  <c r="N86" i="4"/>
  <c r="P82" i="4"/>
  <c r="Q82" i="4"/>
  <c r="S82" i="4"/>
  <c r="M42" i="4"/>
  <c r="N94" i="4"/>
  <c r="P90" i="4"/>
  <c r="O46" i="4"/>
  <c r="P46" i="4"/>
  <c r="R46" i="4"/>
  <c r="AW21" i="2"/>
  <c r="D141" i="2"/>
  <c r="N141" i="2"/>
  <c r="AW27" i="2"/>
  <c r="BD22" i="2"/>
  <c r="BD26" i="2"/>
  <c r="AW22" i="2"/>
  <c r="BG22" i="2"/>
  <c r="BD24" i="2"/>
  <c r="BD21" i="2"/>
  <c r="BD25" i="2"/>
  <c r="E145" i="2"/>
  <c r="O151" i="2"/>
  <c r="BE22" i="2"/>
  <c r="BG21" i="2"/>
  <c r="AW24" i="2"/>
  <c r="D144" i="2"/>
  <c r="AW23" i="2"/>
  <c r="D143" i="2"/>
  <c r="N147" i="2"/>
  <c r="AW26" i="2"/>
  <c r="D146" i="2"/>
  <c r="N156" i="2"/>
  <c r="E142" i="2"/>
  <c r="O144" i="2"/>
  <c r="AW25" i="2"/>
  <c r="BB25" i="2"/>
  <c r="BF21" i="2"/>
  <c r="N142" i="2"/>
  <c r="O141" i="2"/>
  <c r="O142" i="2"/>
  <c r="BC26" i="2"/>
  <c r="O148" i="2"/>
  <c r="O147" i="2"/>
  <c r="O146" i="2"/>
  <c r="BB26" i="2"/>
  <c r="BE26" i="2"/>
  <c r="O149" i="2"/>
  <c r="O150" i="2"/>
  <c r="O156" i="2"/>
  <c r="O155" i="2"/>
  <c r="P149" i="2"/>
  <c r="P150" i="2"/>
  <c r="F141" i="2"/>
  <c r="F145" i="2"/>
  <c r="F146" i="2"/>
  <c r="F143" i="2"/>
  <c r="F142" i="2"/>
  <c r="R39" i="4"/>
  <c r="AL44" i="2"/>
  <c r="BS11" i="2"/>
  <c r="BS9" i="2"/>
  <c r="BS10" i="2"/>
  <c r="BT9" i="2"/>
  <c r="BS12" i="2"/>
  <c r="BS7" i="2"/>
  <c r="BV10" i="2"/>
  <c r="BT11" i="2"/>
  <c r="BU9" i="2"/>
  <c r="BV11" i="2"/>
  <c r="BT12" i="2"/>
  <c r="BU11" i="2"/>
  <c r="BU8" i="2"/>
  <c r="BU7" i="2"/>
  <c r="BU12" i="2"/>
  <c r="BV7" i="2"/>
  <c r="BW7" i="2"/>
  <c r="BV8" i="2"/>
  <c r="BT7" i="2"/>
  <c r="BW11" i="2"/>
  <c r="BM13" i="2"/>
  <c r="BV12" i="2"/>
  <c r="BT10" i="2"/>
  <c r="BW10" i="2"/>
  <c r="BW8" i="2"/>
  <c r="BW9" i="2"/>
  <c r="BO13" i="2"/>
  <c r="BR12" i="2"/>
  <c r="BR10" i="2"/>
  <c r="BR9" i="2"/>
  <c r="BR11" i="2"/>
  <c r="BR8" i="2"/>
  <c r="Q90" i="4"/>
  <c r="S90" i="4"/>
  <c r="BE21" i="2"/>
  <c r="BC21" i="2"/>
  <c r="BC27" i="2"/>
  <c r="BE27" i="2"/>
  <c r="BB27" i="2"/>
  <c r="BF27" i="2"/>
  <c r="BD27" i="2"/>
  <c r="D142" i="2"/>
  <c r="N144" i="2"/>
  <c r="BF22" i="2"/>
  <c r="BF26" i="2"/>
  <c r="O154" i="2"/>
  <c r="O145" i="2"/>
  <c r="O143" i="2"/>
  <c r="N148" i="2"/>
  <c r="O153" i="2"/>
  <c r="O152" i="2"/>
  <c r="BD28" i="2"/>
  <c r="N146" i="2"/>
  <c r="BF23" i="2"/>
  <c r="BC25" i="2"/>
  <c r="N155" i="2"/>
  <c r="BC23" i="2"/>
  <c r="D145" i="2"/>
  <c r="BG25" i="2"/>
  <c r="BE23" i="2"/>
  <c r="BE28" i="2"/>
  <c r="BB23" i="2"/>
  <c r="BC24" i="2"/>
  <c r="BG24" i="2"/>
  <c r="BB24" i="2"/>
  <c r="BG23" i="2"/>
  <c r="BF24" i="2"/>
  <c r="BY7" i="2"/>
  <c r="CA7" i="2"/>
  <c r="N145" i="2"/>
  <c r="N143" i="2"/>
  <c r="P147" i="2"/>
  <c r="P146" i="2"/>
  <c r="P148" i="2"/>
  <c r="P151" i="2"/>
  <c r="P152" i="2"/>
  <c r="P154" i="2"/>
  <c r="P153" i="2"/>
  <c r="P143" i="2"/>
  <c r="P145" i="2"/>
  <c r="P144" i="2"/>
  <c r="N150" i="2"/>
  <c r="N149" i="2"/>
  <c r="P155" i="2"/>
  <c r="P156" i="2"/>
  <c r="P142" i="2"/>
  <c r="P141" i="2"/>
  <c r="AM44" i="2"/>
  <c r="BY9" i="2"/>
  <c r="CA9" i="2"/>
  <c r="BY8" i="2"/>
  <c r="CA8" i="2"/>
  <c r="BY12" i="2"/>
  <c r="CA12" i="2"/>
  <c r="BY11" i="2"/>
  <c r="CA11" i="2"/>
  <c r="BY10" i="2"/>
  <c r="CA10" i="2"/>
  <c r="B21" i="4"/>
  <c r="G21" i="4"/>
  <c r="F21" i="4"/>
  <c r="E21" i="4"/>
  <c r="D21" i="4"/>
  <c r="C21" i="4"/>
  <c r="C11" i="4"/>
  <c r="D11" i="4"/>
  <c r="E11" i="4"/>
  <c r="F11" i="4"/>
  <c r="B11" i="4"/>
  <c r="BF28" i="2"/>
  <c r="BC28" i="2"/>
  <c r="BB28" i="2"/>
  <c r="BG28" i="2"/>
  <c r="N153" i="2"/>
  <c r="N152" i="2"/>
  <c r="N154" i="2"/>
  <c r="N151" i="2"/>
  <c r="CA13" i="2"/>
  <c r="CC7" i="2"/>
  <c r="CE7" i="2"/>
  <c r="AN44" i="2"/>
  <c r="J8" i="4"/>
  <c r="M15" i="4"/>
  <c r="O6" i="4"/>
  <c r="K6" i="4"/>
  <c r="K28" i="4"/>
  <c r="N16" i="4"/>
  <c r="N5" i="4"/>
  <c r="K15" i="4"/>
  <c r="O16" i="4"/>
  <c r="L6" i="4"/>
  <c r="M7" i="4"/>
  <c r="L17" i="4"/>
  <c r="J18" i="4"/>
  <c r="L9" i="4"/>
  <c r="J10" i="4"/>
  <c r="J6" i="4"/>
  <c r="L7" i="4"/>
  <c r="N8" i="4"/>
  <c r="N10" i="4"/>
  <c r="N6" i="4"/>
  <c r="J5" i="4"/>
  <c r="L5" i="4"/>
  <c r="M10" i="4"/>
  <c r="O9" i="4"/>
  <c r="K9" i="4"/>
  <c r="M8" i="4"/>
  <c r="O7" i="4"/>
  <c r="K7" i="4"/>
  <c r="M6" i="4"/>
  <c r="O5" i="4"/>
  <c r="K5" i="4"/>
  <c r="L10" i="4"/>
  <c r="N9" i="4"/>
  <c r="J9" i="4"/>
  <c r="L8" i="4"/>
  <c r="N7" i="4"/>
  <c r="J7" i="4"/>
  <c r="M5" i="4"/>
  <c r="O10" i="4"/>
  <c r="K10" i="4"/>
  <c r="M9" i="4"/>
  <c r="O8" i="4"/>
  <c r="K8" i="4"/>
  <c r="L20" i="4"/>
  <c r="L16" i="4"/>
  <c r="L19" i="4"/>
  <c r="L15" i="4"/>
  <c r="L18" i="4"/>
  <c r="M19" i="4"/>
  <c r="M17" i="4"/>
  <c r="M16" i="4"/>
  <c r="M20" i="4"/>
  <c r="M18" i="4"/>
  <c r="O17" i="4"/>
  <c r="O18" i="4"/>
  <c r="O19" i="4"/>
  <c r="O15" i="4"/>
  <c r="O20" i="4"/>
  <c r="K20" i="4"/>
  <c r="K19" i="4"/>
  <c r="K18" i="4"/>
  <c r="K17" i="4"/>
  <c r="K16" i="4"/>
  <c r="J15" i="4"/>
  <c r="J17" i="4"/>
  <c r="J20" i="4"/>
  <c r="J16" i="4"/>
  <c r="J19" i="4"/>
  <c r="N20" i="4"/>
  <c r="N19" i="4"/>
  <c r="N15" i="4"/>
  <c r="N18" i="4"/>
  <c r="N17" i="4"/>
  <c r="BH28" i="2"/>
  <c r="BB29" i="2"/>
  <c r="C141" i="2"/>
  <c r="AM99" i="2"/>
  <c r="AL45" i="2"/>
  <c r="I141" i="2"/>
  <c r="AN45" i="2"/>
  <c r="AM45" i="2"/>
  <c r="I142" i="2"/>
  <c r="P9" i="4"/>
  <c r="P20" i="4"/>
  <c r="P17" i="4"/>
  <c r="P7" i="4"/>
  <c r="P5" i="4"/>
  <c r="P18" i="4"/>
  <c r="P8" i="4"/>
  <c r="P15" i="4"/>
  <c r="P6" i="4"/>
  <c r="P19" i="4"/>
  <c r="P16" i="4"/>
  <c r="P10" i="4"/>
  <c r="N26" i="4"/>
  <c r="O26" i="4"/>
  <c r="J28" i="4"/>
  <c r="L28" i="4"/>
  <c r="K21" i="4"/>
  <c r="N11" i="4"/>
  <c r="L11" i="4"/>
  <c r="O11" i="4"/>
  <c r="M11" i="4"/>
  <c r="K11" i="4"/>
  <c r="J11" i="4"/>
  <c r="M21" i="4"/>
  <c r="L21" i="4"/>
  <c r="O21" i="4"/>
  <c r="J21" i="4"/>
  <c r="N21" i="4"/>
  <c r="BG29" i="2"/>
  <c r="C146" i="2"/>
  <c r="M156" i="2"/>
  <c r="BF29" i="2"/>
  <c r="C145" i="2"/>
  <c r="M152" i="2"/>
  <c r="BE29" i="2"/>
  <c r="C144" i="2"/>
  <c r="BC29" i="2"/>
  <c r="C142" i="2"/>
  <c r="BD29" i="2"/>
  <c r="C143" i="2"/>
  <c r="AN99" i="2"/>
  <c r="I150" i="2"/>
  <c r="M141" i="2"/>
  <c r="M142" i="2"/>
  <c r="M154" i="2"/>
  <c r="P21" i="4"/>
  <c r="P11" i="4"/>
  <c r="R5" i="4"/>
  <c r="S5" i="4"/>
  <c r="U5" i="4"/>
  <c r="R15" i="4"/>
  <c r="S15" i="4"/>
  <c r="U15" i="4"/>
  <c r="M151" i="2"/>
  <c r="M155" i="2"/>
  <c r="M153" i="2"/>
  <c r="BH29" i="2"/>
  <c r="M150" i="2"/>
  <c r="M149" i="2"/>
  <c r="M145" i="2"/>
  <c r="M143" i="2"/>
  <c r="M144" i="2"/>
  <c r="M147" i="2"/>
  <c r="M148" i="2"/>
  <c r="M146" i="2"/>
  <c r="M157" i="2"/>
</calcChain>
</file>

<file path=xl/sharedStrings.xml><?xml version="1.0" encoding="utf-8"?>
<sst xmlns="http://schemas.openxmlformats.org/spreadsheetml/2006/main" count="2908" uniqueCount="178">
  <si>
    <t>c</t>
  </si>
  <si>
    <t>b</t>
  </si>
  <si>
    <t>Kriteria</t>
  </si>
  <si>
    <t>NILAI EXPERT</t>
  </si>
  <si>
    <t>NILAI TFN</t>
  </si>
  <si>
    <t>CRIPS (MATRIKS A)</t>
  </si>
  <si>
    <t>MATRIKS W</t>
  </si>
  <si>
    <t>MATRIKS AR</t>
  </si>
  <si>
    <t>MATRIKS B</t>
  </si>
  <si>
    <t>MATRIKS C</t>
  </si>
  <si>
    <t>LAMDA_MAX</t>
  </si>
  <si>
    <t>CI</t>
  </si>
  <si>
    <t>KRITERIA</t>
  </si>
  <si>
    <t>K1</t>
  </si>
  <si>
    <t>K2</t>
  </si>
  <si>
    <t>K3</t>
  </si>
  <si>
    <t>K4</t>
  </si>
  <si>
    <t>K5</t>
  </si>
  <si>
    <t>K6</t>
  </si>
  <si>
    <t>JUMLAH</t>
  </si>
  <si>
    <t>BANYAK EXPERT</t>
  </si>
  <si>
    <t>CR</t>
  </si>
  <si>
    <t>NILAI SINTESIS FUZZY</t>
  </si>
  <si>
    <t>NILAI VEKTOR</t>
  </si>
  <si>
    <t>SIGMA Li =</t>
  </si>
  <si>
    <t>SIGMA Mi =</t>
  </si>
  <si>
    <t>SIGMA Ui =</t>
  </si>
  <si>
    <t>SIGMA SIGMA Li =</t>
  </si>
  <si>
    <t>SIGMA SIGMA Mi =</t>
  </si>
  <si>
    <t>SIGMA SIGMA Ui =</t>
  </si>
  <si>
    <t>INVERS (SIGMS SIGMS Li =</t>
  </si>
  <si>
    <t>INVERS (SIGMS SIGMS Mi =</t>
  </si>
  <si>
    <t>INVERS (SIGMS SIGMS Ui =</t>
  </si>
  <si>
    <t>Li</t>
  </si>
  <si>
    <t>Mi</t>
  </si>
  <si>
    <t>Ui</t>
  </si>
  <si>
    <t>SK1</t>
  </si>
  <si>
    <t>SK2</t>
  </si>
  <si>
    <t>SK3</t>
  </si>
  <si>
    <t>SK4</t>
  </si>
  <si>
    <t>SK5</t>
  </si>
  <si>
    <t>SK6</t>
  </si>
  <si>
    <t>W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</si>
  <si>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</si>
  <si>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</si>
  <si>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</si>
  <si>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</si>
  <si>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</si>
  <si>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</si>
  <si>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</si>
  <si>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</si>
  <si>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</si>
  <si>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</si>
  <si>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</t>
  </si>
  <si>
    <t>B</t>
  </si>
  <si>
    <t>L</t>
  </si>
  <si>
    <t>M</t>
  </si>
  <si>
    <t>U</t>
  </si>
  <si>
    <t>VEKTOR EIGEN</t>
  </si>
  <si>
    <t>JUMLAH KRITERIA</t>
  </si>
  <si>
    <t>λ-MAX</t>
  </si>
  <si>
    <t>IR</t>
  </si>
  <si>
    <t>K11</t>
  </si>
  <si>
    <t>K12</t>
  </si>
  <si>
    <t>SUBKRITERIA</t>
  </si>
  <si>
    <t>JUMLAH SUBKRITERIA</t>
  </si>
  <si>
    <t>K21</t>
  </si>
  <si>
    <t>K22</t>
  </si>
  <si>
    <t>K23</t>
  </si>
  <si>
    <t>K31</t>
  </si>
  <si>
    <t>K32</t>
  </si>
  <si>
    <t>K33</t>
  </si>
  <si>
    <t>K41</t>
  </si>
  <si>
    <t>K42</t>
  </si>
  <si>
    <t>K51</t>
  </si>
  <si>
    <t>K52</t>
  </si>
  <si>
    <t>K53</t>
  </si>
  <si>
    <t>K54</t>
  </si>
  <si>
    <t>K61</t>
  </si>
  <si>
    <t>K62</t>
  </si>
  <si>
    <t>GEOMETRIC MEAN FUZZY</t>
  </si>
  <si>
    <t>RATA-RATA</t>
  </si>
  <si>
    <t>PEMBOBOTAN MENGGUNANGAN METODE CHANG</t>
  </si>
  <si>
    <t>d'(Ski)</t>
  </si>
  <si>
    <t>GEOMETRI MEAN FUZZY</t>
  </si>
  <si>
    <t>SUB K</t>
  </si>
  <si>
    <t>NILAI CRISP ( A)</t>
  </si>
  <si>
    <t>SUB KRITERIA</t>
  </si>
  <si>
    <t>MATRIKS B = A*AR</t>
  </si>
  <si>
    <t>PEMBOBOTAN DENGAN METODE CHANG</t>
  </si>
  <si>
    <t xml:space="preserve"> Σ Li</t>
  </si>
  <si>
    <t xml:space="preserve"> Σ  Mi </t>
  </si>
  <si>
    <t xml:space="preserve"> Σ  Ui </t>
  </si>
  <si>
    <t xml:space="preserve"> Σ  Σ Li =</t>
  </si>
  <si>
    <t xml:space="preserve"> Σ  Σ Mi =</t>
  </si>
  <si>
    <t xml:space="preserve"> Σ  Σ Ui =</t>
  </si>
  <si>
    <t>INVERS ( Σ  Σ  Li )</t>
  </si>
  <si>
    <t>INVERS ( Σ  Σ  Mi )</t>
  </si>
  <si>
    <t>INVERS ( Σ  Σ Ui )</t>
  </si>
  <si>
    <t>d'(ki)</t>
  </si>
  <si>
    <t xml:space="preserve"> Σ  Σ Li</t>
  </si>
  <si>
    <t xml:space="preserve"> Σ  Σ Mi</t>
  </si>
  <si>
    <t xml:space="preserve"> Σ  Σ Ui</t>
  </si>
  <si>
    <t>INVERS (ΣΣ Mi )</t>
  </si>
  <si>
    <t>INVERS (ΣΣLi)</t>
  </si>
  <si>
    <t>INVERS ( ΣΣUi)</t>
  </si>
  <si>
    <t>PEMBOBOTAN KESELURUHAN</t>
  </si>
  <si>
    <t>BOBOT</t>
  </si>
  <si>
    <t>NILAI FUZZY</t>
  </si>
  <si>
    <t>BOBOT AWAL</t>
  </si>
  <si>
    <t>NILAI FUZZY AWAL</t>
  </si>
  <si>
    <t>BOBOT AKHIR</t>
  </si>
  <si>
    <t>NILAI FUZZY AKHIR</t>
  </si>
  <si>
    <t>GEOMETRIC MEAN ( MATRIKS KEPUTUSAN)</t>
  </si>
  <si>
    <t>MATRIKS KEPUTUSAN TERNORMALISASI</t>
  </si>
  <si>
    <t>NILAI BOBOT</t>
  </si>
  <si>
    <t>MATRIKS NORMALISASI TERBOBOT</t>
  </si>
  <si>
    <t>SOLUSI IDEAL POSITIF</t>
  </si>
  <si>
    <t>SOLUSI IDEAL NEGATIF</t>
  </si>
  <si>
    <t>JARAK ALTERNATIF POSITIF</t>
  </si>
  <si>
    <t>JARAK ALTERNATIF NEGATIF</t>
  </si>
  <si>
    <t>KEDEKATAN TERHADAP SOLUSI IDEAL POSITIF</t>
  </si>
  <si>
    <t>AKAR</t>
  </si>
  <si>
    <t>PERINGKAT</t>
  </si>
  <si>
    <t>S1+</t>
  </si>
  <si>
    <t>S1-</t>
  </si>
  <si>
    <t>C1+</t>
  </si>
  <si>
    <t>S2+</t>
  </si>
  <si>
    <t>S2-</t>
  </si>
  <si>
    <t>C2+</t>
  </si>
  <si>
    <t>S3+</t>
  </si>
  <si>
    <t>S3-</t>
  </si>
  <si>
    <t>C3+</t>
  </si>
  <si>
    <t>S4+</t>
  </si>
  <si>
    <t>S4-</t>
  </si>
  <si>
    <t>C4+</t>
  </si>
  <si>
    <t>S5+</t>
  </si>
  <si>
    <t>S5-</t>
  </si>
  <si>
    <t>C5+</t>
  </si>
  <si>
    <t>S6+</t>
  </si>
  <si>
    <t>S6-</t>
  </si>
  <si>
    <t>C6+</t>
  </si>
  <si>
    <t>S7+</t>
  </si>
  <si>
    <t>S7-</t>
  </si>
  <si>
    <t>C7+</t>
  </si>
  <si>
    <t>S8+</t>
  </si>
  <si>
    <t>S8-</t>
  </si>
  <si>
    <t>C8+</t>
  </si>
  <si>
    <t>S9+</t>
  </si>
  <si>
    <t>S9-</t>
  </si>
  <si>
    <t>C9+</t>
  </si>
  <si>
    <t>S10+</t>
  </si>
  <si>
    <t>S10-</t>
  </si>
  <si>
    <t>C10+</t>
  </si>
  <si>
    <t>tabel nilai linguistik</t>
  </si>
  <si>
    <t>nilai awal</t>
  </si>
  <si>
    <t>nilai akhir</t>
  </si>
  <si>
    <t>linguistik</t>
  </si>
  <si>
    <t>VG</t>
  </si>
  <si>
    <t>G</t>
  </si>
  <si>
    <t>VB</t>
  </si>
  <si>
    <t>I</t>
  </si>
  <si>
    <t>NILAI AGREGAT FUZZY</t>
  </si>
  <si>
    <t>n</t>
  </si>
  <si>
    <t>jumlah</t>
  </si>
  <si>
    <t>PENGUBAHAN NILAI KUISIONER KE TFN</t>
  </si>
  <si>
    <t>MATRIKS KEPUTUSAN FUZZY</t>
  </si>
  <si>
    <t>MATRIKS NORMALISASI</t>
  </si>
  <si>
    <t>JARAK ALTERNATIF SOLUSI IDEAL POSITIF</t>
  </si>
  <si>
    <t>NB. K23 tidak ada isinya karena nilainya 1 (tidak bersifat linguistik)</t>
  </si>
  <si>
    <t>MATRIKS KEPUTUSAN</t>
  </si>
  <si>
    <t>WEIGHT</t>
  </si>
  <si>
    <t>MATRIKS TERBOBOT</t>
  </si>
  <si>
    <t>JARAK DARI 0</t>
  </si>
  <si>
    <t>CC</t>
  </si>
  <si>
    <t>NILAI</t>
  </si>
  <si>
    <t>SKALA TFN</t>
  </si>
  <si>
    <t>NILAI NUMERIK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</si>
</sst>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* &quot;-&quot;_);_(@_)"/>
    <numFmt numFmtId="165" formatCode="_(* #,##0.0000_);_(* \(#,##0.0000\);_(* &quot;-&quot;_);_(@_)"/>
    <numFmt numFmtId="166" formatCode="0.0000"/>
    <numFmt numFmtId="167" formatCode="0.0000000"/>
    <numFmt numFmtId="168" formatCode="0.0"/>
    <numFmt numFmtId="169" formatCode="0.000"/>
    <numFmt numFmtId="170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thin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DashDot">
        <color rgb="FFFF0000"/>
      </left>
      <right/>
      <top style="mediumDashDot">
        <color rgb="FFFF0000"/>
      </top>
      <bottom/>
      <diagonal/>
    </border>
    <border>
      <left/>
      <right/>
      <top style="mediumDashDot">
        <color rgb="FFFF0000"/>
      </top>
      <bottom style="medium">
        <color auto="1"/>
      </bottom>
      <diagonal/>
    </border>
    <border>
      <left/>
      <right/>
      <top style="mediumDashDot">
        <color rgb="FFFF0000"/>
      </top>
      <bottom/>
      <diagonal/>
    </border>
    <border>
      <left/>
      <right style="mediumDashDot">
        <color rgb="FFFF0000"/>
      </right>
      <top style="mediumDashDot">
        <color rgb="FFFF0000"/>
      </top>
      <bottom/>
      <diagonal/>
    </border>
    <border>
      <left style="mediumDashDot">
        <color rgb="FFFF0000"/>
      </left>
      <right/>
      <top/>
      <bottom/>
      <diagonal/>
    </border>
    <border>
      <left/>
      <right style="mediumDashDot">
        <color rgb="FFFF0000"/>
      </right>
      <top/>
      <bottom/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/>
      <right/>
      <top style="mediumDashed">
        <color rgb="FFFF0000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/>
    <xf numFmtId="0" fontId="4" fillId="0" borderId="0" xfId="0" applyFont="1"/>
    <xf numFmtId="0" fontId="4" fillId="0" borderId="0" xfId="0" applyFont="1" applyFill="1"/>
    <xf numFmtId="0" fontId="3" fillId="0" borderId="0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 applyFill="1" applyBorder="1"/>
    <xf numFmtId="166" fontId="4" fillId="0" borderId="1" xfId="0" applyNumberFormat="1" applyFont="1" applyBorder="1"/>
    <xf numFmtId="166" fontId="4" fillId="0" borderId="1" xfId="0" applyNumberFormat="1" applyFont="1" applyFill="1" applyBorder="1"/>
    <xf numFmtId="166" fontId="4" fillId="0" borderId="0" xfId="0" applyNumberFormat="1" applyFont="1"/>
    <xf numFmtId="166" fontId="4" fillId="0" borderId="0" xfId="0" applyNumberFormat="1" applyFont="1" applyFill="1" applyBorder="1"/>
    <xf numFmtId="0" fontId="4" fillId="0" borderId="1" xfId="0" applyFont="1" applyFill="1" applyBorder="1"/>
    <xf numFmtId="0" fontId="3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/>
    </xf>
    <xf numFmtId="166" fontId="4" fillId="0" borderId="4" xfId="0" applyNumberFormat="1" applyFont="1" applyFill="1" applyBorder="1"/>
    <xf numFmtId="0" fontId="0" fillId="0" borderId="1" xfId="0" applyBorder="1"/>
    <xf numFmtId="1" fontId="4" fillId="0" borderId="1" xfId="0" applyNumberFormat="1" applyFont="1" applyFill="1" applyBorder="1"/>
    <xf numFmtId="164" fontId="4" fillId="0" borderId="1" xfId="1" applyFont="1" applyFill="1" applyBorder="1" applyAlignment="1"/>
    <xf numFmtId="12" fontId="4" fillId="0" borderId="0" xfId="0" applyNumberFormat="1" applyFont="1"/>
    <xf numFmtId="12" fontId="3" fillId="5" borderId="1" xfId="0" applyNumberFormat="1" applyFont="1" applyFill="1" applyBorder="1" applyAlignment="1">
      <alignment horizontal="center"/>
    </xf>
    <xf numFmtId="12" fontId="4" fillId="4" borderId="1" xfId="0" applyNumberFormat="1" applyFont="1" applyFill="1" applyBorder="1"/>
    <xf numFmtId="12" fontId="4" fillId="0" borderId="1" xfId="0" applyNumberFormat="1" applyFont="1" applyBorder="1"/>
    <xf numFmtId="12" fontId="3" fillId="6" borderId="1" xfId="0" applyNumberFormat="1" applyFont="1" applyFill="1" applyBorder="1" applyAlignment="1">
      <alignment horizontal="center"/>
    </xf>
    <xf numFmtId="12" fontId="4" fillId="4" borderId="1" xfId="0" applyNumberFormat="1" applyFont="1" applyFill="1" applyBorder="1" applyAlignment="1"/>
    <xf numFmtId="12" fontId="4" fillId="0" borderId="1" xfId="0" applyNumberFormat="1" applyFont="1" applyBorder="1" applyAlignment="1"/>
    <xf numFmtId="166" fontId="0" fillId="0" borderId="0" xfId="0" applyNumberFormat="1"/>
    <xf numFmtId="0" fontId="3" fillId="0" borderId="2" xfId="0" applyFont="1" applyBorder="1" applyAlignment="1">
      <alignment horizontal="center"/>
    </xf>
    <xf numFmtId="12" fontId="4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2" fontId="3" fillId="5" borderId="5" xfId="0" applyNumberFormat="1" applyFont="1" applyFill="1" applyBorder="1" applyAlignment="1">
      <alignment horizontal="center"/>
    </xf>
    <xf numFmtId="12" fontId="3" fillId="6" borderId="5" xfId="0" applyNumberFormat="1" applyFont="1" applyFill="1" applyBorder="1" applyAlignment="1">
      <alignment horizontal="center"/>
    </xf>
    <xf numFmtId="2" fontId="4" fillId="0" borderId="0" xfId="0" applyNumberFormat="1" applyFont="1"/>
    <xf numFmtId="2" fontId="0" fillId="0" borderId="0" xfId="0" applyNumberFormat="1"/>
    <xf numFmtId="2" fontId="4" fillId="0" borderId="1" xfId="0" applyNumberFormat="1" applyFont="1" applyBorder="1"/>
    <xf numFmtId="1" fontId="0" fillId="0" borderId="0" xfId="0" applyNumberFormat="1"/>
    <xf numFmtId="166" fontId="4" fillId="3" borderId="1" xfId="0" applyNumberFormat="1" applyFont="1" applyFill="1" applyBorder="1" applyAlignment="1"/>
    <xf numFmtId="166" fontId="4" fillId="3" borderId="0" xfId="0" applyNumberFormat="1" applyFont="1" applyFill="1" applyBorder="1" applyAlignment="1"/>
    <xf numFmtId="166" fontId="4" fillId="3" borderId="5" xfId="0" applyNumberFormat="1" applyFont="1" applyFill="1" applyBorder="1" applyAlignment="1"/>
    <xf numFmtId="12" fontId="3" fillId="5" borderId="7" xfId="0" applyNumberFormat="1" applyFont="1" applyFill="1" applyBorder="1" applyAlignment="1">
      <alignment horizontal="center"/>
    </xf>
    <xf numFmtId="12" fontId="3" fillId="6" borderId="7" xfId="0" applyNumberFormat="1" applyFont="1" applyFill="1" applyBorder="1" applyAlignment="1">
      <alignment horizontal="center"/>
    </xf>
    <xf numFmtId="12" fontId="0" fillId="0" borderId="0" xfId="0" applyNumberFormat="1"/>
    <xf numFmtId="170" fontId="0" fillId="0" borderId="0" xfId="0" applyNumberFormat="1"/>
    <xf numFmtId="12" fontId="4" fillId="3" borderId="1" xfId="0" applyNumberFormat="1" applyFont="1" applyFill="1" applyBorder="1" applyAlignment="1">
      <alignment horizontal="center" vertical="center"/>
    </xf>
    <xf numFmtId="12" fontId="3" fillId="5" borderId="0" xfId="0" applyNumberFormat="1" applyFont="1" applyFill="1" applyBorder="1" applyAlignment="1">
      <alignment horizontal="center"/>
    </xf>
    <xf numFmtId="12" fontId="3" fillId="5" borderId="3" xfId="0" applyNumberFormat="1" applyFont="1" applyFill="1" applyBorder="1" applyAlignment="1">
      <alignment horizontal="center"/>
    </xf>
    <xf numFmtId="12" fontId="3" fillId="6" borderId="0" xfId="0" applyNumberFormat="1" applyFont="1" applyFill="1" applyBorder="1" applyAlignment="1">
      <alignment horizontal="center"/>
    </xf>
    <xf numFmtId="12" fontId="0" fillId="0" borderId="1" xfId="0" applyNumberFormat="1" applyBorder="1"/>
    <xf numFmtId="12" fontId="3" fillId="6" borderId="3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3" fillId="11" borderId="1" xfId="0" applyFont="1" applyFill="1" applyBorder="1" applyAlignment="1">
      <alignment horizontal="center" vertical="center"/>
    </xf>
    <xf numFmtId="12" fontId="4" fillId="4" borderId="1" xfId="0" applyNumberFormat="1" applyFont="1" applyFill="1" applyBorder="1" applyAlignment="1">
      <alignment horizontal="center" vertical="center"/>
    </xf>
    <xf numFmtId="12" fontId="4" fillId="0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Border="1"/>
    <xf numFmtId="12" fontId="3" fillId="5" borderId="1" xfId="0" applyNumberFormat="1" applyFont="1" applyFill="1" applyBorder="1" applyAlignment="1">
      <alignment vertical="center"/>
    </xf>
    <xf numFmtId="12" fontId="4" fillId="4" borderId="1" xfId="0" applyNumberFormat="1" applyFont="1" applyFill="1" applyBorder="1" applyAlignment="1">
      <alignment vertical="center"/>
    </xf>
    <xf numFmtId="12" fontId="4" fillId="0" borderId="1" xfId="0" applyNumberFormat="1" applyFont="1" applyBorder="1" applyAlignment="1">
      <alignment vertical="center"/>
    </xf>
    <xf numFmtId="12" fontId="4" fillId="0" borderId="0" xfId="0" applyNumberFormat="1" applyFont="1" applyBorder="1" applyAlignment="1">
      <alignment vertical="center"/>
    </xf>
    <xf numFmtId="12" fontId="3" fillId="6" borderId="1" xfId="0" applyNumberFormat="1" applyFont="1" applyFill="1" applyBorder="1" applyAlignment="1">
      <alignment vertical="center"/>
    </xf>
    <xf numFmtId="12" fontId="3" fillId="3" borderId="0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2" fontId="4" fillId="0" borderId="15" xfId="0" applyNumberFormat="1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2" fontId="4" fillId="0" borderId="2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/>
    </xf>
    <xf numFmtId="12" fontId="3" fillId="5" borderId="1" xfId="0" applyNumberFormat="1" applyFont="1" applyFill="1" applyBorder="1" applyAlignment="1">
      <alignment horizontal="center" vertical="center"/>
    </xf>
    <xf numFmtId="12" fontId="4" fillId="3" borderId="1" xfId="0" applyNumberFormat="1" applyFont="1" applyFill="1" applyBorder="1" applyAlignment="1">
      <alignment vertical="center"/>
    </xf>
    <xf numFmtId="12" fontId="4" fillId="0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166" fontId="4" fillId="0" borderId="0" xfId="0" applyNumberFormat="1" applyFont="1" applyBorder="1" applyAlignment="1">
      <alignment vertical="center"/>
    </xf>
    <xf numFmtId="166" fontId="3" fillId="7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vertical="center"/>
    </xf>
    <xf numFmtId="166" fontId="4" fillId="7" borderId="1" xfId="0" applyNumberFormat="1" applyFont="1" applyFill="1" applyBorder="1" applyAlignment="1">
      <alignment vertical="center"/>
    </xf>
    <xf numFmtId="166" fontId="5" fillId="7" borderId="1" xfId="0" applyNumberFormat="1" applyFont="1" applyFill="1" applyBorder="1" applyAlignment="1">
      <alignment vertical="center"/>
    </xf>
    <xf numFmtId="167" fontId="4" fillId="0" borderId="0" xfId="0" applyNumberFormat="1" applyFont="1" applyBorder="1" applyAlignment="1">
      <alignment vertical="center"/>
    </xf>
    <xf numFmtId="165" fontId="3" fillId="15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vertical="center"/>
    </xf>
    <xf numFmtId="12" fontId="4" fillId="0" borderId="0" xfId="0" applyNumberFormat="1" applyFont="1" applyBorder="1" applyAlignment="1">
      <alignment horizontal="center" vertical="center"/>
    </xf>
    <xf numFmtId="12" fontId="3" fillId="0" borderId="0" xfId="0" applyNumberFormat="1" applyFont="1" applyFill="1" applyBorder="1" applyAlignment="1">
      <alignment horizontal="center" vertical="center"/>
    </xf>
    <xf numFmtId="12" fontId="4" fillId="0" borderId="0" xfId="0" applyNumberFormat="1" applyFont="1" applyFill="1" applyBorder="1" applyAlignment="1">
      <alignment vertical="center"/>
    </xf>
    <xf numFmtId="166" fontId="4" fillId="0" borderId="18" xfId="0" applyNumberFormat="1" applyFont="1" applyBorder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66" fontId="4" fillId="0" borderId="18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6" fontId="4" fillId="0" borderId="18" xfId="0" applyNumberFormat="1" applyFont="1" applyFill="1" applyBorder="1" applyAlignment="1">
      <alignment vertical="center"/>
    </xf>
    <xf numFmtId="166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horizontal="center" vertical="center"/>
    </xf>
    <xf numFmtId="12" fontId="3" fillId="6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right" vertical="center"/>
    </xf>
    <xf numFmtId="166" fontId="5" fillId="0" borderId="1" xfId="0" applyNumberFormat="1" applyFont="1" applyFill="1" applyBorder="1" applyAlignment="1">
      <alignment vertical="center"/>
    </xf>
    <xf numFmtId="166" fontId="4" fillId="0" borderId="17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66" fontId="5" fillId="0" borderId="3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2" fontId="3" fillId="5" borderId="10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166" fontId="5" fillId="7" borderId="6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12" fontId="3" fillId="5" borderId="3" xfId="0" applyNumberFormat="1" applyFont="1" applyFill="1" applyBorder="1" applyAlignment="1">
      <alignment horizontal="center" vertical="center"/>
    </xf>
    <xf numFmtId="12" fontId="3" fillId="5" borderId="5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2" fontId="3" fillId="6" borderId="5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/>
    </xf>
    <xf numFmtId="166" fontId="4" fillId="0" borderId="32" xfId="0" applyNumberFormat="1" applyFont="1" applyFill="1" applyBorder="1" applyAlignment="1">
      <alignment vertical="center"/>
    </xf>
    <xf numFmtId="12" fontId="3" fillId="6" borderId="0" xfId="0" applyNumberFormat="1" applyFont="1" applyFill="1" applyBorder="1" applyAlignment="1">
      <alignment horizontal="center" vertical="center"/>
    </xf>
    <xf numFmtId="165" fontId="3" fillId="12" borderId="1" xfId="0" applyNumberFormat="1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6" xfId="0" applyNumberFormat="1" applyFont="1" applyFill="1" applyBorder="1" applyAlignment="1">
      <alignment horizontal="right" vertical="center"/>
    </xf>
    <xf numFmtId="0" fontId="4" fillId="0" borderId="32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35" xfId="0" applyFont="1" applyBorder="1" applyAlignment="1">
      <alignment vertical="center"/>
    </xf>
    <xf numFmtId="12" fontId="3" fillId="6" borderId="3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2" fontId="4" fillId="0" borderId="36" xfId="0" applyNumberFormat="1" applyFont="1" applyBorder="1" applyAlignment="1">
      <alignment horizontal="center" vertical="center"/>
    </xf>
    <xf numFmtId="12" fontId="3" fillId="5" borderId="6" xfId="0" applyNumberFormat="1" applyFont="1" applyFill="1" applyBorder="1" applyAlignment="1">
      <alignment horizontal="center" vertical="center"/>
    </xf>
    <xf numFmtId="12" fontId="4" fillId="0" borderId="6" xfId="0" applyNumberFormat="1" applyFont="1" applyBorder="1" applyAlignment="1">
      <alignment vertical="center"/>
    </xf>
    <xf numFmtId="12" fontId="4" fillId="4" borderId="6" xfId="0" applyNumberFormat="1" applyFont="1" applyFill="1" applyBorder="1" applyAlignment="1">
      <alignment vertical="center"/>
    </xf>
    <xf numFmtId="12" fontId="3" fillId="6" borderId="6" xfId="0" applyNumberFormat="1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 wrapText="1"/>
    </xf>
    <xf numFmtId="12" fontId="3" fillId="0" borderId="2" xfId="0" applyNumberFormat="1" applyFont="1" applyBorder="1" applyAlignment="1">
      <alignment horizontal="center" vertical="center"/>
    </xf>
    <xf numFmtId="1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18" borderId="0" xfId="0" applyFont="1" applyFill="1" applyAlignment="1">
      <alignment vertical="center"/>
    </xf>
    <xf numFmtId="0" fontId="3" fillId="18" borderId="0" xfId="0" applyFont="1" applyFill="1" applyBorder="1" applyAlignment="1">
      <alignment vertical="center"/>
    </xf>
    <xf numFmtId="0" fontId="0" fillId="12" borderId="1" xfId="0" applyFill="1" applyBorder="1"/>
    <xf numFmtId="2" fontId="0" fillId="0" borderId="1" xfId="0" applyNumberFormat="1" applyBorder="1"/>
    <xf numFmtId="169" fontId="0" fillId="0" borderId="1" xfId="0" applyNumberFormat="1" applyBorder="1"/>
    <xf numFmtId="0" fontId="4" fillId="13" borderId="1" xfId="0" applyFont="1" applyFill="1" applyBorder="1"/>
    <xf numFmtId="0" fontId="3" fillId="13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Alignment="1"/>
    <xf numFmtId="0" fontId="3" fillId="13" borderId="1" xfId="0" applyFont="1" applyFill="1" applyBorder="1"/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8" xfId="0" applyFont="1" applyBorder="1"/>
    <xf numFmtId="167" fontId="4" fillId="0" borderId="1" xfId="0" applyNumberFormat="1" applyFont="1" applyBorder="1"/>
    <xf numFmtId="0" fontId="6" fillId="0" borderId="0" xfId="0" applyFont="1"/>
    <xf numFmtId="0" fontId="4" fillId="12" borderId="1" xfId="0" applyFont="1" applyFill="1" applyBorder="1"/>
    <xf numFmtId="167" fontId="3" fillId="0" borderId="1" xfId="0" applyNumberFormat="1" applyFont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7" borderId="37" xfId="0" applyFont="1" applyFill="1" applyBorder="1" applyAlignment="1">
      <alignment horizontal="center"/>
    </xf>
    <xf numFmtId="0" fontId="3" fillId="17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16" borderId="1" xfId="0" applyFill="1" applyBorder="1"/>
    <xf numFmtId="168" fontId="0" fillId="0" borderId="1" xfId="0" applyNumberFormat="1" applyBorder="1"/>
    <xf numFmtId="168" fontId="4" fillId="0" borderId="1" xfId="0" applyNumberFormat="1" applyFont="1" applyFill="1" applyBorder="1"/>
    <xf numFmtId="2" fontId="0" fillId="0" borderId="1" xfId="0" applyNumberForma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vertical="center"/>
    </xf>
    <xf numFmtId="0" fontId="3" fillId="13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0" fillId="19" borderId="1" xfId="0" applyFill="1" applyBorder="1"/>
    <xf numFmtId="2" fontId="0" fillId="19" borderId="1" xfId="0" applyNumberFormat="1" applyFill="1" applyBorder="1" applyAlignment="1">
      <alignment vertical="center"/>
    </xf>
    <xf numFmtId="0" fontId="3" fillId="19" borderId="1" xfId="0" applyFont="1" applyFill="1" applyBorder="1" applyAlignment="1">
      <alignment horizontal="center"/>
    </xf>
    <xf numFmtId="1" fontId="4" fillId="19" borderId="1" xfId="0" applyNumberFormat="1" applyFont="1" applyFill="1" applyBorder="1"/>
    <xf numFmtId="2" fontId="8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Fill="1"/>
    <xf numFmtId="166" fontId="0" fillId="0" borderId="1" xfId="0" applyNumberFormat="1" applyBorder="1"/>
    <xf numFmtId="0" fontId="0" fillId="0" borderId="0" xfId="0" quotePrefix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13" borderId="0" xfId="0" applyFont="1" applyFill="1" applyBorder="1" applyAlignment="1">
      <alignment horizontal="center"/>
    </xf>
    <xf numFmtId="11" fontId="0" fillId="0" borderId="1" xfId="0" applyNumberFormat="1" applyBorder="1" applyAlignment="1">
      <alignment vertical="center"/>
    </xf>
    <xf numFmtId="0" fontId="3" fillId="13" borderId="1" xfId="0" applyFont="1" applyFill="1" applyBorder="1" applyAlignment="1">
      <alignment horizontal="center"/>
    </xf>
    <xf numFmtId="0" fontId="0" fillId="16" borderId="10" xfId="0" applyFill="1" applyBorder="1"/>
    <xf numFmtId="0" fontId="3" fillId="13" borderId="10" xfId="0" applyFont="1" applyFill="1" applyBorder="1" applyAlignment="1">
      <alignment horizontal="center"/>
    </xf>
    <xf numFmtId="0" fontId="3" fillId="19" borderId="10" xfId="0" applyFont="1" applyFill="1" applyBorder="1" applyAlignment="1">
      <alignment horizontal="center"/>
    </xf>
    <xf numFmtId="0" fontId="4" fillId="0" borderId="2" xfId="0" applyFont="1" applyFill="1" applyBorder="1"/>
    <xf numFmtId="0" fontId="3" fillId="0" borderId="2" xfId="0" applyFont="1" applyFill="1" applyBorder="1" applyAlignment="1"/>
    <xf numFmtId="0" fontId="4" fillId="0" borderId="1" xfId="0" applyFont="1" applyBorder="1" applyAlignment="1">
      <alignment horizontal="center" vertical="center"/>
    </xf>
    <xf numFmtId="12" fontId="4" fillId="0" borderId="1" xfId="0" applyNumberFormat="1" applyFont="1" applyBorder="1" applyAlignment="1">
      <alignment horizontal="center" vertical="center"/>
    </xf>
    <xf numFmtId="12" fontId="5" fillId="4" borderId="1" xfId="0" applyNumberFormat="1" applyFont="1" applyFill="1" applyBorder="1" applyAlignment="1"/>
    <xf numFmtId="12" fontId="5" fillId="0" borderId="1" xfId="0" applyNumberFormat="1" applyFont="1" applyBorder="1" applyAlignment="1"/>
    <xf numFmtId="12" fontId="5" fillId="4" borderId="1" xfId="0" applyNumberFormat="1" applyFont="1" applyFill="1" applyBorder="1"/>
    <xf numFmtId="12" fontId="5" fillId="0" borderId="1" xfId="0" applyNumberFormat="1" applyFont="1" applyBorder="1"/>
    <xf numFmtId="12" fontId="3" fillId="6" borderId="1" xfId="0" applyNumberFormat="1" applyFont="1" applyFill="1" applyBorder="1" applyAlignment="1">
      <alignment horizontal="left" vertical="center"/>
    </xf>
    <xf numFmtId="12" fontId="4" fillId="0" borderId="2" xfId="0" applyNumberFormat="1" applyFont="1" applyBorder="1" applyAlignment="1">
      <alignment horizontal="center"/>
    </xf>
    <xf numFmtId="12" fontId="4" fillId="0" borderId="0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2" fontId="4" fillId="0" borderId="2" xfId="0" applyNumberFormat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2" fontId="4" fillId="0" borderId="2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2" fontId="4" fillId="0" borderId="2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8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7"/>
  <sheetViews>
    <sheetView workbookViewId="0"/>
  </sheetViews>
  <sheetFormatPr baseColWidth="10" defaultColWidth="8.83203125" defaultRowHeight="14" x14ac:dyDescent="0"/>
  <cols>
    <col min="17" max="17" width="13.83203125" bestFit="1" customWidth="1"/>
  </cols>
  <sheetData>
    <row r="2" spans="1:21">
      <c r="A2" t="s">
        <v>59</v>
      </c>
      <c r="C2">
        <v>6</v>
      </c>
    </row>
    <row r="3" spans="1:21">
      <c r="A3" s="243" t="s">
        <v>3</v>
      </c>
      <c r="B3" s="243"/>
      <c r="C3" s="243"/>
      <c r="D3" s="243"/>
      <c r="E3" s="243"/>
      <c r="F3" s="243"/>
      <c r="G3" s="243"/>
    </row>
    <row r="4" spans="1:21">
      <c r="A4" s="19" t="s">
        <v>12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I4" s="19" t="s">
        <v>12</v>
      </c>
      <c r="J4" s="19" t="s">
        <v>13</v>
      </c>
      <c r="K4" s="19" t="s">
        <v>14</v>
      </c>
      <c r="L4" s="19" t="s">
        <v>15</v>
      </c>
      <c r="M4" s="19" t="s">
        <v>16</v>
      </c>
      <c r="N4" s="19" t="s">
        <v>17</v>
      </c>
      <c r="O4" s="19" t="s">
        <v>18</v>
      </c>
      <c r="P4" s="29" t="s">
        <v>58</v>
      </c>
      <c r="R4" s="38" t="s">
        <v>60</v>
      </c>
      <c r="S4" s="38" t="s">
        <v>11</v>
      </c>
      <c r="T4" s="38" t="s">
        <v>61</v>
      </c>
      <c r="U4" s="38" t="s">
        <v>21</v>
      </c>
    </row>
    <row r="5" spans="1:21">
      <c r="A5" s="19" t="s">
        <v>13</v>
      </c>
      <c r="B5" s="23">
        <v>1</v>
      </c>
      <c r="C5" s="24">
        <v>1</v>
      </c>
      <c r="D5" s="24">
        <v>1</v>
      </c>
      <c r="E5" s="24">
        <v>0.25</v>
      </c>
      <c r="F5" s="24">
        <v>4</v>
      </c>
      <c r="G5" s="24">
        <v>4</v>
      </c>
      <c r="I5" s="19" t="s">
        <v>13</v>
      </c>
      <c r="J5" s="35">
        <f>B5/B$11</f>
        <v>0.13333333333333333</v>
      </c>
      <c r="K5" s="35">
        <f t="shared" ref="K5:O5" si="0">C5/C$11</f>
        <v>0.19047619047619047</v>
      </c>
      <c r="L5" s="35">
        <f t="shared" si="0"/>
        <v>0.21428571428571427</v>
      </c>
      <c r="M5" s="35">
        <f t="shared" si="0"/>
        <v>2.9126213592233007E-2</v>
      </c>
      <c r="N5" s="35">
        <f t="shared" si="0"/>
        <v>0.52747252747252749</v>
      </c>
      <c r="O5" s="35">
        <f t="shared" si="0"/>
        <v>0.21052631578947367</v>
      </c>
      <c r="P5" s="37">
        <f>AVERAGE(J5:O5)</f>
        <v>0.21753671582491205</v>
      </c>
      <c r="R5" s="25">
        <f>(B11*P5)+(C11*P6)+(D11*P7)+(E11*P8)+(F11*P9)+(G11*P10)</f>
        <v>7.3174667021882138</v>
      </c>
      <c r="S5">
        <f>(R5-$C$2)/($C$2-1)</f>
        <v>0.26349334043764278</v>
      </c>
      <c r="T5">
        <v>1.25</v>
      </c>
      <c r="U5">
        <f>S5/T5</f>
        <v>0.21079467235011423</v>
      </c>
    </row>
    <row r="6" spans="1:21">
      <c r="A6" s="19" t="s">
        <v>14</v>
      </c>
      <c r="B6" s="24">
        <f>1/C5</f>
        <v>1</v>
      </c>
      <c r="C6" s="23">
        <v>1</v>
      </c>
      <c r="D6" s="24">
        <v>1</v>
      </c>
      <c r="E6" s="24">
        <v>1</v>
      </c>
      <c r="F6" s="24">
        <v>1</v>
      </c>
      <c r="G6" s="24">
        <v>4</v>
      </c>
      <c r="I6" s="19" t="s">
        <v>14</v>
      </c>
      <c r="J6" s="35">
        <f t="shared" ref="J6:J10" si="1">B6/B$11</f>
        <v>0.13333333333333333</v>
      </c>
      <c r="K6" s="35">
        <f t="shared" ref="K6:K10" si="2">C6/C$11</f>
        <v>0.19047619047619047</v>
      </c>
      <c r="L6" s="35">
        <f t="shared" ref="L6:L10" si="3">D6/D$11</f>
        <v>0.21428571428571427</v>
      </c>
      <c r="M6" s="35">
        <f t="shared" ref="M6:M10" si="4">E6/E$11</f>
        <v>0.11650485436893203</v>
      </c>
      <c r="N6" s="35">
        <f t="shared" ref="N6:N10" si="5">F6/F$11</f>
        <v>0.13186813186813187</v>
      </c>
      <c r="O6" s="35">
        <f t="shared" ref="O6:O10" si="6">G6/G$11</f>
        <v>0.21052631578947367</v>
      </c>
      <c r="P6" s="37">
        <f t="shared" ref="P6:P11" si="7">AVERAGE(J6:O6)</f>
        <v>0.1661657566869626</v>
      </c>
    </row>
    <row r="7" spans="1:21">
      <c r="A7" s="19" t="s">
        <v>15</v>
      </c>
      <c r="B7" s="24">
        <f>1/D5</f>
        <v>1</v>
      </c>
      <c r="C7" s="24">
        <f>1/D6</f>
        <v>1</v>
      </c>
      <c r="D7" s="23">
        <v>1</v>
      </c>
      <c r="E7" s="24">
        <v>3</v>
      </c>
      <c r="F7" s="24">
        <v>1</v>
      </c>
      <c r="G7" s="24">
        <v>3</v>
      </c>
      <c r="I7" s="19" t="s">
        <v>15</v>
      </c>
      <c r="J7" s="35">
        <f t="shared" si="1"/>
        <v>0.13333333333333333</v>
      </c>
      <c r="K7" s="35">
        <f t="shared" si="2"/>
        <v>0.19047619047619047</v>
      </c>
      <c r="L7" s="35">
        <f t="shared" si="3"/>
        <v>0.21428571428571427</v>
      </c>
      <c r="M7" s="35">
        <f t="shared" si="4"/>
        <v>0.34951456310679607</v>
      </c>
      <c r="N7" s="35">
        <f t="shared" si="5"/>
        <v>0.13186813186813187</v>
      </c>
      <c r="O7" s="35">
        <f t="shared" si="6"/>
        <v>0.15789473684210525</v>
      </c>
      <c r="P7" s="37">
        <f t="shared" si="7"/>
        <v>0.19622877831871188</v>
      </c>
    </row>
    <row r="8" spans="1:21">
      <c r="A8" s="19" t="s">
        <v>16</v>
      </c>
      <c r="B8" s="24">
        <f>1/E5</f>
        <v>4</v>
      </c>
      <c r="C8" s="24">
        <f>1/E6</f>
        <v>1</v>
      </c>
      <c r="D8" s="24">
        <f>1/E7</f>
        <v>0.33333333333333331</v>
      </c>
      <c r="E8" s="23">
        <v>1</v>
      </c>
      <c r="F8" s="24">
        <v>0.33333333333333331</v>
      </c>
      <c r="G8" s="24">
        <v>3</v>
      </c>
      <c r="I8" s="19" t="s">
        <v>16</v>
      </c>
      <c r="J8" s="35">
        <f t="shared" si="1"/>
        <v>0.53333333333333333</v>
      </c>
      <c r="K8" s="35">
        <f t="shared" si="2"/>
        <v>0.19047619047619047</v>
      </c>
      <c r="L8" s="35">
        <f t="shared" si="3"/>
        <v>7.1428571428571425E-2</v>
      </c>
      <c r="M8" s="35">
        <f t="shared" si="4"/>
        <v>0.11650485436893203</v>
      </c>
      <c r="N8" s="35">
        <f t="shared" si="5"/>
        <v>4.3956043956043953E-2</v>
      </c>
      <c r="O8" s="35">
        <f t="shared" si="6"/>
        <v>0.15789473684210525</v>
      </c>
      <c r="P8" s="37">
        <f t="shared" si="7"/>
        <v>0.18559895506752941</v>
      </c>
    </row>
    <row r="9" spans="1:21">
      <c r="A9" s="19" t="s">
        <v>17</v>
      </c>
      <c r="B9" s="24">
        <f>1/F5</f>
        <v>0.25</v>
      </c>
      <c r="C9" s="24">
        <f>1/F6</f>
        <v>1</v>
      </c>
      <c r="D9" s="24">
        <f>1/F7</f>
        <v>1</v>
      </c>
      <c r="E9" s="24">
        <f>1/F8</f>
        <v>3</v>
      </c>
      <c r="F9" s="23">
        <v>1</v>
      </c>
      <c r="G9" s="24">
        <v>4</v>
      </c>
      <c r="I9" s="19" t="s">
        <v>17</v>
      </c>
      <c r="J9" s="35">
        <f t="shared" si="1"/>
        <v>3.3333333333333333E-2</v>
      </c>
      <c r="K9" s="35">
        <f t="shared" si="2"/>
        <v>0.19047619047619047</v>
      </c>
      <c r="L9" s="35">
        <f t="shared" si="3"/>
        <v>0.21428571428571427</v>
      </c>
      <c r="M9" s="35">
        <f t="shared" si="4"/>
        <v>0.34951456310679607</v>
      </c>
      <c r="N9" s="35">
        <f t="shared" si="5"/>
        <v>0.13186813186813187</v>
      </c>
      <c r="O9" s="35">
        <f t="shared" si="6"/>
        <v>0.21052631578947367</v>
      </c>
      <c r="P9" s="37">
        <f t="shared" si="7"/>
        <v>0.1883340414766066</v>
      </c>
    </row>
    <row r="10" spans="1:21">
      <c r="A10" s="19" t="s">
        <v>18</v>
      </c>
      <c r="B10" s="24">
        <f>1/G5</f>
        <v>0.25</v>
      </c>
      <c r="C10" s="24">
        <f>1/G6</f>
        <v>0.25</v>
      </c>
      <c r="D10" s="24">
        <f>1/G7</f>
        <v>0.33333333333333331</v>
      </c>
      <c r="E10" s="24">
        <f>1/G8</f>
        <v>0.33333333333333331</v>
      </c>
      <c r="F10" s="24">
        <f>1/G9</f>
        <v>0.25</v>
      </c>
      <c r="G10" s="23">
        <v>1</v>
      </c>
      <c r="I10" s="19" t="s">
        <v>18</v>
      </c>
      <c r="J10" s="35">
        <f t="shared" si="1"/>
        <v>3.3333333333333333E-2</v>
      </c>
      <c r="K10" s="35">
        <f t="shared" si="2"/>
        <v>4.7619047619047616E-2</v>
      </c>
      <c r="L10" s="35">
        <f t="shared" si="3"/>
        <v>7.1428571428571425E-2</v>
      </c>
      <c r="M10" s="35">
        <f t="shared" si="4"/>
        <v>3.8834951456310676E-2</v>
      </c>
      <c r="N10" s="35">
        <f t="shared" si="5"/>
        <v>3.2967032967032968E-2</v>
      </c>
      <c r="O10" s="35">
        <f t="shared" si="6"/>
        <v>5.2631578947368418E-2</v>
      </c>
      <c r="P10" s="37">
        <f t="shared" si="7"/>
        <v>4.6135752625277408E-2</v>
      </c>
    </row>
    <row r="11" spans="1:21">
      <c r="A11" s="18" t="s">
        <v>19</v>
      </c>
      <c r="B11" s="31">
        <f>SUM(B5:B10)</f>
        <v>7.5</v>
      </c>
      <c r="C11" s="31">
        <f t="shared" ref="C11:F11" si="8">SUM(C5:C10)</f>
        <v>5.25</v>
      </c>
      <c r="D11" s="31">
        <f t="shared" si="8"/>
        <v>4.666666666666667</v>
      </c>
      <c r="E11" s="31">
        <f t="shared" si="8"/>
        <v>8.5833333333333339</v>
      </c>
      <c r="F11" s="31">
        <f t="shared" si="8"/>
        <v>7.583333333333333</v>
      </c>
      <c r="G11" s="31">
        <f>SUM(G5:G10)</f>
        <v>19</v>
      </c>
      <c r="I11" s="19" t="s">
        <v>19</v>
      </c>
      <c r="J11" s="35">
        <f>SUM(J5:J10)</f>
        <v>1</v>
      </c>
      <c r="K11" s="35">
        <f t="shared" ref="K11:O11" si="9">SUM(K5:K10)</f>
        <v>1</v>
      </c>
      <c r="L11" s="35">
        <f t="shared" si="9"/>
        <v>0.99999999999999989</v>
      </c>
      <c r="M11" s="35">
        <f t="shared" si="9"/>
        <v>0.99999999999999989</v>
      </c>
      <c r="N11" s="35">
        <f t="shared" si="9"/>
        <v>0.99999999999999989</v>
      </c>
      <c r="O11" s="35">
        <f t="shared" si="9"/>
        <v>1</v>
      </c>
      <c r="P11" s="37">
        <f t="shared" si="7"/>
        <v>1</v>
      </c>
    </row>
    <row r="12" spans="1:21">
      <c r="A12" s="18"/>
      <c r="B12" s="18"/>
      <c r="C12" s="18"/>
      <c r="D12" s="18"/>
      <c r="E12" s="18"/>
      <c r="F12" s="18"/>
      <c r="G12" s="18"/>
      <c r="J12" s="36"/>
      <c r="K12" s="36"/>
      <c r="L12" s="36"/>
      <c r="M12" s="36"/>
      <c r="N12" s="36"/>
      <c r="O12" s="36"/>
    </row>
    <row r="13" spans="1:21">
      <c r="A13" s="243" t="s">
        <v>3</v>
      </c>
      <c r="B13" s="243"/>
      <c r="C13" s="243"/>
      <c r="D13" s="243"/>
      <c r="E13" s="243"/>
      <c r="F13" s="243"/>
      <c r="G13" s="243"/>
      <c r="J13" s="36"/>
      <c r="K13" s="36"/>
      <c r="L13" s="36"/>
      <c r="M13" s="36"/>
      <c r="N13" s="36"/>
      <c r="O13" s="36"/>
    </row>
    <row r="14" spans="1:21">
      <c r="A14" s="22" t="s">
        <v>12</v>
      </c>
      <c r="B14" s="22" t="s">
        <v>13</v>
      </c>
      <c r="C14" s="22" t="s">
        <v>14</v>
      </c>
      <c r="D14" s="22" t="s">
        <v>15</v>
      </c>
      <c r="E14" s="22" t="s">
        <v>16</v>
      </c>
      <c r="F14" s="22" t="s">
        <v>17</v>
      </c>
      <c r="G14" s="22" t="s">
        <v>18</v>
      </c>
      <c r="I14" s="22" t="s">
        <v>12</v>
      </c>
      <c r="J14" s="22" t="s">
        <v>13</v>
      </c>
      <c r="K14" s="22" t="s">
        <v>14</v>
      </c>
      <c r="L14" s="22" t="s">
        <v>15</v>
      </c>
      <c r="M14" s="22" t="s">
        <v>16</v>
      </c>
      <c r="N14" s="22" t="s">
        <v>17</v>
      </c>
      <c r="O14" s="22" t="s">
        <v>18</v>
      </c>
      <c r="P14" s="30" t="s">
        <v>58</v>
      </c>
      <c r="R14" s="39" t="s">
        <v>60</v>
      </c>
      <c r="S14" s="39" t="s">
        <v>11</v>
      </c>
      <c r="T14" s="39" t="s">
        <v>61</v>
      </c>
      <c r="U14" s="39" t="s">
        <v>21</v>
      </c>
    </row>
    <row r="15" spans="1:21">
      <c r="A15" s="22" t="s">
        <v>13</v>
      </c>
      <c r="B15" s="20">
        <v>1</v>
      </c>
      <c r="C15" s="21">
        <v>0.33333333333333331</v>
      </c>
      <c r="D15" s="21">
        <v>0.33333333333333331</v>
      </c>
      <c r="E15" s="21">
        <v>0.33333333333333331</v>
      </c>
      <c r="F15" s="21">
        <v>0.33333333333333331</v>
      </c>
      <c r="G15" s="21">
        <v>0.5</v>
      </c>
      <c r="I15" s="22" t="s">
        <v>13</v>
      </c>
      <c r="J15" s="35">
        <f>B15/B$21</f>
        <v>6.6666666666666666E-2</v>
      </c>
      <c r="K15" s="35">
        <f t="shared" ref="K15:O20" si="10">C15/C$21</f>
        <v>5.5555555555555552E-2</v>
      </c>
      <c r="L15" s="35">
        <f t="shared" si="10"/>
        <v>8.3333333333333329E-2</v>
      </c>
      <c r="M15" s="35">
        <f t="shared" si="10"/>
        <v>3.7735849056603772E-2</v>
      </c>
      <c r="N15" s="35">
        <f t="shared" si="10"/>
        <v>4.3478260869565216E-2</v>
      </c>
      <c r="O15" s="35">
        <f t="shared" si="10"/>
        <v>5.6603773584905669E-2</v>
      </c>
      <c r="P15" s="37">
        <f>AVERAGE(J15:O15)</f>
        <v>5.7228906511105036E-2</v>
      </c>
      <c r="R15" s="41">
        <f>(B21*P15)+(C21*P16)+(D21*P17)+(E21*P18)+(F21*P19)+(G21*P20)</f>
        <v>7.182351198614529</v>
      </c>
      <c r="S15" s="1">
        <f>(R15-$C$2)/($C$2-1)</f>
        <v>0.23647023972290579</v>
      </c>
      <c r="T15">
        <v>1.25</v>
      </c>
      <c r="U15">
        <f>S15/T15</f>
        <v>0.18917619177832462</v>
      </c>
    </row>
    <row r="16" spans="1:21">
      <c r="A16" s="22" t="s">
        <v>14</v>
      </c>
      <c r="B16" s="21">
        <f>1/C15</f>
        <v>3</v>
      </c>
      <c r="C16" s="20">
        <v>1</v>
      </c>
      <c r="D16" s="21">
        <v>1</v>
      </c>
      <c r="E16" s="21">
        <v>3</v>
      </c>
      <c r="F16" s="21">
        <v>3</v>
      </c>
      <c r="G16" s="21">
        <v>0.33333333333333331</v>
      </c>
      <c r="I16" s="22" t="s">
        <v>14</v>
      </c>
      <c r="J16" s="35">
        <f t="shared" ref="J16:J20" si="11">B16/B$21</f>
        <v>0.2</v>
      </c>
      <c r="K16" s="35">
        <f t="shared" si="10"/>
        <v>0.16666666666666666</v>
      </c>
      <c r="L16" s="35">
        <f t="shared" si="10"/>
        <v>0.25</v>
      </c>
      <c r="M16" s="35">
        <f t="shared" si="10"/>
        <v>0.33962264150943394</v>
      </c>
      <c r="N16" s="35">
        <f t="shared" si="10"/>
        <v>0.39130434782608692</v>
      </c>
      <c r="O16" s="35">
        <f t="shared" si="10"/>
        <v>3.7735849056603779E-2</v>
      </c>
      <c r="P16" s="37">
        <f t="shared" ref="P16:P21" si="12">AVERAGE(J16:O16)</f>
        <v>0.23088825084313189</v>
      </c>
    </row>
    <row r="17" spans="1:18">
      <c r="A17" s="22" t="s">
        <v>15</v>
      </c>
      <c r="B17" s="21">
        <f>1/D15</f>
        <v>3</v>
      </c>
      <c r="C17" s="21">
        <f>1/D16</f>
        <v>1</v>
      </c>
      <c r="D17" s="20">
        <v>1</v>
      </c>
      <c r="E17" s="21">
        <v>3</v>
      </c>
      <c r="F17" s="21">
        <v>1</v>
      </c>
      <c r="G17" s="21">
        <v>3</v>
      </c>
      <c r="I17" s="22" t="s">
        <v>15</v>
      </c>
      <c r="J17" s="35">
        <f t="shared" si="11"/>
        <v>0.2</v>
      </c>
      <c r="K17" s="35">
        <f t="shared" si="10"/>
        <v>0.16666666666666666</v>
      </c>
      <c r="L17" s="35">
        <f t="shared" si="10"/>
        <v>0.25</v>
      </c>
      <c r="M17" s="35">
        <f t="shared" si="10"/>
        <v>0.33962264150943394</v>
      </c>
      <c r="N17" s="35">
        <f t="shared" si="10"/>
        <v>0.13043478260869565</v>
      </c>
      <c r="O17" s="35">
        <f t="shared" si="10"/>
        <v>0.339622641509434</v>
      </c>
      <c r="P17" s="37">
        <f t="shared" si="12"/>
        <v>0.23772445538237172</v>
      </c>
    </row>
    <row r="18" spans="1:18">
      <c r="A18" s="22" t="s">
        <v>16</v>
      </c>
      <c r="B18" s="21">
        <f>1/E15</f>
        <v>3</v>
      </c>
      <c r="C18" s="21">
        <f>1/E16</f>
        <v>0.33333333333333331</v>
      </c>
      <c r="D18" s="21">
        <f>1/E17</f>
        <v>0.33333333333333331</v>
      </c>
      <c r="E18" s="20">
        <v>1</v>
      </c>
      <c r="F18" s="21">
        <v>2</v>
      </c>
      <c r="G18" s="21">
        <v>1</v>
      </c>
      <c r="I18" s="22" t="s">
        <v>16</v>
      </c>
      <c r="J18" s="35">
        <f t="shared" si="11"/>
        <v>0.2</v>
      </c>
      <c r="K18" s="35">
        <f t="shared" si="10"/>
        <v>5.5555555555555552E-2</v>
      </c>
      <c r="L18" s="35">
        <f t="shared" si="10"/>
        <v>8.3333333333333329E-2</v>
      </c>
      <c r="M18" s="35">
        <f t="shared" si="10"/>
        <v>0.11320754716981131</v>
      </c>
      <c r="N18" s="35">
        <f t="shared" si="10"/>
        <v>0.2608695652173913</v>
      </c>
      <c r="O18" s="35">
        <f t="shared" si="10"/>
        <v>0.11320754716981134</v>
      </c>
      <c r="P18" s="37">
        <f t="shared" si="12"/>
        <v>0.13769559140765045</v>
      </c>
    </row>
    <row r="19" spans="1:18">
      <c r="A19" s="22" t="s">
        <v>17</v>
      </c>
      <c r="B19" s="21">
        <f>1/F15</f>
        <v>3</v>
      </c>
      <c r="C19" s="21">
        <f>1/F16</f>
        <v>0.33333333333333331</v>
      </c>
      <c r="D19" s="21">
        <f>1/F17</f>
        <v>1</v>
      </c>
      <c r="E19" s="21">
        <f>1/F18</f>
        <v>0.5</v>
      </c>
      <c r="F19" s="20">
        <v>1</v>
      </c>
      <c r="G19" s="21">
        <v>3</v>
      </c>
      <c r="I19" s="22" t="s">
        <v>17</v>
      </c>
      <c r="J19" s="35">
        <f t="shared" si="11"/>
        <v>0.2</v>
      </c>
      <c r="K19" s="35">
        <f t="shared" si="10"/>
        <v>5.5555555555555552E-2</v>
      </c>
      <c r="L19" s="35">
        <f t="shared" si="10"/>
        <v>0.25</v>
      </c>
      <c r="M19" s="35">
        <f t="shared" si="10"/>
        <v>5.6603773584905655E-2</v>
      </c>
      <c r="N19" s="35">
        <f t="shared" si="10"/>
        <v>0.13043478260869565</v>
      </c>
      <c r="O19" s="35">
        <f t="shared" si="10"/>
        <v>0.339622641509434</v>
      </c>
      <c r="P19" s="37">
        <f t="shared" si="12"/>
        <v>0.17203612554309847</v>
      </c>
    </row>
    <row r="20" spans="1:18">
      <c r="A20" s="22" t="s">
        <v>18</v>
      </c>
      <c r="B20" s="21">
        <f>1/G15</f>
        <v>2</v>
      </c>
      <c r="C20" s="21">
        <f>1/G16</f>
        <v>3</v>
      </c>
      <c r="D20" s="21">
        <f>1/G17</f>
        <v>0.33333333333333331</v>
      </c>
      <c r="E20" s="21">
        <f>1/G18</f>
        <v>1</v>
      </c>
      <c r="F20" s="21">
        <f>1/G19</f>
        <v>0.33333333333333331</v>
      </c>
      <c r="G20" s="20">
        <v>1</v>
      </c>
      <c r="I20" s="22" t="s">
        <v>18</v>
      </c>
      <c r="J20" s="35">
        <f t="shared" si="11"/>
        <v>0.13333333333333333</v>
      </c>
      <c r="K20" s="35">
        <f t="shared" si="10"/>
        <v>0.5</v>
      </c>
      <c r="L20" s="35">
        <f t="shared" si="10"/>
        <v>8.3333333333333329E-2</v>
      </c>
      <c r="M20" s="35">
        <f t="shared" si="10"/>
        <v>0.11320754716981131</v>
      </c>
      <c r="N20" s="35">
        <f t="shared" si="10"/>
        <v>4.3478260869565216E-2</v>
      </c>
      <c r="O20" s="35">
        <f t="shared" si="10"/>
        <v>0.11320754716981134</v>
      </c>
      <c r="P20" s="37">
        <f t="shared" si="12"/>
        <v>0.16442667031264241</v>
      </c>
    </row>
    <row r="21" spans="1:18">
      <c r="A21" s="18" t="s">
        <v>19</v>
      </c>
      <c r="B21" s="31">
        <f>SUM(B15:B20)</f>
        <v>15</v>
      </c>
      <c r="C21" s="31">
        <f t="shared" ref="C21" si="13">SUM(C15:C20)</f>
        <v>6</v>
      </c>
      <c r="D21" s="31">
        <f t="shared" ref="D21" si="14">SUM(D15:D20)</f>
        <v>4</v>
      </c>
      <c r="E21" s="31">
        <f t="shared" ref="E21" si="15">SUM(E15:E20)</f>
        <v>8.8333333333333339</v>
      </c>
      <c r="F21" s="31">
        <f t="shared" ref="F21" si="16">SUM(F15:F20)</f>
        <v>7.666666666666667</v>
      </c>
      <c r="G21" s="31">
        <f t="shared" ref="G21" si="17">SUM(G15:G20)</f>
        <v>8.8333333333333321</v>
      </c>
      <c r="I21" s="30" t="s">
        <v>19</v>
      </c>
      <c r="J21" s="35">
        <f>SUM(J15:J20)</f>
        <v>1</v>
      </c>
      <c r="K21" s="35">
        <f t="shared" ref="K21:O21" si="18">SUM(K15:K20)</f>
        <v>1</v>
      </c>
      <c r="L21" s="35">
        <f t="shared" si="18"/>
        <v>1</v>
      </c>
      <c r="M21" s="35">
        <f t="shared" si="18"/>
        <v>0.99999999999999989</v>
      </c>
      <c r="N21" s="35">
        <f t="shared" si="18"/>
        <v>0.99999999999999989</v>
      </c>
      <c r="O21" s="35">
        <f t="shared" si="18"/>
        <v>1</v>
      </c>
      <c r="P21" s="37">
        <f t="shared" si="12"/>
        <v>1</v>
      </c>
    </row>
    <row r="23" spans="1:18">
      <c r="A23" s="1" t="s">
        <v>65</v>
      </c>
      <c r="B23" s="1"/>
      <c r="C23" s="1">
        <v>2</v>
      </c>
      <c r="D23" s="1"/>
      <c r="E23" s="1"/>
      <c r="F23" s="1"/>
      <c r="G23" s="1"/>
    </row>
    <row r="24" spans="1:18">
      <c r="A24" s="243" t="s">
        <v>3</v>
      </c>
      <c r="B24" s="243"/>
      <c r="C24" s="243"/>
      <c r="D24" s="27"/>
      <c r="E24" s="27"/>
      <c r="F24" s="27"/>
      <c r="G24" s="27"/>
    </row>
    <row r="25" spans="1:18">
      <c r="A25" s="19" t="s">
        <v>64</v>
      </c>
      <c r="B25" s="19" t="s">
        <v>62</v>
      </c>
      <c r="C25" s="19" t="s">
        <v>63</v>
      </c>
      <c r="I25" s="19" t="s">
        <v>12</v>
      </c>
      <c r="J25" s="19" t="s">
        <v>62</v>
      </c>
      <c r="K25" s="19" t="s">
        <v>63</v>
      </c>
      <c r="L25" s="29" t="s">
        <v>58</v>
      </c>
      <c r="M25" s="1"/>
      <c r="N25" s="38" t="s">
        <v>60</v>
      </c>
      <c r="O25" s="38" t="s">
        <v>11</v>
      </c>
      <c r="P25" s="38" t="s">
        <v>61</v>
      </c>
      <c r="Q25" s="38" t="s">
        <v>21</v>
      </c>
    </row>
    <row r="26" spans="1:18">
      <c r="A26" s="19" t="s">
        <v>62</v>
      </c>
      <c r="B26" s="23">
        <v>1</v>
      </c>
      <c r="C26" s="24">
        <v>1</v>
      </c>
      <c r="I26" s="19" t="s">
        <v>62</v>
      </c>
      <c r="J26" s="35">
        <f>B26/B$28</f>
        <v>0.5</v>
      </c>
      <c r="K26" s="35">
        <f>C26/C$28</f>
        <v>0.5</v>
      </c>
      <c r="L26" s="37">
        <f>AVERAGE(J26:K26)</f>
        <v>0.5</v>
      </c>
      <c r="M26" s="1"/>
      <c r="N26" s="25">
        <f>(B28*L26)+(C28*L27)</f>
        <v>2</v>
      </c>
      <c r="O26" s="1">
        <f>(N26-$C$23)/($C$23-1)</f>
        <v>0</v>
      </c>
      <c r="P26" s="1">
        <v>0</v>
      </c>
      <c r="Q26" s="1">
        <v>0</v>
      </c>
    </row>
    <row r="27" spans="1:18">
      <c r="A27" s="19" t="s">
        <v>63</v>
      </c>
      <c r="B27" s="24">
        <v>1</v>
      </c>
      <c r="C27" s="23">
        <v>1</v>
      </c>
      <c r="I27" s="19" t="s">
        <v>63</v>
      </c>
      <c r="J27" s="35">
        <f>B27/B$28</f>
        <v>0.5</v>
      </c>
      <c r="K27" s="35">
        <f>C27/C$28</f>
        <v>0.5</v>
      </c>
      <c r="L27" s="37">
        <f>AVERAGE(J27:K27)</f>
        <v>0.5</v>
      </c>
      <c r="M27" s="1"/>
      <c r="N27" s="1"/>
      <c r="O27" s="1"/>
      <c r="P27" s="1"/>
      <c r="Q27" s="1"/>
    </row>
    <row r="28" spans="1:18">
      <c r="A28" s="18" t="s">
        <v>19</v>
      </c>
      <c r="B28" s="31">
        <f>SUM(B26:B27)</f>
        <v>2</v>
      </c>
      <c r="C28" s="31">
        <f>SUM(C26:C27)</f>
        <v>2</v>
      </c>
      <c r="I28" s="19" t="s">
        <v>19</v>
      </c>
      <c r="J28" s="35">
        <f>SUM(J26:J27)</f>
        <v>1</v>
      </c>
      <c r="K28" s="35">
        <f>SUM(K26:K27)</f>
        <v>1</v>
      </c>
      <c r="L28" s="37">
        <f>AVERAGE(J28:K28)</f>
        <v>1</v>
      </c>
      <c r="M28" s="1"/>
      <c r="N28" s="1"/>
      <c r="O28" s="1"/>
      <c r="P28" s="1"/>
      <c r="Q28" s="1"/>
    </row>
    <row r="29" spans="1:18">
      <c r="A29" s="18"/>
      <c r="B29" s="18"/>
      <c r="C29" s="18"/>
      <c r="I29" s="1"/>
      <c r="J29" s="36"/>
      <c r="K29" s="36"/>
      <c r="L29" s="1"/>
      <c r="M29" s="1"/>
      <c r="N29" s="1"/>
      <c r="O29" s="1"/>
      <c r="P29" s="1"/>
      <c r="Q29" s="1"/>
      <c r="R29" s="1"/>
    </row>
    <row r="30" spans="1:18">
      <c r="A30" s="243" t="s">
        <v>3</v>
      </c>
      <c r="B30" s="243"/>
      <c r="C30" s="243"/>
      <c r="I30" s="1"/>
      <c r="J30" s="36"/>
      <c r="K30" s="36"/>
      <c r="L30" s="1"/>
      <c r="M30" s="1"/>
      <c r="N30" s="1"/>
      <c r="O30" s="1"/>
      <c r="P30" s="1"/>
      <c r="Q30" s="1"/>
      <c r="R30" s="1"/>
    </row>
    <row r="31" spans="1:18">
      <c r="A31" s="22" t="s">
        <v>12</v>
      </c>
      <c r="B31" s="22" t="s">
        <v>62</v>
      </c>
      <c r="C31" s="22" t="s">
        <v>63</v>
      </c>
      <c r="I31" s="22" t="s">
        <v>12</v>
      </c>
      <c r="J31" s="22" t="s">
        <v>62</v>
      </c>
      <c r="K31" s="22" t="s">
        <v>63</v>
      </c>
      <c r="L31" s="30" t="s">
        <v>58</v>
      </c>
      <c r="M31" s="1"/>
      <c r="N31" s="39" t="s">
        <v>60</v>
      </c>
      <c r="O31" s="39" t="s">
        <v>11</v>
      </c>
      <c r="P31" s="39" t="s">
        <v>61</v>
      </c>
      <c r="Q31" s="39" t="s">
        <v>21</v>
      </c>
    </row>
    <row r="32" spans="1:18">
      <c r="A32" s="22" t="s">
        <v>62</v>
      </c>
      <c r="B32" s="20">
        <v>1</v>
      </c>
      <c r="C32" s="21">
        <v>2</v>
      </c>
      <c r="I32" s="22" t="s">
        <v>62</v>
      </c>
      <c r="J32" s="35">
        <f>B32/B$34</f>
        <v>0.66666666666666663</v>
      </c>
      <c r="K32" s="35">
        <f>C32/C$34</f>
        <v>0.66666666666666663</v>
      </c>
      <c r="L32" s="37">
        <f>AVERAGE(J32:K32)</f>
        <v>0.66666666666666663</v>
      </c>
      <c r="M32" s="1"/>
      <c r="N32" s="25">
        <f>(B34*L32)+(C34*L33)</f>
        <v>2</v>
      </c>
      <c r="O32" s="1">
        <f>(N32-$C$23)/($C$23-1)</f>
        <v>0</v>
      </c>
      <c r="P32" s="1">
        <v>0</v>
      </c>
      <c r="Q32" s="1">
        <v>0</v>
      </c>
    </row>
    <row r="33" spans="1:22">
      <c r="A33" s="22" t="s">
        <v>63</v>
      </c>
      <c r="B33" s="21">
        <f>1/C32</f>
        <v>0.5</v>
      </c>
      <c r="C33" s="20">
        <v>1</v>
      </c>
      <c r="I33" s="22" t="s">
        <v>63</v>
      </c>
      <c r="J33" s="35">
        <f>B33/B$34</f>
        <v>0.33333333333333331</v>
      </c>
      <c r="K33" s="35">
        <f>C33/C$34</f>
        <v>0.33333333333333331</v>
      </c>
      <c r="L33" s="37">
        <f>AVERAGE(J33:K33)</f>
        <v>0.33333333333333331</v>
      </c>
      <c r="M33" s="1"/>
      <c r="N33" s="1"/>
      <c r="O33" s="1"/>
      <c r="P33" s="1"/>
      <c r="Q33" s="1"/>
    </row>
    <row r="34" spans="1:22">
      <c r="A34" s="18" t="s">
        <v>19</v>
      </c>
      <c r="B34" s="31">
        <f>SUM(B32:B33)</f>
        <v>1.5</v>
      </c>
      <c r="C34" s="31">
        <f>SUM(C32:C33)</f>
        <v>3</v>
      </c>
      <c r="I34" s="22" t="s">
        <v>19</v>
      </c>
      <c r="J34" s="35">
        <f>SUM(J32:J33)</f>
        <v>1</v>
      </c>
      <c r="K34" s="35">
        <f>SUM(K32:K33)</f>
        <v>1</v>
      </c>
      <c r="L34" s="37">
        <f>AVERAGE(J34:K34)</f>
        <v>1</v>
      </c>
      <c r="M34" s="1"/>
      <c r="N34" s="1"/>
      <c r="O34" s="1"/>
      <c r="P34" s="1"/>
      <c r="Q34" s="1"/>
    </row>
    <row r="35" spans="1:22">
      <c r="N35" s="1"/>
      <c r="O35" s="1"/>
      <c r="P35" s="1"/>
      <c r="Q35" s="1"/>
      <c r="R35" s="1"/>
    </row>
    <row r="36" spans="1:22">
      <c r="A36" s="1" t="s">
        <v>65</v>
      </c>
      <c r="B36" s="1"/>
      <c r="C36" s="1">
        <v>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243" t="s">
        <v>3</v>
      </c>
      <c r="B37" s="243"/>
      <c r="C37" s="243"/>
      <c r="D37" s="27"/>
      <c r="E37" s="27"/>
      <c r="F37" s="27"/>
      <c r="G37" s="2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44" t="s">
        <v>64</v>
      </c>
      <c r="B38" s="44" t="s">
        <v>66</v>
      </c>
      <c r="C38" s="44" t="s">
        <v>67</v>
      </c>
      <c r="D38" s="29" t="s">
        <v>68</v>
      </c>
      <c r="E38" s="1"/>
      <c r="F38" s="1"/>
      <c r="G38" s="1"/>
      <c r="H38" s="1"/>
      <c r="I38" s="19" t="s">
        <v>12</v>
      </c>
      <c r="J38" s="19" t="s">
        <v>66</v>
      </c>
      <c r="K38" s="19" t="s">
        <v>67</v>
      </c>
      <c r="L38" s="43" t="s">
        <v>68</v>
      </c>
      <c r="M38" s="29" t="s">
        <v>58</v>
      </c>
      <c r="N38" s="1"/>
      <c r="O38" s="38" t="s">
        <v>60</v>
      </c>
      <c r="P38" s="38" t="s">
        <v>11</v>
      </c>
      <c r="Q38" s="38" t="s">
        <v>61</v>
      </c>
      <c r="R38" s="38" t="s">
        <v>21</v>
      </c>
      <c r="S38" s="1"/>
      <c r="T38" s="1"/>
      <c r="U38" s="1"/>
    </row>
    <row r="39" spans="1:22">
      <c r="A39" s="19" t="s">
        <v>66</v>
      </c>
      <c r="B39" s="23">
        <v>1</v>
      </c>
      <c r="C39" s="24">
        <v>0.2</v>
      </c>
      <c r="D39" s="46">
        <v>3</v>
      </c>
      <c r="E39" s="1"/>
      <c r="F39" s="1"/>
      <c r="G39" s="1"/>
      <c r="H39" s="1"/>
      <c r="I39" s="19" t="s">
        <v>66</v>
      </c>
      <c r="J39" s="35">
        <f>B39/B$42</f>
        <v>0.15789473684210528</v>
      </c>
      <c r="K39" s="35">
        <f>C39/C$42</f>
        <v>0.13043478260869568</v>
      </c>
      <c r="L39" s="35">
        <f t="shared" ref="L39:L40" si="19">D39/D$42</f>
        <v>0.42857142857142855</v>
      </c>
      <c r="M39" s="37">
        <f>AVERAGE(J39:L39)</f>
        <v>0.23896698267407648</v>
      </c>
      <c r="N39" s="1"/>
      <c r="O39" s="25">
        <f>(B42*M39)+(C42*M40)+(D42*M41)</f>
        <v>3.4327340089353822</v>
      </c>
      <c r="P39" s="1">
        <f>(O39-$C$36)/($C$36-1)</f>
        <v>0.21636700446769108</v>
      </c>
      <c r="Q39" s="1">
        <v>0.52</v>
      </c>
      <c r="R39" s="1">
        <f>P39/Q39</f>
        <v>0.41609039320709823</v>
      </c>
    </row>
    <row r="40" spans="1:22">
      <c r="A40" s="19" t="s">
        <v>67</v>
      </c>
      <c r="B40" s="24">
        <f>1/C39</f>
        <v>5</v>
      </c>
      <c r="C40" s="23">
        <v>1</v>
      </c>
      <c r="D40" s="46">
        <v>3</v>
      </c>
      <c r="E40" s="1"/>
      <c r="F40" s="1"/>
      <c r="G40" s="1"/>
      <c r="H40" s="1"/>
      <c r="I40" s="19" t="s">
        <v>67</v>
      </c>
      <c r="J40" s="35">
        <f t="shared" ref="J40:J41" si="20">B40/B$42</f>
        <v>0.78947368421052633</v>
      </c>
      <c r="K40" s="35">
        <f>C40/C$42</f>
        <v>0.65217391304347827</v>
      </c>
      <c r="L40" s="35">
        <f t="shared" si="19"/>
        <v>0.42857142857142855</v>
      </c>
      <c r="M40" s="37">
        <f t="shared" ref="M40:M42" si="21">AVERAGE(J40:L40)</f>
        <v>0.6234063419418111</v>
      </c>
      <c r="N40" s="1"/>
      <c r="O40" s="1"/>
      <c r="P40" s="1"/>
      <c r="Q40" s="1"/>
      <c r="R40" s="1"/>
    </row>
    <row r="41" spans="1:22">
      <c r="A41" s="19" t="s">
        <v>68</v>
      </c>
      <c r="B41" s="46">
        <f>1/D39</f>
        <v>0.33333333333333331</v>
      </c>
      <c r="C41" s="46">
        <f>1/D40</f>
        <v>0.33333333333333331</v>
      </c>
      <c r="D41" s="23">
        <v>1</v>
      </c>
      <c r="E41" s="1"/>
      <c r="F41" s="1"/>
      <c r="G41" s="1"/>
      <c r="H41" s="1"/>
      <c r="I41" s="43" t="s">
        <v>68</v>
      </c>
      <c r="J41" s="35">
        <f t="shared" si="20"/>
        <v>5.2631578947368418E-2</v>
      </c>
      <c r="K41" s="35">
        <f>C41/C$42</f>
        <v>0.21739130434782608</v>
      </c>
      <c r="L41" s="35">
        <f>D41/D$42</f>
        <v>0.14285714285714285</v>
      </c>
      <c r="M41" s="37">
        <f t="shared" si="21"/>
        <v>0.13762667538411247</v>
      </c>
    </row>
    <row r="42" spans="1:22">
      <c r="A42" s="21" t="s">
        <v>19</v>
      </c>
      <c r="B42" s="33">
        <f>SUM(B39:B41)</f>
        <v>6.333333333333333</v>
      </c>
      <c r="C42" s="33">
        <f t="shared" ref="C42:D42" si="22">SUM(C39:C41)</f>
        <v>1.5333333333333332</v>
      </c>
      <c r="D42" s="33">
        <f t="shared" si="22"/>
        <v>7</v>
      </c>
      <c r="E42" s="1"/>
      <c r="F42" s="1"/>
      <c r="G42" s="1"/>
      <c r="H42" s="1"/>
      <c r="I42" s="19" t="s">
        <v>19</v>
      </c>
      <c r="J42" s="35">
        <f>SUM(J39:J41)</f>
        <v>1</v>
      </c>
      <c r="K42" s="35">
        <f t="shared" ref="K42:L42" si="23">SUM(K39:K41)</f>
        <v>1</v>
      </c>
      <c r="L42" s="35">
        <f t="shared" si="23"/>
        <v>1</v>
      </c>
      <c r="M42" s="37">
        <f t="shared" si="21"/>
        <v>1</v>
      </c>
      <c r="N42" s="1"/>
      <c r="O42" s="1"/>
      <c r="P42" s="1"/>
      <c r="Q42" s="1"/>
      <c r="R42" s="1"/>
    </row>
    <row r="44" spans="1:22">
      <c r="A44" s="243" t="s">
        <v>3</v>
      </c>
      <c r="B44" s="243"/>
      <c r="C44" s="243"/>
      <c r="D44" s="1"/>
      <c r="E44" s="1"/>
      <c r="F44" s="1"/>
      <c r="G44" s="1"/>
      <c r="H44" s="1"/>
      <c r="I44" s="1"/>
      <c r="J44" s="36"/>
      <c r="K44" s="36"/>
      <c r="M44" s="1"/>
      <c r="N44" s="1"/>
      <c r="O44" s="1"/>
      <c r="P44" s="1"/>
      <c r="Q44" s="1"/>
      <c r="R44" s="1"/>
    </row>
    <row r="45" spans="1:22">
      <c r="A45" s="22" t="s">
        <v>12</v>
      </c>
      <c r="B45" s="22" t="s">
        <v>66</v>
      </c>
      <c r="C45" s="22" t="s">
        <v>67</v>
      </c>
      <c r="D45" s="30" t="s">
        <v>68</v>
      </c>
      <c r="E45" s="1"/>
      <c r="F45" s="1"/>
      <c r="G45" s="1"/>
      <c r="H45" s="1"/>
      <c r="I45" s="22" t="s">
        <v>12</v>
      </c>
      <c r="J45" s="22" t="s">
        <v>66</v>
      </c>
      <c r="K45" s="22" t="s">
        <v>67</v>
      </c>
      <c r="L45" s="45" t="s">
        <v>68</v>
      </c>
      <c r="M45" s="30" t="s">
        <v>58</v>
      </c>
      <c r="N45" s="1"/>
      <c r="O45" s="39" t="s">
        <v>60</v>
      </c>
      <c r="P45" s="39" t="s">
        <v>11</v>
      </c>
      <c r="Q45" s="39" t="s">
        <v>61</v>
      </c>
      <c r="R45" s="39" t="s">
        <v>21</v>
      </c>
    </row>
    <row r="46" spans="1:22">
      <c r="A46" s="22" t="s">
        <v>66</v>
      </c>
      <c r="B46" s="20">
        <v>1</v>
      </c>
      <c r="C46" s="21">
        <v>3</v>
      </c>
      <c r="D46" s="40">
        <v>0.25</v>
      </c>
      <c r="E46" s="1"/>
      <c r="F46" s="1"/>
      <c r="G46" s="1"/>
      <c r="H46" s="1"/>
      <c r="I46" s="22" t="s">
        <v>66</v>
      </c>
      <c r="J46" s="35">
        <f>B46/B$49</f>
        <v>0.1875</v>
      </c>
      <c r="K46" s="35">
        <f>C46/C$49</f>
        <v>0.70588235294117652</v>
      </c>
      <c r="L46" s="35">
        <f>D46/D$49</f>
        <v>4.7619047619047616E-2</v>
      </c>
      <c r="M46" s="37">
        <f>AVERAGE(J46:L46)</f>
        <v>0.31366713352007469</v>
      </c>
      <c r="N46" s="1"/>
      <c r="O46" s="25">
        <f>(B49*M46)+(C49*M47)+(D49*M48)</f>
        <v>4.9229059679427332</v>
      </c>
      <c r="P46" s="1">
        <f>(O46-$C$36)/($C$36-1)</f>
        <v>0.96145298397136658</v>
      </c>
      <c r="Q46" s="1">
        <v>0.52</v>
      </c>
      <c r="R46" s="1">
        <f>P46/Q46</f>
        <v>1.8489480460987817</v>
      </c>
    </row>
    <row r="47" spans="1:22">
      <c r="A47" s="22" t="s">
        <v>67</v>
      </c>
      <c r="B47" s="21">
        <f>1/C46</f>
        <v>0.33333333333333331</v>
      </c>
      <c r="C47" s="20">
        <v>1</v>
      </c>
      <c r="D47" s="40">
        <v>4</v>
      </c>
      <c r="E47" s="1"/>
      <c r="F47" s="1"/>
      <c r="G47" s="1"/>
      <c r="H47" s="1"/>
      <c r="I47" s="22" t="s">
        <v>67</v>
      </c>
      <c r="J47" s="35">
        <f t="shared" ref="J47:L48" si="24">B47/B$49</f>
        <v>6.25E-2</v>
      </c>
      <c r="K47" s="35">
        <f t="shared" si="24"/>
        <v>0.23529411764705882</v>
      </c>
      <c r="L47" s="35">
        <f t="shared" si="24"/>
        <v>0.76190476190476186</v>
      </c>
      <c r="M47" s="37">
        <f t="shared" ref="M47:M49" si="25">AVERAGE(J47:L47)</f>
        <v>0.35323295985060693</v>
      </c>
      <c r="N47" s="1"/>
      <c r="O47" s="1"/>
      <c r="P47" s="1"/>
      <c r="Q47" s="1"/>
      <c r="R47" s="1"/>
    </row>
    <row r="48" spans="1:22">
      <c r="A48" s="45" t="s">
        <v>68</v>
      </c>
      <c r="B48" s="40">
        <f>1/D46</f>
        <v>4</v>
      </c>
      <c r="C48" s="40">
        <f>1/D47</f>
        <v>0.25</v>
      </c>
      <c r="D48" s="20">
        <v>1</v>
      </c>
      <c r="E48" s="1"/>
      <c r="F48" s="1"/>
      <c r="G48" s="1"/>
      <c r="H48" s="1"/>
      <c r="I48" s="45" t="s">
        <v>68</v>
      </c>
      <c r="J48" s="35">
        <f t="shared" si="24"/>
        <v>0.75</v>
      </c>
      <c r="K48" s="35">
        <f t="shared" si="24"/>
        <v>5.8823529411764705E-2</v>
      </c>
      <c r="L48" s="35">
        <f t="shared" si="24"/>
        <v>0.19047619047619047</v>
      </c>
      <c r="M48" s="37">
        <f t="shared" si="25"/>
        <v>0.33309990662931838</v>
      </c>
      <c r="R48" s="1"/>
    </row>
    <row r="49" spans="1:20">
      <c r="A49" s="18" t="s">
        <v>19</v>
      </c>
      <c r="B49" s="31">
        <f>SUM(B46:B48)</f>
        <v>5.333333333333333</v>
      </c>
      <c r="C49" s="31">
        <f t="shared" ref="C49:D49" si="26">SUM(C46:C48)</f>
        <v>4.25</v>
      </c>
      <c r="D49" s="31">
        <f t="shared" si="26"/>
        <v>5.25</v>
      </c>
      <c r="I49" s="22" t="s">
        <v>19</v>
      </c>
      <c r="J49" s="35">
        <f>SUM(J46:J48)</f>
        <v>1</v>
      </c>
      <c r="K49" s="35">
        <f t="shared" ref="K49:L49" si="27">SUM(K46:K48)</f>
        <v>1</v>
      </c>
      <c r="L49" s="35">
        <f t="shared" si="27"/>
        <v>1</v>
      </c>
      <c r="M49" s="37">
        <f t="shared" si="25"/>
        <v>1</v>
      </c>
      <c r="N49" s="1"/>
      <c r="O49" s="1"/>
      <c r="P49" s="1"/>
      <c r="Q49" s="1"/>
    </row>
    <row r="51" spans="1:20">
      <c r="A51" s="1" t="s">
        <v>65</v>
      </c>
      <c r="B51" s="1"/>
      <c r="C51" s="1">
        <v>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243" t="s">
        <v>3</v>
      </c>
      <c r="B52" s="243"/>
      <c r="C52" s="243"/>
      <c r="D52" s="27"/>
      <c r="E52" s="27"/>
      <c r="F52" s="27"/>
      <c r="G52" s="2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44" t="s">
        <v>64</v>
      </c>
      <c r="B53" s="44" t="s">
        <v>69</v>
      </c>
      <c r="C53" s="44" t="s">
        <v>70</v>
      </c>
      <c r="D53" s="29" t="s">
        <v>71</v>
      </c>
      <c r="E53" s="1"/>
      <c r="F53" s="1"/>
      <c r="G53" s="1"/>
      <c r="H53" s="1"/>
      <c r="I53" s="19" t="s">
        <v>12</v>
      </c>
      <c r="J53" s="44" t="s">
        <v>69</v>
      </c>
      <c r="K53" s="44" t="s">
        <v>70</v>
      </c>
      <c r="L53" s="29" t="s">
        <v>71</v>
      </c>
      <c r="M53" s="29" t="s">
        <v>58</v>
      </c>
      <c r="N53" s="1"/>
      <c r="O53" s="38" t="s">
        <v>60</v>
      </c>
      <c r="P53" s="38" t="s">
        <v>11</v>
      </c>
      <c r="Q53" s="38" t="s">
        <v>61</v>
      </c>
      <c r="R53" s="38" t="s">
        <v>21</v>
      </c>
      <c r="S53" s="1"/>
      <c r="T53" s="1"/>
    </row>
    <row r="54" spans="1:20">
      <c r="A54" s="19" t="s">
        <v>69</v>
      </c>
      <c r="B54" s="23">
        <v>1</v>
      </c>
      <c r="C54" s="24">
        <v>1</v>
      </c>
      <c r="D54" s="46">
        <v>1</v>
      </c>
      <c r="E54" s="1"/>
      <c r="F54" s="1"/>
      <c r="G54" s="1"/>
      <c r="H54" s="1"/>
      <c r="I54" s="19" t="s">
        <v>69</v>
      </c>
      <c r="J54" s="35">
        <f>B54/B$57</f>
        <v>0.33333333333333331</v>
      </c>
      <c r="K54" s="35">
        <f t="shared" ref="K54:L56" si="28">C54/C$57</f>
        <v>0.33333333333333331</v>
      </c>
      <c r="L54" s="35">
        <f t="shared" si="28"/>
        <v>0.33333333333333331</v>
      </c>
      <c r="M54" s="37">
        <f>AVERAGE(J54:L54)</f>
        <v>0.33333333333333331</v>
      </c>
      <c r="N54" s="1"/>
      <c r="O54" s="25">
        <f>(B57*M54)+(C57*M55)+(D57*M56)</f>
        <v>3</v>
      </c>
      <c r="P54" s="1">
        <f>(O54-$C$51)/($C$51-1)</f>
        <v>0</v>
      </c>
      <c r="Q54" s="1">
        <v>0.52</v>
      </c>
      <c r="R54" s="1">
        <f>P54/Q54</f>
        <v>0</v>
      </c>
      <c r="S54" s="1"/>
      <c r="T54" s="1"/>
    </row>
    <row r="55" spans="1:20">
      <c r="A55" s="19" t="s">
        <v>70</v>
      </c>
      <c r="B55" s="24">
        <f>1/C54</f>
        <v>1</v>
      </c>
      <c r="C55" s="23">
        <v>1</v>
      </c>
      <c r="D55" s="46">
        <v>1</v>
      </c>
      <c r="E55" s="1"/>
      <c r="F55" s="1"/>
      <c r="G55" s="1"/>
      <c r="H55" s="1"/>
      <c r="I55" s="19" t="s">
        <v>70</v>
      </c>
      <c r="J55" s="35">
        <f t="shared" ref="J55:J56" si="29">B55/B$57</f>
        <v>0.33333333333333331</v>
      </c>
      <c r="K55" s="35">
        <f t="shared" si="28"/>
        <v>0.33333333333333331</v>
      </c>
      <c r="L55" s="35">
        <f t="shared" si="28"/>
        <v>0.33333333333333331</v>
      </c>
      <c r="M55" s="37">
        <f t="shared" ref="M55:M57" si="30">AVERAGE(J55:L55)</f>
        <v>0.33333333333333331</v>
      </c>
      <c r="N55" s="1"/>
      <c r="O55" s="1"/>
      <c r="P55" s="1"/>
      <c r="Q55" s="1"/>
      <c r="R55" s="1"/>
      <c r="S55" s="1"/>
      <c r="T55" s="1"/>
    </row>
    <row r="56" spans="1:20">
      <c r="A56" s="19" t="s">
        <v>71</v>
      </c>
      <c r="B56" s="46">
        <f>1/D54</f>
        <v>1</v>
      </c>
      <c r="C56" s="46">
        <f>1/D55</f>
        <v>1</v>
      </c>
      <c r="D56" s="23">
        <v>1</v>
      </c>
      <c r="E56" s="1"/>
      <c r="F56" s="1"/>
      <c r="G56" s="1"/>
      <c r="H56" s="1"/>
      <c r="I56" s="19" t="s">
        <v>71</v>
      </c>
      <c r="J56" s="35">
        <f t="shared" si="29"/>
        <v>0.33333333333333331</v>
      </c>
      <c r="K56" s="35">
        <f t="shared" si="28"/>
        <v>0.33333333333333331</v>
      </c>
      <c r="L56" s="35">
        <f t="shared" si="28"/>
        <v>0.33333333333333331</v>
      </c>
      <c r="M56" s="37">
        <f t="shared" si="30"/>
        <v>0.33333333333333331</v>
      </c>
      <c r="N56" s="1"/>
      <c r="O56" s="1"/>
      <c r="P56" s="1"/>
      <c r="Q56" s="1"/>
      <c r="R56" s="1"/>
      <c r="S56" s="1"/>
      <c r="T56" s="1"/>
    </row>
    <row r="57" spans="1:20">
      <c r="A57" s="21" t="s">
        <v>19</v>
      </c>
      <c r="B57" s="33">
        <f>SUM(B54:B56)</f>
        <v>3</v>
      </c>
      <c r="C57" s="33">
        <f t="shared" ref="C57" si="31">SUM(C54:C56)</f>
        <v>3</v>
      </c>
      <c r="D57" s="33">
        <f t="shared" ref="D57" si="32">SUM(D54:D56)</f>
        <v>3</v>
      </c>
      <c r="E57" s="1"/>
      <c r="F57" s="1"/>
      <c r="G57" s="1"/>
      <c r="H57" s="1"/>
      <c r="I57" s="19" t="s">
        <v>19</v>
      </c>
      <c r="J57" s="35">
        <f>SUM(J54:J56)</f>
        <v>1</v>
      </c>
      <c r="K57" s="35">
        <f t="shared" ref="K57" si="33">SUM(K54:K56)</f>
        <v>1</v>
      </c>
      <c r="L57" s="35">
        <f t="shared" ref="L57" si="34">SUM(L54:L56)</f>
        <v>1</v>
      </c>
      <c r="M57" s="37">
        <f t="shared" si="30"/>
        <v>1</v>
      </c>
      <c r="N57" s="1"/>
      <c r="O57" s="1"/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243" t="s">
        <v>3</v>
      </c>
      <c r="B59" s="243"/>
      <c r="C59" s="243"/>
      <c r="D59" s="1"/>
      <c r="E59" s="1"/>
      <c r="F59" s="1"/>
      <c r="G59" s="1"/>
      <c r="H59" s="1"/>
      <c r="I59" s="1"/>
      <c r="J59" s="36"/>
      <c r="K59" s="36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22" t="s">
        <v>12</v>
      </c>
      <c r="B60" s="22" t="s">
        <v>69</v>
      </c>
      <c r="C60" s="22" t="s">
        <v>70</v>
      </c>
      <c r="D60" s="30" t="s">
        <v>71</v>
      </c>
      <c r="E60" s="1"/>
      <c r="F60" s="1"/>
      <c r="G60" s="1"/>
      <c r="H60" s="1"/>
      <c r="I60" s="22" t="s">
        <v>12</v>
      </c>
      <c r="J60" s="22" t="s">
        <v>69</v>
      </c>
      <c r="K60" s="22" t="s">
        <v>70</v>
      </c>
      <c r="L60" s="30" t="s">
        <v>71</v>
      </c>
      <c r="M60" s="30" t="s">
        <v>58</v>
      </c>
      <c r="N60" s="1"/>
      <c r="O60" s="39" t="s">
        <v>60</v>
      </c>
      <c r="P60" s="39" t="s">
        <v>11</v>
      </c>
      <c r="Q60" s="39" t="s">
        <v>61</v>
      </c>
      <c r="R60" s="39" t="s">
        <v>21</v>
      </c>
      <c r="S60" s="1"/>
      <c r="T60" s="1"/>
    </row>
    <row r="61" spans="1:20">
      <c r="A61" s="22" t="s">
        <v>69</v>
      </c>
      <c r="B61" s="20">
        <v>1</v>
      </c>
      <c r="C61" s="21">
        <v>3</v>
      </c>
      <c r="D61" s="1">
        <v>3</v>
      </c>
      <c r="E61" s="1"/>
      <c r="F61" s="1"/>
      <c r="G61" s="1"/>
      <c r="H61" s="1"/>
      <c r="I61" s="22" t="s">
        <v>69</v>
      </c>
      <c r="J61" s="35">
        <f>B61/B$64</f>
        <v>0.60000000000000009</v>
      </c>
      <c r="K61" s="35">
        <f t="shared" ref="K61:L63" si="35">C61/C$64</f>
        <v>0.42857142857142855</v>
      </c>
      <c r="L61" s="35">
        <f t="shared" si="35"/>
        <v>0.69230769230769218</v>
      </c>
      <c r="M61" s="37">
        <f>AVERAGE(J61:L61)</f>
        <v>0.5736263736263737</v>
      </c>
      <c r="N61" s="1"/>
      <c r="O61" s="25">
        <f>(B64*M61)+(C64*M62)+(D64*M63)</f>
        <v>3.1768009768009771</v>
      </c>
      <c r="P61" s="1">
        <f>(O61-$C$51)/($C$51-1)</f>
        <v>8.8400488400488531E-2</v>
      </c>
      <c r="Q61" s="1">
        <v>0.52</v>
      </c>
      <c r="R61" s="1">
        <f>P61/Q61</f>
        <v>0.1700009392317087</v>
      </c>
      <c r="S61" s="1"/>
      <c r="T61" s="1"/>
    </row>
    <row r="62" spans="1:20">
      <c r="A62" s="22" t="s">
        <v>70</v>
      </c>
      <c r="B62" s="21">
        <f>1/C61</f>
        <v>0.33333333333333331</v>
      </c>
      <c r="C62" s="20">
        <v>1</v>
      </c>
      <c r="D62" s="40">
        <v>0.33333333333333331</v>
      </c>
      <c r="E62" s="1"/>
      <c r="F62" s="1"/>
      <c r="G62" s="1"/>
      <c r="H62" s="1"/>
      <c r="I62" s="22" t="s">
        <v>70</v>
      </c>
      <c r="J62" s="35">
        <f t="shared" ref="J62:J63" si="36">B62/B$64</f>
        <v>0.2</v>
      </c>
      <c r="K62" s="35">
        <f t="shared" si="35"/>
        <v>0.14285714285714285</v>
      </c>
      <c r="L62" s="35">
        <f t="shared" si="35"/>
        <v>7.6923076923076913E-2</v>
      </c>
      <c r="M62" s="37">
        <f t="shared" ref="M62:M64" si="37">AVERAGE(J62:L62)</f>
        <v>0.13992673992673993</v>
      </c>
      <c r="N62" s="1"/>
      <c r="O62" s="1"/>
      <c r="P62" s="1"/>
      <c r="Q62" s="1"/>
      <c r="R62" s="1"/>
      <c r="S62" s="1"/>
      <c r="T62" s="1"/>
    </row>
    <row r="63" spans="1:20">
      <c r="A63" s="45" t="s">
        <v>71</v>
      </c>
      <c r="B63" s="1">
        <f>1/D61</f>
        <v>0.33333333333333331</v>
      </c>
      <c r="C63" s="1">
        <f>1/D62</f>
        <v>3</v>
      </c>
      <c r="D63" s="20">
        <v>1</v>
      </c>
      <c r="E63" s="1"/>
      <c r="F63" s="1"/>
      <c r="G63" s="1"/>
      <c r="H63" s="1"/>
      <c r="I63" s="45" t="s">
        <v>71</v>
      </c>
      <c r="J63" s="35">
        <f t="shared" si="36"/>
        <v>0.2</v>
      </c>
      <c r="K63" s="35">
        <f t="shared" si="35"/>
        <v>0.42857142857142855</v>
      </c>
      <c r="L63" s="35">
        <f t="shared" si="35"/>
        <v>0.23076923076923073</v>
      </c>
      <c r="M63" s="37">
        <f t="shared" si="37"/>
        <v>0.28644688644688643</v>
      </c>
      <c r="N63" s="1"/>
      <c r="O63" s="1"/>
      <c r="P63" s="1"/>
      <c r="Q63" s="1"/>
      <c r="R63" s="1"/>
      <c r="S63" s="1"/>
      <c r="T63" s="1"/>
    </row>
    <row r="64" spans="1:20">
      <c r="A64" s="18" t="s">
        <v>19</v>
      </c>
      <c r="B64" s="31">
        <f>SUM(B61:B63)</f>
        <v>1.6666666666666665</v>
      </c>
      <c r="C64" s="31">
        <f t="shared" ref="C64" si="38">SUM(C61:C63)</f>
        <v>7</v>
      </c>
      <c r="D64" s="31">
        <f t="shared" ref="D64" si="39">SUM(D61:D63)</f>
        <v>4.3333333333333339</v>
      </c>
      <c r="E64" s="1"/>
      <c r="F64" s="1"/>
      <c r="G64" s="1"/>
      <c r="H64" s="1"/>
      <c r="I64" s="22" t="s">
        <v>19</v>
      </c>
      <c r="J64" s="35">
        <f>SUM(J61:J63)</f>
        <v>1</v>
      </c>
      <c r="K64" s="35">
        <f t="shared" ref="K64" si="40">SUM(K61:K63)</f>
        <v>1</v>
      </c>
      <c r="L64" s="35">
        <f t="shared" ref="L64" si="41">SUM(L61:L63)</f>
        <v>0.99999999999999978</v>
      </c>
      <c r="M64" s="37">
        <f t="shared" si="37"/>
        <v>1</v>
      </c>
      <c r="N64" s="1"/>
      <c r="O64" s="1"/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 t="s">
        <v>65</v>
      </c>
      <c r="B66" s="1"/>
      <c r="C66" s="1">
        <v>2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20">
      <c r="A67" s="243" t="s">
        <v>3</v>
      </c>
      <c r="B67" s="243"/>
      <c r="C67" s="243"/>
      <c r="D67" s="27"/>
      <c r="E67" s="27"/>
      <c r="F67" s="27"/>
      <c r="G67" s="2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20">
      <c r="A68" s="19" t="s">
        <v>64</v>
      </c>
      <c r="B68" s="19" t="s">
        <v>72</v>
      </c>
      <c r="C68" s="19" t="s">
        <v>73</v>
      </c>
      <c r="D68" s="1"/>
      <c r="E68" s="1"/>
      <c r="F68" s="1"/>
      <c r="G68" s="1"/>
      <c r="H68" s="1"/>
      <c r="I68" s="19" t="s">
        <v>12</v>
      </c>
      <c r="J68" s="19" t="s">
        <v>72</v>
      </c>
      <c r="K68" s="19" t="s">
        <v>73</v>
      </c>
      <c r="L68" s="29" t="s">
        <v>58</v>
      </c>
      <c r="M68" s="1"/>
      <c r="N68" s="38" t="s">
        <v>60</v>
      </c>
      <c r="O68" s="38" t="s">
        <v>11</v>
      </c>
      <c r="P68" s="38" t="s">
        <v>61</v>
      </c>
      <c r="Q68" s="38" t="s">
        <v>21</v>
      </c>
      <c r="R68" s="1"/>
    </row>
    <row r="69" spans="1:20">
      <c r="A69" s="19" t="s">
        <v>72</v>
      </c>
      <c r="B69" s="23">
        <v>1</v>
      </c>
      <c r="C69" s="24">
        <v>4</v>
      </c>
      <c r="D69" s="1"/>
      <c r="E69" s="1"/>
      <c r="F69" s="1"/>
      <c r="G69" s="1"/>
      <c r="H69" s="1"/>
      <c r="I69" s="19" t="s">
        <v>72</v>
      </c>
      <c r="J69" s="35">
        <f>B69/B$71</f>
        <v>0.8</v>
      </c>
      <c r="K69" s="35">
        <f>C69/C$71</f>
        <v>0.8</v>
      </c>
      <c r="L69" s="37">
        <f>AVERAGE(J69:K69)</f>
        <v>0.8</v>
      </c>
      <c r="M69" s="1"/>
      <c r="N69" s="25">
        <f>(B71*L69)+(C71*L70)</f>
        <v>2</v>
      </c>
      <c r="O69" s="1">
        <f>(N69-$C$66)/($C$66-1)</f>
        <v>0</v>
      </c>
      <c r="P69" s="1">
        <v>0</v>
      </c>
      <c r="Q69" s="1">
        <v>0</v>
      </c>
      <c r="R69" s="1"/>
    </row>
    <row r="70" spans="1:20">
      <c r="A70" s="19" t="s">
        <v>73</v>
      </c>
      <c r="B70" s="24">
        <f>1/C69</f>
        <v>0.25</v>
      </c>
      <c r="C70" s="23">
        <v>1</v>
      </c>
      <c r="D70" s="1"/>
      <c r="E70" s="1"/>
      <c r="F70" s="1"/>
      <c r="G70" s="1"/>
      <c r="H70" s="1"/>
      <c r="I70" s="19" t="s">
        <v>73</v>
      </c>
      <c r="J70" s="35">
        <f>B70/B$71</f>
        <v>0.2</v>
      </c>
      <c r="K70" s="35">
        <f>C70/C$71</f>
        <v>0.2</v>
      </c>
      <c r="L70" s="37">
        <f>AVERAGE(J70:K70)</f>
        <v>0.2</v>
      </c>
      <c r="M70" s="1"/>
      <c r="N70" s="1"/>
      <c r="O70" s="1"/>
      <c r="P70" s="1"/>
      <c r="Q70" s="1"/>
      <c r="R70" s="1"/>
    </row>
    <row r="71" spans="1:20">
      <c r="A71" s="18" t="s">
        <v>19</v>
      </c>
      <c r="B71" s="31">
        <f>SUM(B69:B70)</f>
        <v>1.25</v>
      </c>
      <c r="C71" s="31">
        <f>SUM(C69:C70)</f>
        <v>5</v>
      </c>
      <c r="D71" s="1"/>
      <c r="E71" s="1"/>
      <c r="F71" s="1"/>
      <c r="G71" s="1"/>
      <c r="H71" s="1"/>
      <c r="I71" s="19" t="s">
        <v>19</v>
      </c>
      <c r="J71" s="35">
        <f>SUM(J69:J70)</f>
        <v>1</v>
      </c>
      <c r="K71" s="35">
        <f>SUM(K69:K70)</f>
        <v>1</v>
      </c>
      <c r="L71" s="37">
        <f>AVERAGE(J71:K71)</f>
        <v>1</v>
      </c>
      <c r="M71" s="1"/>
      <c r="N71" s="1"/>
      <c r="O71" s="1"/>
      <c r="P71" s="1"/>
      <c r="Q71" s="1"/>
      <c r="R71" s="1"/>
    </row>
    <row r="72" spans="1:20">
      <c r="A72" s="18"/>
      <c r="B72" s="18"/>
      <c r="C72" s="18"/>
      <c r="D72" s="1"/>
      <c r="E72" s="1"/>
      <c r="F72" s="1"/>
      <c r="G72" s="1"/>
      <c r="H72" s="1"/>
      <c r="I72" s="1"/>
      <c r="J72" s="36"/>
      <c r="K72" s="36"/>
      <c r="L72" s="1"/>
      <c r="M72" s="1"/>
      <c r="N72" s="1"/>
      <c r="O72" s="1"/>
      <c r="P72" s="1"/>
      <c r="Q72" s="1"/>
      <c r="R72" s="1"/>
    </row>
    <row r="73" spans="1:20">
      <c r="A73" s="243" t="s">
        <v>3</v>
      </c>
      <c r="B73" s="243"/>
      <c r="C73" s="243"/>
      <c r="D73" s="1"/>
      <c r="E73" s="1"/>
      <c r="F73" s="1"/>
      <c r="G73" s="1"/>
      <c r="H73" s="1"/>
      <c r="I73" s="1"/>
      <c r="J73" s="36"/>
      <c r="K73" s="36"/>
      <c r="L73" s="1"/>
      <c r="M73" s="1"/>
      <c r="N73" s="1"/>
      <c r="O73" s="1"/>
      <c r="P73" s="1"/>
      <c r="Q73" s="1"/>
      <c r="R73" s="1"/>
    </row>
    <row r="74" spans="1:20">
      <c r="A74" s="22" t="s">
        <v>12</v>
      </c>
      <c r="B74" s="22" t="s">
        <v>72</v>
      </c>
      <c r="C74" s="22" t="s">
        <v>73</v>
      </c>
      <c r="D74" s="1"/>
      <c r="E74" s="1"/>
      <c r="F74" s="1"/>
      <c r="G74" s="1"/>
      <c r="H74" s="1"/>
      <c r="I74" s="22" t="s">
        <v>12</v>
      </c>
      <c r="J74" s="22" t="s">
        <v>72</v>
      </c>
      <c r="K74" s="22" t="s">
        <v>73</v>
      </c>
      <c r="L74" s="30" t="s">
        <v>58</v>
      </c>
      <c r="M74" s="1"/>
      <c r="N74" s="39" t="s">
        <v>60</v>
      </c>
      <c r="O74" s="39" t="s">
        <v>11</v>
      </c>
      <c r="P74" s="39" t="s">
        <v>61</v>
      </c>
      <c r="Q74" s="39" t="s">
        <v>21</v>
      </c>
      <c r="R74" s="1"/>
    </row>
    <row r="75" spans="1:20">
      <c r="A75" s="22" t="s">
        <v>72</v>
      </c>
      <c r="B75" s="20">
        <v>1</v>
      </c>
      <c r="C75" s="21">
        <v>3</v>
      </c>
      <c r="D75" s="1"/>
      <c r="E75" s="1"/>
      <c r="F75" s="1"/>
      <c r="G75" s="1"/>
      <c r="H75" s="1"/>
      <c r="I75" s="22" t="s">
        <v>72</v>
      </c>
      <c r="J75" s="35">
        <f>B75/B$77</f>
        <v>0.75</v>
      </c>
      <c r="K75" s="35">
        <f>C75/C$77</f>
        <v>0.75</v>
      </c>
      <c r="L75" s="37">
        <f>AVERAGE(J75:K75)</f>
        <v>0.75</v>
      </c>
      <c r="M75" s="1"/>
      <c r="N75" s="25">
        <f>(B77*L75)+(C77*L76)</f>
        <v>2</v>
      </c>
      <c r="O75" s="1">
        <f>(N75-$C$66)/($C$66-1)</f>
        <v>0</v>
      </c>
      <c r="P75" s="1">
        <v>0</v>
      </c>
      <c r="Q75" s="1">
        <v>0</v>
      </c>
      <c r="R75" s="1"/>
    </row>
    <row r="76" spans="1:20">
      <c r="A76" s="22" t="s">
        <v>73</v>
      </c>
      <c r="B76" s="21">
        <f>1/C75</f>
        <v>0.33333333333333331</v>
      </c>
      <c r="C76" s="20">
        <v>1</v>
      </c>
      <c r="D76" s="1"/>
      <c r="E76" s="1"/>
      <c r="F76" s="1"/>
      <c r="G76" s="1"/>
      <c r="H76" s="1"/>
      <c r="I76" s="22" t="s">
        <v>73</v>
      </c>
      <c r="J76" s="35">
        <f>B76/B$77</f>
        <v>0.25</v>
      </c>
      <c r="K76" s="35">
        <f>C76/C$77</f>
        <v>0.25</v>
      </c>
      <c r="L76" s="37">
        <f>AVERAGE(J76:K76)</f>
        <v>0.25</v>
      </c>
      <c r="M76" s="1"/>
      <c r="N76" s="1"/>
      <c r="O76" s="1"/>
      <c r="P76" s="1"/>
      <c r="Q76" s="1"/>
      <c r="R76" s="1"/>
    </row>
    <row r="77" spans="1:20">
      <c r="A77" s="18" t="s">
        <v>19</v>
      </c>
      <c r="B77" s="31">
        <f>SUM(B75:B76)</f>
        <v>1.3333333333333333</v>
      </c>
      <c r="C77" s="31">
        <f>SUM(C75:C76)</f>
        <v>4</v>
      </c>
      <c r="D77" s="1"/>
      <c r="E77" s="1"/>
      <c r="F77" s="1"/>
      <c r="G77" s="1"/>
      <c r="H77" s="1"/>
      <c r="I77" s="22" t="s">
        <v>19</v>
      </c>
      <c r="J77" s="35">
        <f>SUM(J75:J76)</f>
        <v>1</v>
      </c>
      <c r="K77" s="35">
        <f>SUM(K75:K76)</f>
        <v>1</v>
      </c>
      <c r="L77" s="37">
        <f>AVERAGE(J77:K77)</f>
        <v>1</v>
      </c>
      <c r="M77" s="1"/>
      <c r="N77" s="1"/>
      <c r="O77" s="1"/>
      <c r="P77" s="1"/>
      <c r="Q77" s="1"/>
      <c r="R77" s="1"/>
    </row>
    <row r="79" spans="1:20">
      <c r="A79" s="1" t="s">
        <v>65</v>
      </c>
      <c r="B79" s="1"/>
      <c r="C79" s="1">
        <v>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20">
      <c r="A80" s="243" t="s">
        <v>3</v>
      </c>
      <c r="B80" s="243"/>
      <c r="C80" s="243"/>
      <c r="D80" s="243"/>
      <c r="E80" s="243"/>
      <c r="F80" s="27"/>
      <c r="G80" s="2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20">
      <c r="A81" s="19" t="s">
        <v>64</v>
      </c>
      <c r="B81" s="19" t="s">
        <v>74</v>
      </c>
      <c r="C81" s="19" t="s">
        <v>75</v>
      </c>
      <c r="D81" s="19" t="s">
        <v>76</v>
      </c>
      <c r="E81" s="19" t="s">
        <v>77</v>
      </c>
      <c r="F81" s="1"/>
      <c r="G81" s="1"/>
      <c r="H81" s="1"/>
      <c r="I81" s="19" t="s">
        <v>12</v>
      </c>
      <c r="J81" s="19" t="s">
        <v>74</v>
      </c>
      <c r="K81" s="19" t="s">
        <v>75</v>
      </c>
      <c r="L81" s="19" t="s">
        <v>76</v>
      </c>
      <c r="M81" s="19" t="s">
        <v>77</v>
      </c>
      <c r="N81" s="29" t="s">
        <v>58</v>
      </c>
      <c r="O81" s="1"/>
      <c r="P81" s="38" t="s">
        <v>60</v>
      </c>
      <c r="Q81" s="38" t="s">
        <v>11</v>
      </c>
      <c r="R81" s="38" t="s">
        <v>61</v>
      </c>
      <c r="S81" s="38" t="s">
        <v>21</v>
      </c>
      <c r="T81" s="1"/>
    </row>
    <row r="82" spans="1:20">
      <c r="A82" s="19" t="s">
        <v>74</v>
      </c>
      <c r="B82" s="23">
        <v>1</v>
      </c>
      <c r="C82" s="24">
        <v>1</v>
      </c>
      <c r="D82" s="46">
        <v>3</v>
      </c>
      <c r="E82" s="15">
        <v>4</v>
      </c>
      <c r="F82" s="1"/>
      <c r="G82" s="1"/>
      <c r="H82" s="1"/>
      <c r="I82" s="19" t="s">
        <v>74</v>
      </c>
      <c r="J82" s="35">
        <f>B82/B$86</f>
        <v>0.38709677419354838</v>
      </c>
      <c r="K82" s="35">
        <f t="shared" ref="K82:M85" si="42">C82/C$86</f>
        <v>0.4</v>
      </c>
      <c r="L82" s="35">
        <f t="shared" si="42"/>
        <v>0.36363636363636365</v>
      </c>
      <c r="M82" s="35">
        <f t="shared" si="42"/>
        <v>0.30769230769230771</v>
      </c>
      <c r="N82" s="37">
        <f>AVERAGE(J82:M82)</f>
        <v>0.36460636138055497</v>
      </c>
      <c r="O82" s="1"/>
      <c r="P82" s="25">
        <f>(B86*N82)+(C86*N83)+(D86*N84)+(E86*N85)</f>
        <v>4.274168640499286</v>
      </c>
      <c r="Q82" s="1">
        <f>(P82-$C$79)/($C$79-1)</f>
        <v>9.1389546833095345E-2</v>
      </c>
      <c r="R82" s="1">
        <v>0.89</v>
      </c>
      <c r="S82" s="1">
        <f>Q82/R82</f>
        <v>0.1026848840821296</v>
      </c>
      <c r="T82" s="1"/>
    </row>
    <row r="83" spans="1:20">
      <c r="A83" s="19" t="s">
        <v>75</v>
      </c>
      <c r="B83" s="24">
        <f>1/C82</f>
        <v>1</v>
      </c>
      <c r="C83" s="23">
        <v>1</v>
      </c>
      <c r="D83" s="46">
        <v>4</v>
      </c>
      <c r="E83" s="15">
        <v>4</v>
      </c>
      <c r="F83" s="1"/>
      <c r="G83" s="1"/>
      <c r="H83" s="1"/>
      <c r="I83" s="19" t="s">
        <v>75</v>
      </c>
      <c r="J83" s="35">
        <f t="shared" ref="J83:J85" si="43">B83/B$86</f>
        <v>0.38709677419354838</v>
      </c>
      <c r="K83" s="35">
        <f t="shared" si="42"/>
        <v>0.4</v>
      </c>
      <c r="L83" s="35">
        <f t="shared" si="42"/>
        <v>0.48484848484848486</v>
      </c>
      <c r="M83" s="35">
        <f t="shared" si="42"/>
        <v>0.30769230769230771</v>
      </c>
      <c r="N83" s="37">
        <f t="shared" ref="N83:N85" si="44">AVERAGE(J83:M83)</f>
        <v>0.39490939168358524</v>
      </c>
      <c r="O83" s="1"/>
      <c r="P83" s="1"/>
      <c r="Q83" s="1"/>
      <c r="R83" s="1"/>
      <c r="S83" s="1"/>
      <c r="T83" s="1"/>
    </row>
    <row r="84" spans="1:20">
      <c r="A84" s="19" t="s">
        <v>76</v>
      </c>
      <c r="B84" s="46">
        <f>1/D82</f>
        <v>0.33333333333333331</v>
      </c>
      <c r="C84" s="46">
        <f>1/D83</f>
        <v>0.25</v>
      </c>
      <c r="D84" s="23">
        <v>1</v>
      </c>
      <c r="E84" s="15">
        <v>4</v>
      </c>
      <c r="F84" s="1"/>
      <c r="G84" s="1"/>
      <c r="H84" s="1"/>
      <c r="I84" s="19" t="s">
        <v>76</v>
      </c>
      <c r="J84" s="35">
        <f t="shared" si="43"/>
        <v>0.12903225806451613</v>
      </c>
      <c r="K84" s="35">
        <f t="shared" si="42"/>
        <v>0.1</v>
      </c>
      <c r="L84" s="35">
        <f t="shared" si="42"/>
        <v>0.12121212121212122</v>
      </c>
      <c r="M84" s="35">
        <f t="shared" si="42"/>
        <v>0.30769230769230771</v>
      </c>
      <c r="N84" s="37">
        <f t="shared" si="44"/>
        <v>0.16448417174223626</v>
      </c>
      <c r="O84" s="1"/>
      <c r="P84" s="1"/>
      <c r="Q84" s="1"/>
      <c r="R84" s="1"/>
      <c r="S84" s="1"/>
      <c r="T84" s="1"/>
    </row>
    <row r="85" spans="1:20">
      <c r="A85" s="19" t="s">
        <v>77</v>
      </c>
      <c r="B85" s="46">
        <f>1/E82</f>
        <v>0.25</v>
      </c>
      <c r="C85" s="46">
        <f>1/E83</f>
        <v>0.25</v>
      </c>
      <c r="D85" s="46">
        <f>1/E84</f>
        <v>0.25</v>
      </c>
      <c r="E85" s="23">
        <v>1</v>
      </c>
      <c r="F85" s="1"/>
      <c r="G85" s="1"/>
      <c r="H85" s="1"/>
      <c r="I85" s="19" t="s">
        <v>77</v>
      </c>
      <c r="J85" s="35">
        <f t="shared" si="43"/>
        <v>9.6774193548387094E-2</v>
      </c>
      <c r="K85" s="35">
        <f t="shared" si="42"/>
        <v>0.1</v>
      </c>
      <c r="L85" s="35">
        <f t="shared" si="42"/>
        <v>3.0303030303030304E-2</v>
      </c>
      <c r="M85" s="35">
        <f t="shared" si="42"/>
        <v>7.6923076923076927E-2</v>
      </c>
      <c r="N85" s="37">
        <f t="shared" si="44"/>
        <v>7.600007519362359E-2</v>
      </c>
      <c r="O85" s="1"/>
      <c r="P85" s="1"/>
      <c r="Q85" s="1"/>
      <c r="R85" s="1"/>
      <c r="S85" s="1"/>
      <c r="T85" s="1"/>
    </row>
    <row r="86" spans="1:20">
      <c r="A86" s="21" t="s">
        <v>19</v>
      </c>
      <c r="B86" s="33">
        <f>SUM(B82:B85)</f>
        <v>2.5833333333333335</v>
      </c>
      <c r="C86" s="33">
        <f t="shared" ref="C86:E86" si="45">SUM(C82:C85)</f>
        <v>2.5</v>
      </c>
      <c r="D86" s="33">
        <f t="shared" si="45"/>
        <v>8.25</v>
      </c>
      <c r="E86" s="33">
        <f t="shared" si="45"/>
        <v>13</v>
      </c>
      <c r="F86" s="1"/>
      <c r="G86" s="1"/>
      <c r="H86" s="1"/>
      <c r="I86" s="21" t="s">
        <v>19</v>
      </c>
      <c r="J86" s="25">
        <f>SUM(J82:J85)</f>
        <v>1</v>
      </c>
      <c r="K86" s="25">
        <f t="shared" ref="K86:N86" si="46">SUM(K82:K85)</f>
        <v>1</v>
      </c>
      <c r="L86" s="25">
        <f t="shared" si="46"/>
        <v>1</v>
      </c>
      <c r="M86" s="25">
        <f t="shared" si="46"/>
        <v>1</v>
      </c>
      <c r="N86" s="25">
        <f t="shared" si="46"/>
        <v>1</v>
      </c>
      <c r="O86" s="1"/>
      <c r="P86" s="1"/>
      <c r="Q86" s="1"/>
      <c r="R86" s="1"/>
      <c r="S86" s="1"/>
      <c r="T86" s="1"/>
    </row>
    <row r="87" spans="1:20">
      <c r="T87" s="1"/>
    </row>
    <row r="88" spans="1:20">
      <c r="A88" s="244" t="s">
        <v>3</v>
      </c>
      <c r="B88" s="244"/>
      <c r="C88" s="244"/>
      <c r="D88" s="244"/>
      <c r="E88" s="244"/>
      <c r="F88" s="1"/>
      <c r="G88" s="1"/>
      <c r="H88" s="1"/>
      <c r="I88" s="1"/>
      <c r="J88" s="36"/>
      <c r="K88" s="36"/>
      <c r="L88" s="1"/>
      <c r="N88" s="1"/>
      <c r="O88" s="1"/>
      <c r="P88" s="1"/>
      <c r="Q88" s="1"/>
      <c r="R88" s="1"/>
      <c r="S88" s="1"/>
      <c r="T88" s="1"/>
    </row>
    <row r="89" spans="1:20">
      <c r="A89" s="22" t="s">
        <v>12</v>
      </c>
      <c r="B89" s="47" t="s">
        <v>74</v>
      </c>
      <c r="C89" s="47" t="s">
        <v>75</v>
      </c>
      <c r="D89" s="30" t="s">
        <v>76</v>
      </c>
      <c r="E89" s="30" t="s">
        <v>77</v>
      </c>
      <c r="F89" s="1"/>
      <c r="G89" s="1"/>
      <c r="H89" s="1"/>
      <c r="I89" s="22" t="s">
        <v>12</v>
      </c>
      <c r="J89" s="47" t="s">
        <v>74</v>
      </c>
      <c r="K89" s="47" t="s">
        <v>75</v>
      </c>
      <c r="L89" s="30" t="s">
        <v>76</v>
      </c>
      <c r="M89" s="30" t="s">
        <v>77</v>
      </c>
      <c r="N89" s="30" t="s">
        <v>58</v>
      </c>
      <c r="O89" s="1"/>
      <c r="P89" s="39" t="s">
        <v>60</v>
      </c>
      <c r="Q89" s="39" t="s">
        <v>11</v>
      </c>
      <c r="R89" s="39" t="s">
        <v>61</v>
      </c>
      <c r="S89" s="39" t="s">
        <v>21</v>
      </c>
      <c r="T89" s="1"/>
    </row>
    <row r="90" spans="1:20">
      <c r="A90" s="22" t="s">
        <v>74</v>
      </c>
      <c r="B90" s="23">
        <v>1</v>
      </c>
      <c r="C90" s="24">
        <v>3</v>
      </c>
      <c r="D90" s="46">
        <v>0.33333333333333331</v>
      </c>
      <c r="E90" s="1">
        <v>2</v>
      </c>
      <c r="F90" s="1"/>
      <c r="G90" s="1"/>
      <c r="H90" s="1"/>
      <c r="I90" s="22" t="s">
        <v>74</v>
      </c>
      <c r="J90" s="35">
        <f>B90/B$94</f>
        <v>0.20689655172413796</v>
      </c>
      <c r="K90" s="35">
        <f t="shared" ref="K90:M93" si="47">C90/C$94</f>
        <v>0.33333333333333331</v>
      </c>
      <c r="L90" s="35">
        <f t="shared" si="47"/>
        <v>6.8965517241379309E-2</v>
      </c>
      <c r="M90" s="35">
        <f t="shared" si="47"/>
        <v>0.54545454545454541</v>
      </c>
      <c r="N90" s="37">
        <f>AVERAGE(J90:M90)</f>
        <v>0.28866248693834901</v>
      </c>
      <c r="O90" s="1"/>
      <c r="P90" s="25">
        <f>(B94*N90)+(C94*N91)+(D94*N92)+(E94*N93)</f>
        <v>4.8353941716010684</v>
      </c>
      <c r="Q90" s="1">
        <f>(P90-$C$79)/($C$79-1)</f>
        <v>0.27846472386702281</v>
      </c>
      <c r="R90" s="1">
        <v>0.89</v>
      </c>
      <c r="S90" s="1">
        <f>Q90/R90</f>
        <v>0.312881712210138</v>
      </c>
      <c r="T90" s="1"/>
    </row>
    <row r="91" spans="1:20">
      <c r="A91" s="22" t="s">
        <v>75</v>
      </c>
      <c r="B91" s="24">
        <f>1/C90</f>
        <v>0.33333333333333331</v>
      </c>
      <c r="C91" s="23">
        <v>1</v>
      </c>
      <c r="D91" s="46">
        <v>0.5</v>
      </c>
      <c r="E91" s="40">
        <v>0.33333333333333331</v>
      </c>
      <c r="F91" s="1"/>
      <c r="G91" s="1"/>
      <c r="H91" s="1"/>
      <c r="I91" s="22" t="s">
        <v>75</v>
      </c>
      <c r="J91" s="35">
        <f t="shared" ref="J91:J93" si="48">B91/B$94</f>
        <v>6.8965517241379309E-2</v>
      </c>
      <c r="K91" s="35">
        <f t="shared" si="47"/>
        <v>0.1111111111111111</v>
      </c>
      <c r="L91" s="35">
        <f t="shared" si="47"/>
        <v>0.10344827586206898</v>
      </c>
      <c r="M91" s="35">
        <f t="shared" si="47"/>
        <v>9.0909090909090898E-2</v>
      </c>
      <c r="N91" s="37">
        <f t="shared" ref="N91:N93" si="49">AVERAGE(J91:M91)</f>
        <v>9.3608498780912569E-2</v>
      </c>
      <c r="O91" s="1"/>
      <c r="P91" s="1"/>
      <c r="Q91" s="1"/>
      <c r="R91" s="1"/>
      <c r="S91" s="1"/>
      <c r="T91" s="1"/>
    </row>
    <row r="92" spans="1:20">
      <c r="A92" s="22" t="s">
        <v>76</v>
      </c>
      <c r="B92" s="46">
        <f>1/D90</f>
        <v>3</v>
      </c>
      <c r="C92" s="46">
        <f>1/D91</f>
        <v>2</v>
      </c>
      <c r="D92" s="23">
        <v>1</v>
      </c>
      <c r="E92" s="40">
        <v>0.33333333333333331</v>
      </c>
      <c r="F92" s="1"/>
      <c r="G92" s="1"/>
      <c r="H92" s="1"/>
      <c r="I92" s="22" t="s">
        <v>76</v>
      </c>
      <c r="J92" s="35">
        <f t="shared" si="48"/>
        <v>0.62068965517241381</v>
      </c>
      <c r="K92" s="35">
        <f t="shared" si="47"/>
        <v>0.22222222222222221</v>
      </c>
      <c r="L92" s="35">
        <f t="shared" si="47"/>
        <v>0.20689655172413796</v>
      </c>
      <c r="M92" s="35">
        <f t="shared" si="47"/>
        <v>9.0909090909090898E-2</v>
      </c>
      <c r="N92" s="37">
        <f t="shared" si="49"/>
        <v>0.28517938000696619</v>
      </c>
      <c r="O92" s="1"/>
      <c r="P92" s="1"/>
      <c r="Q92" s="1"/>
      <c r="R92" s="1"/>
      <c r="S92" s="1"/>
      <c r="T92" s="1"/>
    </row>
    <row r="93" spans="1:20">
      <c r="A93" s="30" t="s">
        <v>77</v>
      </c>
      <c r="B93" s="40">
        <f>1/E90</f>
        <v>0.5</v>
      </c>
      <c r="C93" s="40">
        <f>1/E91</f>
        <v>3</v>
      </c>
      <c r="D93" s="40">
        <f>1/E92</f>
        <v>3</v>
      </c>
      <c r="E93" s="23">
        <v>1</v>
      </c>
      <c r="F93" s="1"/>
      <c r="G93" s="1"/>
      <c r="H93" s="1"/>
      <c r="I93" s="30" t="s">
        <v>77</v>
      </c>
      <c r="J93" s="35">
        <f t="shared" si="48"/>
        <v>0.10344827586206898</v>
      </c>
      <c r="K93" s="35">
        <f t="shared" si="47"/>
        <v>0.33333333333333331</v>
      </c>
      <c r="L93" s="35">
        <f t="shared" si="47"/>
        <v>0.62068965517241381</v>
      </c>
      <c r="M93" s="35">
        <f t="shared" si="47"/>
        <v>0.27272727272727271</v>
      </c>
      <c r="N93" s="37">
        <f t="shared" si="49"/>
        <v>0.33254963427377221</v>
      </c>
      <c r="O93" s="1"/>
      <c r="P93" s="1"/>
      <c r="Q93" s="1"/>
      <c r="R93" s="1"/>
      <c r="S93" s="1"/>
    </row>
    <row r="94" spans="1:20">
      <c r="A94" s="21" t="s">
        <v>19</v>
      </c>
      <c r="B94" s="33">
        <f>SUM(B90:B93)</f>
        <v>4.833333333333333</v>
      </c>
      <c r="C94" s="33">
        <f t="shared" ref="C94" si="50">SUM(C90:C93)</f>
        <v>9</v>
      </c>
      <c r="D94" s="33">
        <f t="shared" ref="D94" si="51">SUM(D90:D93)</f>
        <v>4.833333333333333</v>
      </c>
      <c r="E94" s="33">
        <f t="shared" ref="E94" si="52">SUM(E90:E93)</f>
        <v>3.666666666666667</v>
      </c>
      <c r="I94" s="21" t="s">
        <v>19</v>
      </c>
      <c r="J94" s="25">
        <f>SUM(J90:J93)</f>
        <v>1</v>
      </c>
      <c r="K94" s="25">
        <f t="shared" ref="K94:N94" si="53">SUM(K90:K93)</f>
        <v>1</v>
      </c>
      <c r="L94" s="25">
        <f t="shared" si="53"/>
        <v>1</v>
      </c>
      <c r="M94" s="25">
        <f t="shared" si="53"/>
        <v>1</v>
      </c>
      <c r="N94" s="25">
        <f t="shared" si="53"/>
        <v>1</v>
      </c>
    </row>
    <row r="96" spans="1:20">
      <c r="A96" s="1" t="s">
        <v>65</v>
      </c>
      <c r="B96" s="1"/>
      <c r="C96" s="1">
        <v>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243" t="s">
        <v>3</v>
      </c>
      <c r="B97" s="243"/>
      <c r="C97" s="243"/>
      <c r="D97" s="27"/>
      <c r="E97" s="27"/>
      <c r="F97" s="27"/>
      <c r="G97" s="2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9" t="s">
        <v>64</v>
      </c>
      <c r="B98" s="19" t="s">
        <v>78</v>
      </c>
      <c r="C98" s="19" t="s">
        <v>79</v>
      </c>
      <c r="D98" s="1"/>
      <c r="E98" s="1"/>
      <c r="F98" s="1"/>
      <c r="G98" s="1"/>
      <c r="H98" s="1"/>
      <c r="I98" s="19" t="s">
        <v>12</v>
      </c>
      <c r="J98" s="19" t="s">
        <v>78</v>
      </c>
      <c r="K98" s="19" t="s">
        <v>79</v>
      </c>
      <c r="L98" s="29" t="s">
        <v>58</v>
      </c>
      <c r="M98" s="1"/>
      <c r="N98" s="38" t="s">
        <v>60</v>
      </c>
      <c r="O98" s="38" t="s">
        <v>11</v>
      </c>
      <c r="P98" s="38" t="s">
        <v>61</v>
      </c>
      <c r="Q98" s="38" t="s">
        <v>21</v>
      </c>
      <c r="R98" s="1"/>
    </row>
    <row r="99" spans="1:18">
      <c r="A99" s="19" t="s">
        <v>78</v>
      </c>
      <c r="B99" s="23">
        <v>1</v>
      </c>
      <c r="C99" s="24">
        <v>0.2</v>
      </c>
      <c r="D99" s="1"/>
      <c r="E99" s="1"/>
      <c r="F99" s="1"/>
      <c r="G99" s="1"/>
      <c r="H99" s="1"/>
      <c r="I99" s="19" t="s">
        <v>78</v>
      </c>
      <c r="J99" s="35">
        <f>B99/B$101</f>
        <v>0.16666666666666666</v>
      </c>
      <c r="K99" s="35">
        <f>C99/C$101</f>
        <v>0.16666666666666669</v>
      </c>
      <c r="L99" s="37">
        <f>AVERAGE(J99:K99)</f>
        <v>0.16666666666666669</v>
      </c>
      <c r="M99" s="1"/>
      <c r="N99" s="25">
        <f>(B101*L99)+(C101*L100)</f>
        <v>2</v>
      </c>
      <c r="O99" s="1">
        <f>(N99-$C$96)/($C$96-1)</f>
        <v>0</v>
      </c>
      <c r="P99" s="1">
        <v>0</v>
      </c>
      <c r="Q99" s="1">
        <v>0</v>
      </c>
      <c r="R99" s="1"/>
    </row>
    <row r="100" spans="1:18">
      <c r="A100" s="19" t="s">
        <v>79</v>
      </c>
      <c r="B100" s="24">
        <f>1/C99</f>
        <v>5</v>
      </c>
      <c r="C100" s="23">
        <v>1</v>
      </c>
      <c r="D100" s="1"/>
      <c r="E100" s="1"/>
      <c r="F100" s="1"/>
      <c r="G100" s="1"/>
      <c r="H100" s="1"/>
      <c r="I100" s="19" t="s">
        <v>79</v>
      </c>
      <c r="J100" s="35">
        <f>B100/B$101</f>
        <v>0.83333333333333337</v>
      </c>
      <c r="K100" s="35">
        <f>C100/C$101</f>
        <v>0.83333333333333337</v>
      </c>
      <c r="L100" s="37">
        <f>AVERAGE(J100:K100)</f>
        <v>0.83333333333333337</v>
      </c>
      <c r="M100" s="1"/>
      <c r="N100" s="1"/>
      <c r="O100" s="1"/>
      <c r="P100" s="1"/>
      <c r="Q100" s="1"/>
      <c r="R100" s="1"/>
    </row>
    <row r="101" spans="1:18">
      <c r="A101" s="18" t="s">
        <v>19</v>
      </c>
      <c r="B101" s="31">
        <f>SUM(B99:B100)</f>
        <v>6</v>
      </c>
      <c r="C101" s="31">
        <f>SUM(C99:C100)</f>
        <v>1.2</v>
      </c>
      <c r="D101" s="1"/>
      <c r="E101" s="1"/>
      <c r="F101" s="1"/>
      <c r="G101" s="1"/>
      <c r="H101" s="1"/>
      <c r="I101" s="19" t="s">
        <v>19</v>
      </c>
      <c r="J101" s="35">
        <f>SUM(J99:J100)</f>
        <v>1</v>
      </c>
      <c r="K101" s="35">
        <f>SUM(K99:K100)</f>
        <v>1</v>
      </c>
      <c r="L101" s="37">
        <f>AVERAGE(J101:K101)</f>
        <v>1</v>
      </c>
      <c r="M101" s="1"/>
      <c r="N101" s="1"/>
      <c r="O101" s="1"/>
      <c r="P101" s="1"/>
      <c r="Q101" s="1"/>
      <c r="R101" s="1"/>
    </row>
    <row r="102" spans="1:18">
      <c r="A102" s="18"/>
      <c r="B102" s="18"/>
      <c r="C102" s="18"/>
      <c r="D102" s="1"/>
      <c r="E102" s="1"/>
      <c r="F102" s="1"/>
      <c r="G102" s="1"/>
      <c r="H102" s="1"/>
      <c r="I102" s="1"/>
      <c r="J102" s="36"/>
      <c r="K102" s="36"/>
      <c r="L102" s="1"/>
      <c r="M102" s="1"/>
      <c r="N102" s="1"/>
      <c r="O102" s="1"/>
      <c r="P102" s="1"/>
      <c r="Q102" s="1"/>
      <c r="R102" s="1"/>
    </row>
    <row r="103" spans="1:18">
      <c r="A103" s="243" t="s">
        <v>3</v>
      </c>
      <c r="B103" s="243"/>
      <c r="C103" s="243"/>
      <c r="D103" s="1"/>
      <c r="E103" s="1"/>
      <c r="F103" s="1"/>
      <c r="G103" s="1"/>
      <c r="H103" s="1"/>
      <c r="I103" s="1"/>
      <c r="J103" s="36"/>
      <c r="K103" s="36"/>
      <c r="L103" s="1"/>
      <c r="M103" s="1"/>
      <c r="N103" s="1"/>
      <c r="O103" s="1"/>
      <c r="P103" s="1"/>
      <c r="Q103" s="1"/>
      <c r="R103" s="1"/>
    </row>
    <row r="104" spans="1:18">
      <c r="A104" s="22" t="s">
        <v>12</v>
      </c>
      <c r="B104" s="22" t="s">
        <v>78</v>
      </c>
      <c r="C104" s="22" t="s">
        <v>79</v>
      </c>
      <c r="D104" s="1"/>
      <c r="E104" s="1"/>
      <c r="F104" s="1"/>
      <c r="G104" s="1"/>
      <c r="H104" s="1"/>
      <c r="I104" s="22" t="s">
        <v>12</v>
      </c>
      <c r="J104" s="22" t="s">
        <v>78</v>
      </c>
      <c r="K104" s="22" t="s">
        <v>79</v>
      </c>
      <c r="L104" s="30" t="s">
        <v>58</v>
      </c>
      <c r="M104" s="1"/>
      <c r="N104" s="39" t="s">
        <v>60</v>
      </c>
      <c r="O104" s="39" t="s">
        <v>11</v>
      </c>
      <c r="P104" s="39" t="s">
        <v>61</v>
      </c>
      <c r="Q104" s="39" t="s">
        <v>21</v>
      </c>
      <c r="R104" s="1"/>
    </row>
    <row r="105" spans="1:18">
      <c r="A105" s="22" t="s">
        <v>78</v>
      </c>
      <c r="B105" s="20">
        <v>1</v>
      </c>
      <c r="C105" s="21">
        <v>0.33333333333333331</v>
      </c>
      <c r="D105" s="1"/>
      <c r="E105" s="1"/>
      <c r="F105" s="1"/>
      <c r="G105" s="1"/>
      <c r="H105" s="1"/>
      <c r="I105" s="22" t="s">
        <v>78</v>
      </c>
      <c r="J105" s="35">
        <f>B105/B$107</f>
        <v>0.25</v>
      </c>
      <c r="K105" s="35">
        <f>C105/C$107</f>
        <v>0.25</v>
      </c>
      <c r="L105" s="37">
        <f>AVERAGE(J105:K105)</f>
        <v>0.25</v>
      </c>
      <c r="M105" s="1"/>
      <c r="N105" s="25">
        <f>(B107*L105)+(C107*L106)</f>
        <v>2</v>
      </c>
      <c r="O105" s="1">
        <f>(N105-$C$96)/($C$96-1)</f>
        <v>0</v>
      </c>
      <c r="P105" s="1">
        <v>0</v>
      </c>
      <c r="Q105" s="1">
        <v>0</v>
      </c>
      <c r="R105" s="1"/>
    </row>
    <row r="106" spans="1:18">
      <c r="A106" s="22" t="s">
        <v>79</v>
      </c>
      <c r="B106" s="21">
        <f>1/C105</f>
        <v>3</v>
      </c>
      <c r="C106" s="20">
        <v>1</v>
      </c>
      <c r="D106" s="1"/>
      <c r="E106" s="1"/>
      <c r="F106" s="1"/>
      <c r="G106" s="1"/>
      <c r="H106" s="1"/>
      <c r="I106" s="22" t="s">
        <v>79</v>
      </c>
      <c r="J106" s="35">
        <f>B106/B$107</f>
        <v>0.75</v>
      </c>
      <c r="K106" s="35">
        <f>C106/C$107</f>
        <v>0.75</v>
      </c>
      <c r="L106" s="37">
        <f>AVERAGE(J106:K106)</f>
        <v>0.75</v>
      </c>
      <c r="M106" s="1"/>
      <c r="N106" s="1"/>
      <c r="O106" s="1"/>
      <c r="P106" s="1"/>
      <c r="Q106" s="1"/>
      <c r="R106" s="1"/>
    </row>
    <row r="107" spans="1:18">
      <c r="A107" s="18" t="s">
        <v>19</v>
      </c>
      <c r="B107" s="31">
        <f>SUM(B105:B106)</f>
        <v>4</v>
      </c>
      <c r="C107" s="31">
        <f>SUM(C105:C106)</f>
        <v>1.3333333333333333</v>
      </c>
      <c r="D107" s="1"/>
      <c r="E107" s="1"/>
      <c r="F107" s="1"/>
      <c r="G107" s="1"/>
      <c r="H107" s="1"/>
      <c r="I107" s="22" t="s">
        <v>19</v>
      </c>
      <c r="J107" s="35">
        <f>SUM(J105:J106)</f>
        <v>1</v>
      </c>
      <c r="K107" s="35">
        <f>SUM(K105:K106)</f>
        <v>1</v>
      </c>
      <c r="L107" s="37">
        <f>AVERAGE(J107:K107)</f>
        <v>1</v>
      </c>
      <c r="M107" s="1"/>
      <c r="N107" s="1"/>
      <c r="O107" s="1"/>
      <c r="P107" s="1"/>
      <c r="Q107" s="1"/>
      <c r="R107" s="1"/>
    </row>
  </sheetData>
  <mergeCells count="14">
    <mergeCell ref="A97:C97"/>
    <mergeCell ref="A103:C103"/>
    <mergeCell ref="A37:C37"/>
    <mergeCell ref="A44:C44"/>
    <mergeCell ref="A52:C52"/>
    <mergeCell ref="A59:C59"/>
    <mergeCell ref="A67:C67"/>
    <mergeCell ref="A73:C73"/>
    <mergeCell ref="A3:G3"/>
    <mergeCell ref="A13:G13"/>
    <mergeCell ref="A24:C24"/>
    <mergeCell ref="A30:C30"/>
    <mergeCell ref="A88:E88"/>
    <mergeCell ref="A80:E8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57"/>
  <sheetViews>
    <sheetView topLeftCell="BA27" zoomScale="95" zoomScaleNormal="95" zoomScalePageLayoutView="95" workbookViewId="0">
      <selection activeCell="BD38" sqref="BD38"/>
    </sheetView>
  </sheetViews>
  <sheetFormatPr baseColWidth="10" defaultColWidth="8.83203125" defaultRowHeight="11" x14ac:dyDescent="0"/>
  <cols>
    <col min="1" max="8" width="6.6640625" style="101" customWidth="1"/>
    <col min="9" max="9" width="7.5" style="101" customWidth="1"/>
    <col min="10" max="12" width="6.6640625" style="101" customWidth="1"/>
    <col min="13" max="13" width="8.5" style="101" customWidth="1"/>
    <col min="14" max="26" width="6.6640625" style="101" customWidth="1"/>
    <col min="27" max="29" width="7" style="101" customWidth="1"/>
    <col min="30" max="31" width="9.33203125" style="101" bestFit="1" customWidth="1"/>
    <col min="32" max="32" width="10.5" style="101" bestFit="1" customWidth="1"/>
    <col min="33" max="42" width="9.33203125" style="101" bestFit="1" customWidth="1"/>
    <col min="43" max="43" width="11.33203125" style="101" bestFit="1" customWidth="1"/>
    <col min="44" max="52" width="9.33203125" style="101" bestFit="1" customWidth="1"/>
    <col min="53" max="53" width="11.33203125" style="101" bestFit="1" customWidth="1"/>
    <col min="54" max="54" width="9.33203125" style="101" bestFit="1" customWidth="1"/>
    <col min="55" max="55" width="13.5" style="101" bestFit="1" customWidth="1"/>
    <col min="56" max="65" width="9.33203125" style="101" bestFit="1" customWidth="1"/>
    <col min="66" max="66" width="8.83203125" style="101"/>
    <col min="67" max="67" width="9.33203125" style="101" bestFit="1" customWidth="1"/>
    <col min="68" max="69" width="8.83203125" style="101"/>
    <col min="70" max="75" width="9.33203125" style="101" bestFit="1" customWidth="1"/>
    <col min="76" max="76" width="8.83203125" style="101"/>
    <col min="77" max="77" width="9.33203125" style="101" bestFit="1" customWidth="1"/>
    <col min="78" max="78" width="8.83203125" style="101"/>
    <col min="79" max="79" width="9.33203125" style="101" bestFit="1" customWidth="1"/>
    <col min="80" max="80" width="8.83203125" style="101"/>
    <col min="81" max="82" width="9.33203125" style="101" bestFit="1" customWidth="1"/>
    <col min="83" max="83" width="15.1640625" style="101" bestFit="1" customWidth="1"/>
    <col min="84" max="16384" width="8.83203125" style="101"/>
  </cols>
  <sheetData>
    <row r="1" spans="1:99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N1" s="61"/>
      <c r="O1" s="62"/>
      <c r="P1" s="62"/>
      <c r="Q1" s="62"/>
      <c r="R1" s="62"/>
      <c r="S1" s="62"/>
      <c r="T1" s="62"/>
      <c r="U1" s="62"/>
      <c r="V1" s="62"/>
      <c r="W1" s="63"/>
      <c r="X1" s="61"/>
      <c r="Y1" s="61"/>
      <c r="Z1" s="61"/>
      <c r="AA1" s="61"/>
      <c r="AB1" s="61"/>
      <c r="AC1" s="63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3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157"/>
    </row>
    <row r="2" spans="1:99">
      <c r="A2" s="64"/>
      <c r="B2" s="56" t="s">
        <v>20</v>
      </c>
      <c r="C2" s="56">
        <v>2</v>
      </c>
      <c r="D2" s="56"/>
      <c r="E2" s="56"/>
      <c r="F2" s="56"/>
      <c r="G2" s="56"/>
      <c r="H2" s="56"/>
      <c r="I2" s="56"/>
      <c r="J2" s="56"/>
      <c r="K2" s="56"/>
      <c r="L2" s="56"/>
      <c r="M2" s="65"/>
      <c r="N2" s="65"/>
      <c r="O2" s="66"/>
      <c r="P2" s="66"/>
      <c r="Q2" s="66"/>
      <c r="R2" s="66"/>
      <c r="S2" s="66"/>
      <c r="T2" s="66"/>
      <c r="U2" s="66"/>
      <c r="V2" s="66"/>
      <c r="W2" s="67"/>
      <c r="X2" s="65"/>
      <c r="Y2" s="65"/>
      <c r="Z2" s="65"/>
      <c r="AA2" s="65"/>
      <c r="AB2" s="65"/>
      <c r="AC2" s="67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7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158"/>
      <c r="CH2" s="101" t="s">
        <v>176</v>
      </c>
    </row>
    <row r="3" spans="1:99">
      <c r="A3" s="64"/>
      <c r="B3" s="249" t="s">
        <v>3</v>
      </c>
      <c r="C3" s="249"/>
      <c r="D3" s="249"/>
      <c r="E3" s="249"/>
      <c r="F3" s="249"/>
      <c r="G3" s="249"/>
      <c r="H3" s="249"/>
      <c r="I3" s="68"/>
      <c r="J3" s="251" t="s">
        <v>4</v>
      </c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65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9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9"/>
      <c r="BK3" s="69"/>
      <c r="BL3" s="67"/>
      <c r="BM3" s="69"/>
      <c r="BN3" s="67"/>
      <c r="BO3" s="69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158"/>
      <c r="CH3" s="236" t="s">
        <v>177</v>
      </c>
      <c r="CI3" s="236" t="s">
        <v>53</v>
      </c>
      <c r="CJ3" s="236" t="s">
        <v>1</v>
      </c>
      <c r="CK3" s="236" t="s">
        <v>0</v>
      </c>
    </row>
    <row r="4" spans="1:99">
      <c r="A4" s="64"/>
      <c r="B4" s="53" t="s">
        <v>12</v>
      </c>
      <c r="C4" s="53" t="s">
        <v>13</v>
      </c>
      <c r="D4" s="53" t="s">
        <v>14</v>
      </c>
      <c r="E4" s="53" t="s">
        <v>15</v>
      </c>
      <c r="F4" s="53" t="s">
        <v>16</v>
      </c>
      <c r="G4" s="53" t="s">
        <v>17</v>
      </c>
      <c r="H4" s="53" t="s">
        <v>18</v>
      </c>
      <c r="I4" s="65"/>
      <c r="J4" s="250" t="s">
        <v>12</v>
      </c>
      <c r="K4" s="250" t="s">
        <v>13</v>
      </c>
      <c r="L4" s="250"/>
      <c r="M4" s="250"/>
      <c r="N4" s="250" t="s">
        <v>14</v>
      </c>
      <c r="O4" s="250"/>
      <c r="P4" s="250"/>
      <c r="Q4" s="250" t="s">
        <v>15</v>
      </c>
      <c r="R4" s="250"/>
      <c r="S4" s="250"/>
      <c r="T4" s="250" t="s">
        <v>16</v>
      </c>
      <c r="U4" s="250"/>
      <c r="V4" s="250"/>
      <c r="W4" s="250" t="s">
        <v>17</v>
      </c>
      <c r="X4" s="250"/>
      <c r="Y4" s="250"/>
      <c r="Z4" s="250" t="s">
        <v>18</v>
      </c>
      <c r="AA4" s="250"/>
      <c r="AB4" s="250"/>
      <c r="AC4" s="70"/>
      <c r="AD4" s="70"/>
      <c r="AE4" s="67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67"/>
      <c r="AQ4" s="67"/>
      <c r="AR4" s="67"/>
      <c r="AS4" s="70"/>
      <c r="AT4" s="70"/>
      <c r="AU4" s="70"/>
      <c r="AV4" s="70"/>
      <c r="AW4" s="70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158"/>
      <c r="CH4" s="237">
        <v>0.5</v>
      </c>
      <c r="CI4" s="237">
        <v>0.66666666666666663</v>
      </c>
      <c r="CJ4" s="51">
        <v>1</v>
      </c>
      <c r="CK4" s="237">
        <v>2</v>
      </c>
    </row>
    <row r="5" spans="1:99">
      <c r="A5" s="64"/>
      <c r="B5" s="53" t="s">
        <v>13</v>
      </c>
      <c r="C5" s="238">
        <v>1</v>
      </c>
      <c r="D5" s="239">
        <v>2</v>
      </c>
      <c r="E5" s="239">
        <v>0.25</v>
      </c>
      <c r="F5" s="239">
        <v>2</v>
      </c>
      <c r="G5" s="239">
        <v>4</v>
      </c>
      <c r="H5" s="239">
        <v>0.25</v>
      </c>
      <c r="I5" s="65"/>
      <c r="J5" s="250"/>
      <c r="K5" s="71" t="s">
        <v>55</v>
      </c>
      <c r="L5" s="71" t="s">
        <v>56</v>
      </c>
      <c r="M5" s="72" t="s">
        <v>57</v>
      </c>
      <c r="N5" s="72" t="s">
        <v>55</v>
      </c>
      <c r="O5" s="72" t="s">
        <v>56</v>
      </c>
      <c r="P5" s="72" t="s">
        <v>57</v>
      </c>
      <c r="Q5" s="71" t="s">
        <v>55</v>
      </c>
      <c r="R5" s="71" t="s">
        <v>56</v>
      </c>
      <c r="S5" s="72" t="s">
        <v>57</v>
      </c>
      <c r="T5" s="72" t="s">
        <v>55</v>
      </c>
      <c r="U5" s="72" t="s">
        <v>56</v>
      </c>
      <c r="V5" s="71" t="s">
        <v>57</v>
      </c>
      <c r="W5" s="71" t="s">
        <v>55</v>
      </c>
      <c r="X5" s="71" t="s">
        <v>56</v>
      </c>
      <c r="Y5" s="71" t="s">
        <v>57</v>
      </c>
      <c r="Z5" s="71" t="s">
        <v>55</v>
      </c>
      <c r="AA5" s="71" t="s">
        <v>56</v>
      </c>
      <c r="AB5" s="72" t="s">
        <v>57</v>
      </c>
      <c r="AC5" s="73"/>
      <c r="AD5" s="247" t="s">
        <v>80</v>
      </c>
      <c r="AE5" s="247"/>
      <c r="AF5" s="247"/>
      <c r="AG5" s="247"/>
      <c r="AH5" s="247"/>
      <c r="AI5" s="247"/>
      <c r="AJ5" s="247"/>
      <c r="AK5" s="73"/>
      <c r="AL5" s="73"/>
      <c r="AM5" s="73"/>
      <c r="AN5" s="73"/>
      <c r="AO5" s="73"/>
      <c r="AP5" s="67"/>
      <c r="AQ5" s="73"/>
      <c r="AR5" s="67"/>
      <c r="AS5" s="74"/>
      <c r="AT5" s="73"/>
      <c r="AU5" s="73"/>
      <c r="AV5" s="73"/>
      <c r="AW5" s="73"/>
      <c r="AX5" s="75"/>
      <c r="AY5" s="75"/>
      <c r="AZ5" s="75"/>
      <c r="BA5" s="76"/>
      <c r="BB5" s="76" t="s">
        <v>5</v>
      </c>
      <c r="BC5" s="76"/>
      <c r="BD5" s="76"/>
      <c r="BE5" s="76"/>
      <c r="BF5" s="76"/>
      <c r="BG5" s="76"/>
      <c r="BH5" s="76"/>
      <c r="BI5" s="76"/>
      <c r="BJ5" s="76" t="s">
        <v>6</v>
      </c>
      <c r="BK5" s="76"/>
      <c r="BL5" s="76"/>
      <c r="BM5" s="76"/>
      <c r="BN5" s="76"/>
      <c r="BO5" s="77" t="s">
        <v>7</v>
      </c>
      <c r="BP5" s="76"/>
      <c r="BQ5" s="76"/>
      <c r="BR5" s="65"/>
      <c r="BS5" s="65"/>
      <c r="BT5" s="78" t="s">
        <v>8</v>
      </c>
      <c r="BU5" s="76"/>
      <c r="BV5" s="76"/>
      <c r="BW5" s="65"/>
      <c r="BX5" s="76"/>
      <c r="BY5" s="76"/>
      <c r="BZ5" s="76"/>
      <c r="CA5" s="76"/>
      <c r="CB5" s="65"/>
      <c r="CC5" s="65"/>
      <c r="CD5" s="65"/>
      <c r="CE5" s="65"/>
      <c r="CF5" s="79"/>
      <c r="CH5" s="237">
        <v>0.33333333333333331</v>
      </c>
      <c r="CI5" s="237">
        <v>0.5</v>
      </c>
      <c r="CJ5" s="237">
        <v>0.66666666666666663</v>
      </c>
      <c r="CK5" s="237">
        <v>1</v>
      </c>
    </row>
    <row r="6" spans="1:99">
      <c r="A6" s="64"/>
      <c r="B6" s="53" t="s">
        <v>14</v>
      </c>
      <c r="C6" s="239">
        <f>1/D5</f>
        <v>0.5</v>
      </c>
      <c r="D6" s="238">
        <v>1</v>
      </c>
      <c r="E6" s="239">
        <v>0.25</v>
      </c>
      <c r="F6" s="239">
        <v>1</v>
      </c>
      <c r="G6" s="239">
        <v>3</v>
      </c>
      <c r="H6" s="239">
        <v>0.25</v>
      </c>
      <c r="I6" s="65"/>
      <c r="J6" s="80" t="s">
        <v>13</v>
      </c>
      <c r="K6" s="50">
        <v>1</v>
      </c>
      <c r="L6" s="50">
        <v>1</v>
      </c>
      <c r="M6" s="50">
        <v>1</v>
      </c>
      <c r="N6" s="42">
        <f>INDEX($CI$4:$CI$20, MATCH(D5,$CH$4:$CH$20,0))</f>
        <v>0.5</v>
      </c>
      <c r="O6" s="42">
        <f>INDEX($CJ$4:$CJ$20, MATCH(D5,$CH$4:$CH$20,0))</f>
        <v>1</v>
      </c>
      <c r="P6" s="42">
        <f>INDEX($CK$4:$CK$20, MATCH(D5,$CH$4:$CH$20,0))</f>
        <v>1.5</v>
      </c>
      <c r="Q6" s="42">
        <f>INDEX($CI$4:$CI$20, MATCH(E5,$CH$4:$CH$20,0))</f>
        <v>0.4</v>
      </c>
      <c r="R6" s="42">
        <f>INDEX($CJ$4:$CJ$20, MATCH(E5,$CH$4:$CH$20,0))</f>
        <v>0.5</v>
      </c>
      <c r="S6" s="81">
        <f>INDEX($CK$4:$CK$20, MATCH(E5,$CH$4:$CH$20,0))</f>
        <v>0.66666666666666663</v>
      </c>
      <c r="T6" s="42">
        <f>INDEX($CI$4:$CI$20, MATCH(F5,$CH$4:$CH$20,0))</f>
        <v>0.5</v>
      </c>
      <c r="U6" s="42">
        <f>INDEX($CJ$4:$CJ$20, MATCH(F5,$CH$4:$CH$20,0))</f>
        <v>1</v>
      </c>
      <c r="V6" s="42">
        <f>INDEX($CK$4:$CK$20, MATCH(F5,$CH$4:$CH$20,0))</f>
        <v>1.5</v>
      </c>
      <c r="W6" s="82">
        <f>INDEX($CI$4:$CI$20, MATCH(G5,$CH$4:$CH$20,0))</f>
        <v>1.5</v>
      </c>
      <c r="X6" s="82">
        <f>INDEX($CJ$4:$CJ$20, MATCH(G5,$CH$4:$CH$20,0))</f>
        <v>2</v>
      </c>
      <c r="Y6" s="82">
        <f>INDEX($CK$4:$CK$20, MATCH(G5,$CH$4:$CH$20,0))</f>
        <v>2.5</v>
      </c>
      <c r="Z6" s="42">
        <f>INDEX($CI$4:$CI$20, MATCH(H5,$CH$4:$CH$20,0))</f>
        <v>0.4</v>
      </c>
      <c r="AA6" s="42">
        <f>INDEX($CJ$4:$CJ$20, MATCH(H5,$CH$4:$CH$20,0))</f>
        <v>0.5</v>
      </c>
      <c r="AB6" s="81">
        <f>INDEX($CK$4:$CK$20, MATCH(H5,$CH$4:$CH$20,0))</f>
        <v>0.66666666666666663</v>
      </c>
      <c r="AC6" s="65"/>
      <c r="AD6" s="254" t="s">
        <v>2</v>
      </c>
      <c r="AE6" s="248" t="s">
        <v>13</v>
      </c>
      <c r="AF6" s="248"/>
      <c r="AG6" s="248"/>
      <c r="AH6" s="248" t="s">
        <v>14</v>
      </c>
      <c r="AI6" s="248"/>
      <c r="AJ6" s="248"/>
      <c r="AK6" s="248" t="s">
        <v>15</v>
      </c>
      <c r="AL6" s="248"/>
      <c r="AM6" s="248"/>
      <c r="AN6" s="248" t="s">
        <v>16</v>
      </c>
      <c r="AO6" s="248"/>
      <c r="AP6" s="248"/>
      <c r="AQ6" s="248" t="s">
        <v>17</v>
      </c>
      <c r="AR6" s="248"/>
      <c r="AS6" s="248"/>
      <c r="AT6" s="248" t="s">
        <v>18</v>
      </c>
      <c r="AU6" s="248"/>
      <c r="AV6" s="248"/>
      <c r="AW6" s="75"/>
      <c r="AX6" s="83" t="s">
        <v>12</v>
      </c>
      <c r="AY6" s="83" t="s">
        <v>13</v>
      </c>
      <c r="AZ6" s="83" t="s">
        <v>14</v>
      </c>
      <c r="BA6" s="83" t="s">
        <v>15</v>
      </c>
      <c r="BB6" s="83" t="s">
        <v>16</v>
      </c>
      <c r="BC6" s="83" t="s">
        <v>17</v>
      </c>
      <c r="BD6" s="83" t="s">
        <v>18</v>
      </c>
      <c r="BE6" s="65"/>
      <c r="BF6" s="83" t="s">
        <v>12</v>
      </c>
      <c r="BG6" s="83" t="s">
        <v>13</v>
      </c>
      <c r="BH6" s="83" t="s">
        <v>14</v>
      </c>
      <c r="BI6" s="83" t="s">
        <v>15</v>
      </c>
      <c r="BJ6" s="83" t="s">
        <v>16</v>
      </c>
      <c r="BK6" s="83" t="s">
        <v>17</v>
      </c>
      <c r="BL6" s="83" t="s">
        <v>18</v>
      </c>
      <c r="BM6" s="83" t="s">
        <v>19</v>
      </c>
      <c r="BN6" s="65"/>
      <c r="BO6" s="84"/>
      <c r="BP6" s="65"/>
      <c r="BQ6" s="85" t="s">
        <v>12</v>
      </c>
      <c r="BR6" s="85" t="s">
        <v>13</v>
      </c>
      <c r="BS6" s="85" t="s">
        <v>14</v>
      </c>
      <c r="BT6" s="85" t="s">
        <v>15</v>
      </c>
      <c r="BU6" s="85" t="s">
        <v>16</v>
      </c>
      <c r="BV6" s="85" t="s">
        <v>17</v>
      </c>
      <c r="BW6" s="85" t="s">
        <v>18</v>
      </c>
      <c r="BX6" s="70"/>
      <c r="BY6" s="77" t="s">
        <v>9</v>
      </c>
      <c r="BZ6" s="84"/>
      <c r="CA6" s="77" t="s">
        <v>10</v>
      </c>
      <c r="CB6" s="65"/>
      <c r="CC6" s="75" t="s">
        <v>11</v>
      </c>
      <c r="CD6" s="66" t="s">
        <v>61</v>
      </c>
      <c r="CE6" s="75" t="s">
        <v>21</v>
      </c>
      <c r="CF6" s="158"/>
      <c r="CG6" s="78"/>
      <c r="CH6" s="51">
        <v>0.25</v>
      </c>
      <c r="CI6" s="51">
        <v>0.4</v>
      </c>
      <c r="CJ6" s="51">
        <v>0.5</v>
      </c>
      <c r="CK6" s="51">
        <v>0.66666666666666663</v>
      </c>
      <c r="CL6" s="78"/>
      <c r="CM6" s="78"/>
      <c r="CN6" s="69"/>
    </row>
    <row r="7" spans="1:99">
      <c r="A7" s="64"/>
      <c r="B7" s="53" t="s">
        <v>15</v>
      </c>
      <c r="C7" s="239">
        <f>1/E5</f>
        <v>4</v>
      </c>
      <c r="D7" s="239">
        <f>1/E6</f>
        <v>4</v>
      </c>
      <c r="E7" s="238">
        <v>1</v>
      </c>
      <c r="F7" s="239">
        <v>3</v>
      </c>
      <c r="G7" s="239">
        <v>4</v>
      </c>
      <c r="H7" s="239">
        <v>2</v>
      </c>
      <c r="I7" s="65"/>
      <c r="J7" s="80" t="s">
        <v>14</v>
      </c>
      <c r="K7" s="42">
        <f>INDEX($CI$4:$CI$20, MATCH(C6,$CH$4:$CH$20,0))</f>
        <v>0.66666666666666663</v>
      </c>
      <c r="L7" s="42">
        <f>INDEX($CJ$4:$CJ$20, MATCH(C6,$CH$4:$CH$20,0))</f>
        <v>1</v>
      </c>
      <c r="M7" s="42">
        <f>INDEX($CK$4:$CK$20, MATCH(C6,$CH$4:$CH$20,0))</f>
        <v>2</v>
      </c>
      <c r="N7" s="50">
        <v>1</v>
      </c>
      <c r="O7" s="50">
        <v>1</v>
      </c>
      <c r="P7" s="50">
        <v>1</v>
      </c>
      <c r="Q7" s="42">
        <f>INDEX($CI$4:$CI$20, MATCH(E6,$CH$4:$CH$20,0))</f>
        <v>0.4</v>
      </c>
      <c r="R7" s="42">
        <f>INDEX($CJ$4:$CJ$20, MATCH(E6,$CH$4:$CH$20,0))</f>
        <v>0.5</v>
      </c>
      <c r="S7" s="81">
        <f>INDEX($CK$4:$CK$20, MATCH(E6,$CH$4:$CH$20,0))</f>
        <v>0.66666666666666663</v>
      </c>
      <c r="T7" s="42">
        <f>INDEX($CI$4:$CI$20, MATCH(F6,$CH$4:$CH$20,0))</f>
        <v>1</v>
      </c>
      <c r="U7" s="42">
        <f>INDEX($CJ$4:$CJ$20, MATCH(F6,$CH$4:$CH$20,0))</f>
        <v>1</v>
      </c>
      <c r="V7" s="42">
        <f>INDEX($CK$4:$CK$20, MATCH(F6,$CH$4:$CH$20,0))</f>
        <v>1</v>
      </c>
      <c r="W7" s="42">
        <f>INDEX($CI$4:$CI$20, MATCH(G6,$CH$4:$CH$20,0))</f>
        <v>1</v>
      </c>
      <c r="X7" s="42">
        <f>INDEX($CJ$4:$CJ$20, MATCH(G6,$CH$4:$CH$20,0))</f>
        <v>1.5</v>
      </c>
      <c r="Y7" s="82">
        <f t="shared" ref="Y7:Y11" si="0">INDEX($CK$4:$CK$20, MATCH(G6,$CH$4:$CH$20,0))</f>
        <v>2</v>
      </c>
      <c r="Z7" s="42">
        <f>INDEX($CI$4:$CI$20, MATCH(H6,$CH$4:$CH$20,0))</f>
        <v>0.4</v>
      </c>
      <c r="AA7" s="42">
        <f>INDEX($CJ$4:$CJ$20, MATCH(H6,$CH$4:$CH$20,0))</f>
        <v>0.5</v>
      </c>
      <c r="AB7" s="81">
        <f>INDEX($CK$4:$CK$20, MATCH(H6,$CH$4:$CH$20,0))</f>
        <v>0.66666666666666663</v>
      </c>
      <c r="AC7" s="65"/>
      <c r="AD7" s="255"/>
      <c r="AE7" s="86" t="s">
        <v>55</v>
      </c>
      <c r="AF7" s="86" t="s">
        <v>56</v>
      </c>
      <c r="AG7" s="87" t="s">
        <v>57</v>
      </c>
      <c r="AH7" s="87" t="s">
        <v>55</v>
      </c>
      <c r="AI7" s="87" t="s">
        <v>56</v>
      </c>
      <c r="AJ7" s="87" t="s">
        <v>57</v>
      </c>
      <c r="AK7" s="86" t="s">
        <v>55</v>
      </c>
      <c r="AL7" s="86" t="s">
        <v>56</v>
      </c>
      <c r="AM7" s="87" t="s">
        <v>57</v>
      </c>
      <c r="AN7" s="87" t="s">
        <v>55</v>
      </c>
      <c r="AO7" s="87" t="s">
        <v>56</v>
      </c>
      <c r="AP7" s="86" t="s">
        <v>57</v>
      </c>
      <c r="AQ7" s="86" t="s">
        <v>55</v>
      </c>
      <c r="AR7" s="86" t="s">
        <v>56</v>
      </c>
      <c r="AS7" s="86" t="s">
        <v>57</v>
      </c>
      <c r="AT7" s="86" t="s">
        <v>55</v>
      </c>
      <c r="AU7" s="86" t="s">
        <v>56</v>
      </c>
      <c r="AV7" s="87" t="s">
        <v>57</v>
      </c>
      <c r="AW7" s="65"/>
      <c r="AX7" s="83" t="s">
        <v>13</v>
      </c>
      <c r="AY7" s="88">
        <f>((AE8+(4*AF8)+AG8)/(6))</f>
        <v>1</v>
      </c>
      <c r="AZ7" s="88">
        <f>((AH8+(4*AI8)+AJ8)/(6))</f>
        <v>1</v>
      </c>
      <c r="BA7" s="88">
        <f>((AK8+(4*AL8)+AM8)/(6))</f>
        <v>0.51111111111111107</v>
      </c>
      <c r="BB7" s="88">
        <f>((AN8+(4*AO8)+AP8)/(6))</f>
        <v>1</v>
      </c>
      <c r="BC7" s="88">
        <f>((AQ8+(4*AR8)+AS8)/(6))</f>
        <v>2</v>
      </c>
      <c r="BD7" s="88">
        <f>((AT8+(4*AU8)+AV8)/(6))</f>
        <v>0.59551854219769773</v>
      </c>
      <c r="BE7" s="65"/>
      <c r="BF7" s="83" t="s">
        <v>13</v>
      </c>
      <c r="BG7" s="89">
        <f>AY7/AY$13</f>
        <v>0.13396141566036399</v>
      </c>
      <c r="BH7" s="89">
        <f t="shared" ref="BH7:BL7" si="1">AZ7/AZ$13</f>
        <v>0.13466295723099578</v>
      </c>
      <c r="BI7" s="89">
        <f t="shared" si="1"/>
        <v>0.117797695262484</v>
      </c>
      <c r="BJ7" s="89">
        <f t="shared" si="1"/>
        <v>0.14937759336099585</v>
      </c>
      <c r="BK7" s="89">
        <f>BC7/BC$13</f>
        <v>0.19539221040140467</v>
      </c>
      <c r="BL7" s="89">
        <f t="shared" si="1"/>
        <v>0.1371939036010375</v>
      </c>
      <c r="BM7" s="89">
        <f>SUM(BG7:BL7)</f>
        <v>0.86838577551728169</v>
      </c>
      <c r="BN7" s="65"/>
      <c r="BO7" s="90">
        <f>(BM7/6)</f>
        <v>0.14473096258621362</v>
      </c>
      <c r="BP7" s="65"/>
      <c r="BQ7" s="85" t="s">
        <v>13</v>
      </c>
      <c r="BR7" s="89">
        <f>(AY7*BO$7)</f>
        <v>0.14473096258621362</v>
      </c>
      <c r="BS7" s="89">
        <f>(AZ7*BO$8)</f>
        <v>0.13907038744282851</v>
      </c>
      <c r="BT7" s="89">
        <f>(BA7*BO$9)</f>
        <v>0.12075496744162875</v>
      </c>
      <c r="BU7" s="89">
        <f>(BB7*BO$10)</f>
        <v>0.14991101994932368</v>
      </c>
      <c r="BV7" s="89">
        <f>(BC7*BO$11)</f>
        <v>0.19536231162314829</v>
      </c>
      <c r="BW7" s="89">
        <f>(BD7*BO$12)</f>
        <v>0.1383668010021252</v>
      </c>
      <c r="BX7" s="67"/>
      <c r="BY7" s="90">
        <f>SUM(BR7:BW7)</f>
        <v>0.88819645004526804</v>
      </c>
      <c r="BZ7" s="84"/>
      <c r="CA7" s="91">
        <f>(BY7/BO7)</f>
        <v>6.1368793116136811</v>
      </c>
      <c r="CB7" s="65"/>
      <c r="CC7" s="84">
        <f>((CA13-6)/(6-1))</f>
        <v>2.9481148554162218E-2</v>
      </c>
      <c r="CD7" s="65">
        <v>1.25</v>
      </c>
      <c r="CE7" s="92">
        <f>(CC7/CD7)</f>
        <v>2.3584918843329774E-2</v>
      </c>
      <c r="CF7" s="158"/>
      <c r="CH7" s="51">
        <v>0.2</v>
      </c>
      <c r="CI7" s="51">
        <v>0.33333333333333331</v>
      </c>
      <c r="CJ7" s="51">
        <v>0.4</v>
      </c>
      <c r="CK7" s="51">
        <v>0.5</v>
      </c>
    </row>
    <row r="8" spans="1:99">
      <c r="A8" s="64"/>
      <c r="B8" s="53" t="s">
        <v>16</v>
      </c>
      <c r="C8" s="239">
        <f>1/F5</f>
        <v>0.5</v>
      </c>
      <c r="D8" s="239">
        <f>1/F6</f>
        <v>1</v>
      </c>
      <c r="E8" s="239">
        <f>1/F7</f>
        <v>0.33333333333333331</v>
      </c>
      <c r="F8" s="238">
        <v>1</v>
      </c>
      <c r="G8" s="239">
        <v>3</v>
      </c>
      <c r="H8" s="239">
        <v>0.33333333333333331</v>
      </c>
      <c r="I8" s="65"/>
      <c r="J8" s="80" t="s">
        <v>15</v>
      </c>
      <c r="K8" s="82">
        <f>INDEX($CI$4:$CI$20, MATCH(C7,$CH$4:$CH$20,0))</f>
        <v>1.5</v>
      </c>
      <c r="L8" s="82">
        <f>INDEX($CJ$4:$CJ$20, MATCH(C7,$CH$4:$CH$20,0))</f>
        <v>2</v>
      </c>
      <c r="M8" s="82">
        <f>INDEX($CK$4:$CK$20, MATCH(C7,$CH$4:$CH$20,0))</f>
        <v>2.5</v>
      </c>
      <c r="N8" s="82">
        <f>INDEX($CI$4:$CI$20, MATCH(D7,$CH$4:$CH$20,0))</f>
        <v>1.5</v>
      </c>
      <c r="O8" s="82">
        <f>INDEX($CJ$4:$CJ$20, MATCH(D7,$CH$4:$CH$20,0))</f>
        <v>2</v>
      </c>
      <c r="P8" s="82">
        <f>INDEX($CK$4:$CK$20, MATCH(D7,$CH$4:$CH$20,0))</f>
        <v>2.5</v>
      </c>
      <c r="Q8" s="50">
        <v>1</v>
      </c>
      <c r="R8" s="50">
        <v>1</v>
      </c>
      <c r="S8" s="50">
        <v>1</v>
      </c>
      <c r="T8" s="42">
        <f>INDEX($CI$4:$CI$20, MATCH(F7,$CH$4:$CH$20,0))</f>
        <v>1</v>
      </c>
      <c r="U8" s="42">
        <f>INDEX($CJ$4:$CJ$20, MATCH(F7,$CH$4:$CH$20,0))</f>
        <v>1.5</v>
      </c>
      <c r="V8" s="42">
        <f>INDEX($CK$4:$CK$20, MATCH(F7,$CH$4:$CH$20,0))</f>
        <v>2</v>
      </c>
      <c r="W8" s="82">
        <f>INDEX($CI$4:$CI$20, MATCH(G7,$CH$4:$CH$20,0))</f>
        <v>1.5</v>
      </c>
      <c r="X8" s="82">
        <f>INDEX($CJ$4:$CJ$20, MATCH(G7,$CH$4:$CH$20,0))</f>
        <v>2</v>
      </c>
      <c r="Y8" s="82">
        <f t="shared" si="0"/>
        <v>2.5</v>
      </c>
      <c r="Z8" s="42">
        <f>INDEX($CI$4:$CI$20, MATCH(H7,$CH$4:$CH$20,0))</f>
        <v>0.5</v>
      </c>
      <c r="AA8" s="42">
        <f>INDEX($CJ$4:$CJ$20, MATCH(H7,$CH$4:$CH$20,0))</f>
        <v>1</v>
      </c>
      <c r="AB8" s="42">
        <f>INDEX($CK$4:$CK$20, MATCH(H7,$CH$4:$CH$20,0))</f>
        <v>1.5</v>
      </c>
      <c r="AC8" s="65"/>
      <c r="AD8" s="93" t="s">
        <v>13</v>
      </c>
      <c r="AE8" s="94">
        <f>((K6*K16)^(1/$C$2))</f>
        <v>1</v>
      </c>
      <c r="AF8" s="94">
        <f>((L6*L16)^(1/$C$2))</f>
        <v>1</v>
      </c>
      <c r="AG8" s="94">
        <f t="shared" ref="AF8:AJ13" si="2">((M6*M16)^(1/$C$2))</f>
        <v>1</v>
      </c>
      <c r="AH8" s="94">
        <f t="shared" si="2"/>
        <v>0.5</v>
      </c>
      <c r="AI8" s="94">
        <f t="shared" si="2"/>
        <v>1</v>
      </c>
      <c r="AJ8" s="94">
        <f t="shared" si="2"/>
        <v>1.5</v>
      </c>
      <c r="AK8" s="94">
        <f t="shared" ref="AK8:AK13" si="3">((Q6*Q16)^(1/$C$2))</f>
        <v>0.4</v>
      </c>
      <c r="AL8" s="94">
        <f t="shared" ref="AL8:AL13" si="4">((R6*R16)^(1/$C$2))</f>
        <v>0.5</v>
      </c>
      <c r="AM8" s="94">
        <f t="shared" ref="AM8:AM13" si="5">((S6*S16)^(1/$C$2))</f>
        <v>0.66666666666666663</v>
      </c>
      <c r="AN8" s="94">
        <f t="shared" ref="AN8:AN13" si="6">((T6*T16)^(1/$C$2))</f>
        <v>0.5</v>
      </c>
      <c r="AO8" s="94">
        <f t="shared" ref="AO8:AO13" si="7">((U6*U16)^(1/$C$2))</f>
        <v>1</v>
      </c>
      <c r="AP8" s="94">
        <f t="shared" ref="AP8:AP13" si="8">((V6*V16)^(1/$C$2))</f>
        <v>1.5</v>
      </c>
      <c r="AQ8" s="94">
        <f t="shared" ref="AQ8:AQ13" si="9">((W6*W16)^(1/$C$2))</f>
        <v>1.5</v>
      </c>
      <c r="AR8" s="94">
        <f t="shared" ref="AR8:AR13" si="10">((X6*X16)^(1/$C$2))</f>
        <v>2</v>
      </c>
      <c r="AS8" s="94">
        <f>((Y6*Y16)^(1/$C$2))</f>
        <v>2.5</v>
      </c>
      <c r="AT8" s="94">
        <f t="shared" ref="AT8:AT13" si="11">((Z6*Z16)^(1/$C$2))</f>
        <v>0.44721359549995793</v>
      </c>
      <c r="AU8" s="94">
        <f t="shared" ref="AU8:AU13" si="12">((AA6*AA16)^(1/$C$2))</f>
        <v>0.57735026918962573</v>
      </c>
      <c r="AV8" s="94">
        <f t="shared" ref="AV8:AV13" si="13">((AB6*AB16)^(1/$C$2))</f>
        <v>0.81649658092772603</v>
      </c>
      <c r="AW8" s="65"/>
      <c r="AX8" s="83" t="s">
        <v>14</v>
      </c>
      <c r="AY8" s="88">
        <f t="shared" ref="AY8:AY12" si="14">((AE9+(4*AF9)+AG9)/(6))</f>
        <v>1.1111111111111112</v>
      </c>
      <c r="AZ8" s="88">
        <f t="shared" ref="AZ8:AZ12" si="15">((AH9+(4*AI9)+AJ9)/(6))</f>
        <v>1</v>
      </c>
      <c r="BA8" s="88">
        <f t="shared" ref="BA8:BA12" si="16">((AK9+(4*AL9)+AM9)/(6))</f>
        <v>0.51111111111111107</v>
      </c>
      <c r="BB8" s="88">
        <f t="shared" ref="BB8:BB12" si="17">((AN9+(4*AO9)+AP9)/(6))</f>
        <v>1</v>
      </c>
      <c r="BC8" s="88">
        <f t="shared" ref="BC8:BC12" si="18">((AQ9+(4*AR9)+AS9)/(6))</f>
        <v>1.5</v>
      </c>
      <c r="BD8" s="88">
        <f t="shared" ref="BD8:BD12" si="19">((AT9+(4*AU9)+AV9)/(6))</f>
        <v>0.59551854219769773</v>
      </c>
      <c r="BE8" s="65"/>
      <c r="BF8" s="83" t="s">
        <v>14</v>
      </c>
      <c r="BG8" s="89">
        <f t="shared" ref="BG8:BG12" si="20">AY8/AY$13</f>
        <v>0.14884601740040443</v>
      </c>
      <c r="BH8" s="89">
        <f t="shared" ref="BH8:BH12" si="21">AZ8/AZ$13</f>
        <v>0.13466295723099578</v>
      </c>
      <c r="BI8" s="89">
        <f t="shared" ref="BI8:BI12" si="22">BA8/BA$13</f>
        <v>0.117797695262484</v>
      </c>
      <c r="BJ8" s="89">
        <f t="shared" ref="BJ8:BJ12" si="23">BB8/BB$13</f>
        <v>0.14937759336099585</v>
      </c>
      <c r="BK8" s="89">
        <f t="shared" ref="BK8:BK12" si="24">BC8/BC$13</f>
        <v>0.14654415780105351</v>
      </c>
      <c r="BL8" s="89">
        <f t="shared" ref="BL8:BL12" si="25">BD8/BD$13</f>
        <v>0.1371939036010375</v>
      </c>
      <c r="BM8" s="89">
        <f t="shared" ref="BM8:BM12" si="26">SUM(BG8:BL8)</f>
        <v>0.83442232465697108</v>
      </c>
      <c r="BN8" s="65"/>
      <c r="BO8" s="90">
        <f t="shared" ref="BO8:BO12" si="27">(BM8/6)</f>
        <v>0.13907038744282851</v>
      </c>
      <c r="BP8" s="65"/>
      <c r="BQ8" s="85" t="s">
        <v>14</v>
      </c>
      <c r="BR8" s="89">
        <f t="shared" ref="BR8:BR12" si="28">(AY8*BO$7)</f>
        <v>0.16081218065134847</v>
      </c>
      <c r="BS8" s="89">
        <f t="shared" ref="BS8:BS12" si="29">(AZ8*BO$8)</f>
        <v>0.13907038744282851</v>
      </c>
      <c r="BT8" s="89">
        <f t="shared" ref="BT8:BT12" si="30">(BA8*BO$9)</f>
        <v>0.12075496744162875</v>
      </c>
      <c r="BU8" s="89">
        <f t="shared" ref="BU8:BU12" si="31">(BB8*BO$10)</f>
        <v>0.14991101994932368</v>
      </c>
      <c r="BV8" s="89">
        <f t="shared" ref="BV8:BV12" si="32">(BC8*BO$11)</f>
        <v>0.14652173371736121</v>
      </c>
      <c r="BW8" s="89">
        <f t="shared" ref="BW8:BW12" si="33">(BD8*BO$12)</f>
        <v>0.1383668010021252</v>
      </c>
      <c r="BX8" s="67"/>
      <c r="BY8" s="90">
        <f t="shared" ref="BY8:BY12" si="34">SUM(BR8:BW8)</f>
        <v>0.85543709020461578</v>
      </c>
      <c r="BZ8" s="84"/>
      <c r="CA8" s="91">
        <f t="shared" ref="CA8:CA12" si="35">(BY8/BO8)</f>
        <v>6.1511088444783679</v>
      </c>
      <c r="CB8" s="65"/>
      <c r="CC8" s="65"/>
      <c r="CD8" s="65"/>
      <c r="CE8" s="65"/>
      <c r="CF8" s="158"/>
      <c r="CH8" s="51">
        <v>0.16666666666666666</v>
      </c>
      <c r="CI8" s="51">
        <v>0.2857142857142857</v>
      </c>
      <c r="CJ8" s="51">
        <v>0.33333333333333331</v>
      </c>
      <c r="CK8" s="51">
        <v>0.4</v>
      </c>
    </row>
    <row r="9" spans="1:99">
      <c r="A9" s="64"/>
      <c r="B9" s="53" t="s">
        <v>17</v>
      </c>
      <c r="C9" s="239">
        <f>1/G5</f>
        <v>0.25</v>
      </c>
      <c r="D9" s="239">
        <f>1/G6</f>
        <v>0.33333333333333331</v>
      </c>
      <c r="E9" s="239">
        <f>1/G7</f>
        <v>0.25</v>
      </c>
      <c r="F9" s="239">
        <f>1/G8</f>
        <v>0.33333333333333331</v>
      </c>
      <c r="G9" s="238">
        <v>1</v>
      </c>
      <c r="H9" s="239">
        <v>0.2</v>
      </c>
      <c r="I9" s="65"/>
      <c r="J9" s="80" t="s">
        <v>16</v>
      </c>
      <c r="K9" s="42">
        <f>INDEX($CI$4:$CI$20, MATCH(C8,$CH$4:$CH$20,0))</f>
        <v>0.66666666666666663</v>
      </c>
      <c r="L9" s="42">
        <f>INDEX($CJ$4:$CJ$20, MATCH(C8,$CH$4:$CH$20,0))</f>
        <v>1</v>
      </c>
      <c r="M9" s="42">
        <f>INDEX($CK$4:$CK$20, MATCH(C8,$CH$4:$CH$20,0))</f>
        <v>2</v>
      </c>
      <c r="N9" s="42">
        <f>INDEX($CI$4:$CI$20, MATCH(D8,$CH$4:$CH$20,0))</f>
        <v>1</v>
      </c>
      <c r="O9" s="42">
        <f>INDEX($CJ$4:$CJ$20, MATCH(D8,$CH$4:$CH$20,0))</f>
        <v>1</v>
      </c>
      <c r="P9" s="42">
        <f>INDEX($CK$4:$CK$20, MATCH(D8,$CH$4:$CH$20,0))</f>
        <v>1</v>
      </c>
      <c r="Q9" s="42">
        <f>INDEX($CI$4:$CI$20, MATCH(E8,$CH$4:$CH$20,0))</f>
        <v>0.5</v>
      </c>
      <c r="R9" s="42">
        <f>INDEX($CJ$4:$CJ$20, MATCH(E8,$CH$4:$CH$20,0))</f>
        <v>0.66666666666666663</v>
      </c>
      <c r="S9" s="42">
        <f>INDEX($CK$4:$CK$20, MATCH(E8,$CH$4:$CH$20,0))</f>
        <v>1</v>
      </c>
      <c r="T9" s="50">
        <v>1</v>
      </c>
      <c r="U9" s="50">
        <v>1</v>
      </c>
      <c r="V9" s="50">
        <v>1</v>
      </c>
      <c r="W9" s="42">
        <f>INDEX($CI$4:$CI$20, MATCH(G8,$CH$4:$CH$20,0))</f>
        <v>1</v>
      </c>
      <c r="X9" s="42">
        <f>INDEX($CJ$4:$CJ$20, MATCH(G8,$CH$4:$CH$20,0))</f>
        <v>1.5</v>
      </c>
      <c r="Y9" s="82">
        <f t="shared" si="0"/>
        <v>2</v>
      </c>
      <c r="Z9" s="42">
        <f>INDEX($CI$4:$CI$20, MATCH(H8,$CH$4:$CH$20,0))</f>
        <v>0.5</v>
      </c>
      <c r="AA9" s="42">
        <f>INDEX($CJ$4:$CJ$20, MATCH(H8,$CH$4:$CH$20,0))</f>
        <v>0.66666666666666663</v>
      </c>
      <c r="AB9" s="42">
        <f>INDEX($CK$4:$CK$20, MATCH(H8,$CH$4:$CH$20,0))</f>
        <v>1</v>
      </c>
      <c r="AC9" s="65"/>
      <c r="AD9" s="93" t="s">
        <v>14</v>
      </c>
      <c r="AE9" s="94">
        <f t="shared" ref="AE9:AE13" si="36">((K7*K17)^(1/$C$2))</f>
        <v>0.66666666666666663</v>
      </c>
      <c r="AF9" s="94">
        <f t="shared" si="2"/>
        <v>1</v>
      </c>
      <c r="AG9" s="94">
        <f t="shared" si="2"/>
        <v>2</v>
      </c>
      <c r="AH9" s="94">
        <f t="shared" si="2"/>
        <v>1</v>
      </c>
      <c r="AI9" s="94">
        <f t="shared" si="2"/>
        <v>1</v>
      </c>
      <c r="AJ9" s="94">
        <f t="shared" si="2"/>
        <v>1</v>
      </c>
      <c r="AK9" s="94">
        <f t="shared" si="3"/>
        <v>0.4</v>
      </c>
      <c r="AL9" s="94">
        <f t="shared" si="4"/>
        <v>0.5</v>
      </c>
      <c r="AM9" s="94">
        <f t="shared" si="5"/>
        <v>0.66666666666666663</v>
      </c>
      <c r="AN9" s="94">
        <f t="shared" si="6"/>
        <v>1</v>
      </c>
      <c r="AO9" s="94">
        <f t="shared" si="7"/>
        <v>1</v>
      </c>
      <c r="AP9" s="94">
        <f t="shared" si="8"/>
        <v>1</v>
      </c>
      <c r="AQ9" s="94">
        <f t="shared" si="9"/>
        <v>1</v>
      </c>
      <c r="AR9" s="94">
        <f t="shared" si="10"/>
        <v>1.5</v>
      </c>
      <c r="AS9" s="94">
        <f t="shared" ref="AS9:AS13" si="37">((Y7*Y17)^(1/$C$2))</f>
        <v>2</v>
      </c>
      <c r="AT9" s="94">
        <f t="shared" si="11"/>
        <v>0.44721359549995793</v>
      </c>
      <c r="AU9" s="94">
        <f t="shared" si="12"/>
        <v>0.57735026918962573</v>
      </c>
      <c r="AV9" s="94">
        <f t="shared" si="13"/>
        <v>0.81649658092772603</v>
      </c>
      <c r="AW9" s="65"/>
      <c r="AX9" s="83" t="s">
        <v>15</v>
      </c>
      <c r="AY9" s="88">
        <f t="shared" si="14"/>
        <v>2</v>
      </c>
      <c r="AZ9" s="88">
        <f t="shared" si="15"/>
        <v>2</v>
      </c>
      <c r="BA9" s="88">
        <f t="shared" si="16"/>
        <v>1</v>
      </c>
      <c r="BB9" s="88">
        <f t="shared" si="17"/>
        <v>1.5</v>
      </c>
      <c r="BC9" s="88">
        <f>((AQ10+(4*AR10)+AS10)/(6))</f>
        <v>2</v>
      </c>
      <c r="BD9" s="88">
        <f t="shared" si="19"/>
        <v>1</v>
      </c>
      <c r="BE9" s="65"/>
      <c r="BF9" s="83" t="s">
        <v>15</v>
      </c>
      <c r="BG9" s="89">
        <f t="shared" si="20"/>
        <v>0.26792283132072797</v>
      </c>
      <c r="BH9" s="89">
        <f t="shared" si="21"/>
        <v>0.26932591446199156</v>
      </c>
      <c r="BI9" s="89">
        <f t="shared" si="22"/>
        <v>0.23047375160051217</v>
      </c>
      <c r="BJ9" s="89">
        <f t="shared" si="23"/>
        <v>0.22406639004149376</v>
      </c>
      <c r="BK9" s="89">
        <f>BC9/BC$13</f>
        <v>0.19539221040140467</v>
      </c>
      <c r="BL9" s="89">
        <f t="shared" si="25"/>
        <v>0.23037721561907715</v>
      </c>
      <c r="BM9" s="89">
        <f t="shared" si="26"/>
        <v>1.4175583134452072</v>
      </c>
      <c r="BN9" s="65"/>
      <c r="BO9" s="90">
        <f t="shared" si="27"/>
        <v>0.23625971890753453</v>
      </c>
      <c r="BP9" s="65"/>
      <c r="BQ9" s="85" t="s">
        <v>15</v>
      </c>
      <c r="BR9" s="89">
        <f t="shared" si="28"/>
        <v>0.28946192517242725</v>
      </c>
      <c r="BS9" s="89">
        <f t="shared" si="29"/>
        <v>0.27814077488565703</v>
      </c>
      <c r="BT9" s="89">
        <f t="shared" si="30"/>
        <v>0.23625971890753453</v>
      </c>
      <c r="BU9" s="89">
        <f t="shared" si="31"/>
        <v>0.22486652992398554</v>
      </c>
      <c r="BV9" s="89">
        <f t="shared" si="32"/>
        <v>0.19536231162314829</v>
      </c>
      <c r="BW9" s="89">
        <f t="shared" si="33"/>
        <v>0.23234675530252555</v>
      </c>
      <c r="BX9" s="67"/>
      <c r="BY9" s="90">
        <f t="shared" si="34"/>
        <v>1.4564380158152781</v>
      </c>
      <c r="BZ9" s="84"/>
      <c r="CA9" s="91">
        <f t="shared" si="35"/>
        <v>6.1645633989147655</v>
      </c>
      <c r="CB9" s="65"/>
      <c r="CC9" s="65"/>
      <c r="CD9" s="65"/>
      <c r="CE9" s="65"/>
      <c r="CF9" s="158"/>
      <c r="CH9" s="51">
        <v>0.14285714285714285</v>
      </c>
      <c r="CI9" s="51">
        <v>0.25</v>
      </c>
      <c r="CJ9" s="51">
        <v>0.2857142857142857</v>
      </c>
      <c r="CK9" s="51">
        <v>0.33333333333333331</v>
      </c>
    </row>
    <row r="10" spans="1:99">
      <c r="A10" s="64"/>
      <c r="B10" s="53" t="s">
        <v>18</v>
      </c>
      <c r="C10" s="239">
        <f>1/H5</f>
        <v>4</v>
      </c>
      <c r="D10" s="239">
        <f>1/H6</f>
        <v>4</v>
      </c>
      <c r="E10" s="239">
        <f>1/H7</f>
        <v>0.5</v>
      </c>
      <c r="F10" s="239">
        <f>1/H8</f>
        <v>3</v>
      </c>
      <c r="G10" s="239">
        <f>1/H9</f>
        <v>5</v>
      </c>
      <c r="H10" s="238">
        <v>1</v>
      </c>
      <c r="I10" s="65"/>
      <c r="J10" s="80" t="s">
        <v>17</v>
      </c>
      <c r="K10" s="42">
        <f>INDEX($CI$4:$CI$20, MATCH(C9,$CH$4:$CH$20,0))</f>
        <v>0.4</v>
      </c>
      <c r="L10" s="42">
        <f>INDEX($CJ$4:$CJ$20, MATCH(C9,$CH$4:$CH$20,0))</f>
        <v>0.5</v>
      </c>
      <c r="M10" s="81">
        <f>INDEX($CK$4:$CK$20, MATCH(C9,$CH$4:$CH$20,0))</f>
        <v>0.66666666666666663</v>
      </c>
      <c r="N10" s="42">
        <f>INDEX($CI$4:$CI$20, MATCH(D9,$CH$4:$CH$20,0))</f>
        <v>0.5</v>
      </c>
      <c r="O10" s="42">
        <f>INDEX($CJ$4:$CJ$20, MATCH(D9,$CH$4:$CH$20,0))</f>
        <v>0.66666666666666663</v>
      </c>
      <c r="P10" s="42">
        <f>INDEX($CK$4:$CK$20, MATCH(D9,$CH$4:$CH$20,0))</f>
        <v>1</v>
      </c>
      <c r="Q10" s="42">
        <f>INDEX($CI$4:$CI$20, MATCH(E9,$CH$4:$CH$20,0))</f>
        <v>0.4</v>
      </c>
      <c r="R10" s="42">
        <f>INDEX($CJ$4:$CJ$20, MATCH(E9,$CH$4:$CH$20,0))</f>
        <v>0.5</v>
      </c>
      <c r="S10" s="81">
        <f>INDEX($CK$4:$CK$20, MATCH(E9,$CH$4:$CH$20,0))</f>
        <v>0.66666666666666663</v>
      </c>
      <c r="T10" s="42">
        <f>INDEX($CI$4:$CI$20, MATCH(F9,$CH$4:$CH$20,0))</f>
        <v>0.5</v>
      </c>
      <c r="U10" s="42">
        <f>INDEX($CJ$4:$CJ$20, MATCH(F9,$CH$4:$CH$20,0))</f>
        <v>0.66666666666666663</v>
      </c>
      <c r="V10" s="42">
        <f>INDEX($CK$4:$CK$20, MATCH(F9,$CH$4:$CH$20,0))</f>
        <v>1</v>
      </c>
      <c r="W10" s="50">
        <v>1</v>
      </c>
      <c r="X10" s="50">
        <v>1</v>
      </c>
      <c r="Y10" s="82">
        <f t="shared" si="0"/>
        <v>1</v>
      </c>
      <c r="Z10" s="82">
        <f>INDEX($CI$4:$CI$20, MATCH(H9,$CH$4:$CH$20,0))</f>
        <v>0.33333333333333331</v>
      </c>
      <c r="AA10" s="82">
        <f>INDEX($CJ$4:$CJ$20, MATCH(H9,$CH$4:$CH$20,0))</f>
        <v>0.4</v>
      </c>
      <c r="AB10" s="82">
        <f>INDEX($CK$4:$CK$20, MATCH(H9,$CH$4:$CH$20,0))</f>
        <v>0.5</v>
      </c>
      <c r="AC10" s="67"/>
      <c r="AD10" s="93" t="s">
        <v>15</v>
      </c>
      <c r="AE10" s="94">
        <f t="shared" si="36"/>
        <v>1.5</v>
      </c>
      <c r="AF10" s="94">
        <f t="shared" si="2"/>
        <v>2</v>
      </c>
      <c r="AG10" s="94">
        <f t="shared" si="2"/>
        <v>2.5</v>
      </c>
      <c r="AH10" s="94">
        <f t="shared" si="2"/>
        <v>1.5</v>
      </c>
      <c r="AI10" s="94">
        <f t="shared" si="2"/>
        <v>2</v>
      </c>
      <c r="AJ10" s="94">
        <f t="shared" si="2"/>
        <v>2.5</v>
      </c>
      <c r="AK10" s="94">
        <f t="shared" si="3"/>
        <v>1</v>
      </c>
      <c r="AL10" s="94">
        <f t="shared" si="4"/>
        <v>1</v>
      </c>
      <c r="AM10" s="94">
        <f t="shared" si="5"/>
        <v>1</v>
      </c>
      <c r="AN10" s="94">
        <f t="shared" si="6"/>
        <v>1</v>
      </c>
      <c r="AO10" s="94">
        <f t="shared" si="7"/>
        <v>1.5</v>
      </c>
      <c r="AP10" s="94">
        <f t="shared" si="8"/>
        <v>2</v>
      </c>
      <c r="AQ10" s="94">
        <f t="shared" si="9"/>
        <v>1.5</v>
      </c>
      <c r="AR10" s="94">
        <f t="shared" si="10"/>
        <v>2</v>
      </c>
      <c r="AS10" s="94">
        <f t="shared" si="37"/>
        <v>2.5</v>
      </c>
      <c r="AT10" s="94">
        <f t="shared" si="11"/>
        <v>0.5</v>
      </c>
      <c r="AU10" s="94">
        <f t="shared" si="12"/>
        <v>1</v>
      </c>
      <c r="AV10" s="94">
        <f t="shared" si="13"/>
        <v>1.5</v>
      </c>
      <c r="AW10" s="65"/>
      <c r="AX10" s="83" t="s">
        <v>16</v>
      </c>
      <c r="AY10" s="88">
        <f t="shared" si="14"/>
        <v>1.1111111111111112</v>
      </c>
      <c r="AZ10" s="88">
        <f t="shared" si="15"/>
        <v>1</v>
      </c>
      <c r="BA10" s="88">
        <f t="shared" si="16"/>
        <v>0.69444444444444431</v>
      </c>
      <c r="BB10" s="88">
        <f t="shared" si="17"/>
        <v>1</v>
      </c>
      <c r="BC10" s="88">
        <f t="shared" si="18"/>
        <v>1.5</v>
      </c>
      <c r="BD10" s="88">
        <f t="shared" si="19"/>
        <v>0.69444444444444431</v>
      </c>
      <c r="BE10" s="65"/>
      <c r="BF10" s="83" t="s">
        <v>16</v>
      </c>
      <c r="BG10" s="89">
        <f t="shared" si="20"/>
        <v>0.14884601740040443</v>
      </c>
      <c r="BH10" s="89">
        <f t="shared" si="21"/>
        <v>0.13466295723099578</v>
      </c>
      <c r="BI10" s="89">
        <f t="shared" si="22"/>
        <v>0.16005121638924455</v>
      </c>
      <c r="BJ10" s="89">
        <f t="shared" si="23"/>
        <v>0.14937759336099585</v>
      </c>
      <c r="BK10" s="89">
        <f t="shared" si="24"/>
        <v>0.14654415780105351</v>
      </c>
      <c r="BL10" s="89">
        <f t="shared" si="25"/>
        <v>0.15998417751324798</v>
      </c>
      <c r="BM10" s="89">
        <f t="shared" si="26"/>
        <v>0.89946611969594215</v>
      </c>
      <c r="BN10" s="65"/>
      <c r="BO10" s="90">
        <f t="shared" si="27"/>
        <v>0.14991101994932368</v>
      </c>
      <c r="BP10" s="65"/>
      <c r="BQ10" s="85" t="s">
        <v>16</v>
      </c>
      <c r="BR10" s="89">
        <f t="shared" si="28"/>
        <v>0.16081218065134847</v>
      </c>
      <c r="BS10" s="89">
        <f t="shared" si="29"/>
        <v>0.13907038744282851</v>
      </c>
      <c r="BT10" s="89">
        <f t="shared" si="30"/>
        <v>0.16406924924134339</v>
      </c>
      <c r="BU10" s="89">
        <f t="shared" si="31"/>
        <v>0.14991101994932368</v>
      </c>
      <c r="BV10" s="89">
        <f t="shared" si="32"/>
        <v>0.14652173371736121</v>
      </c>
      <c r="BW10" s="89">
        <f t="shared" si="33"/>
        <v>0.16135191340453159</v>
      </c>
      <c r="BX10" s="67"/>
      <c r="BY10" s="90">
        <f t="shared" si="34"/>
        <v>0.92173648440673683</v>
      </c>
      <c r="BZ10" s="84"/>
      <c r="CA10" s="91">
        <f t="shared" si="35"/>
        <v>6.148557222266402</v>
      </c>
      <c r="CB10" s="65"/>
      <c r="CC10" s="65"/>
      <c r="CD10" s="65"/>
      <c r="CE10" s="65"/>
      <c r="CF10" s="158"/>
      <c r="CH10" s="237">
        <v>0.125</v>
      </c>
      <c r="CI10" s="237">
        <v>0.22222222222222221</v>
      </c>
      <c r="CJ10" s="237">
        <v>0.25</v>
      </c>
      <c r="CK10" s="237">
        <v>0.2857142857142857</v>
      </c>
    </row>
    <row r="11" spans="1:99">
      <c r="A11" s="64"/>
      <c r="B11" s="56"/>
      <c r="C11" s="56"/>
      <c r="D11" s="56"/>
      <c r="E11" s="56"/>
      <c r="F11" s="56"/>
      <c r="G11" s="56"/>
      <c r="H11" s="56"/>
      <c r="I11" s="56"/>
      <c r="J11" s="80" t="s">
        <v>18</v>
      </c>
      <c r="K11" s="82">
        <f>INDEX($CI$4:$CI$20, MATCH(C10,$CH$4:$CH$20,0))</f>
        <v>1.5</v>
      </c>
      <c r="L11" s="82">
        <f>INDEX($CJ$4:$CJ$20, MATCH(C10,$CH$4:$CH$20,0))</f>
        <v>2</v>
      </c>
      <c r="M11" s="82">
        <f>INDEX($CK$4:$CK$20, MATCH(C10,$CH$4:$CH$20,0))</f>
        <v>2.5</v>
      </c>
      <c r="N11" s="82">
        <f>INDEX($CI$4:$CI$20, MATCH(D10,$CH$4:$CH$20,0))</f>
        <v>1.5</v>
      </c>
      <c r="O11" s="82">
        <f>INDEX($CJ$4:$CJ$20, MATCH(D10,$CH$4:$CH$20,0))</f>
        <v>2</v>
      </c>
      <c r="P11" s="82">
        <f>INDEX($CK$4:$CK$20, MATCH(D10,$CH$4:$CH$20,0))</f>
        <v>2.5</v>
      </c>
      <c r="Q11" s="42">
        <f>INDEX($CI$4:$CI$20, MATCH(E10,$CH$4:$CH$20,0))</f>
        <v>0.66666666666666663</v>
      </c>
      <c r="R11" s="42">
        <f>INDEX($CJ$4:$CJ$20, MATCH(E10,$CH$4:$CH$20,0))</f>
        <v>1</v>
      </c>
      <c r="S11" s="42">
        <f>INDEX($CK$4:$CK$20, MATCH(E10,$CH$4:$CH$20,0))</f>
        <v>2</v>
      </c>
      <c r="T11" s="42">
        <f>INDEX($CI$4:$CI$20, MATCH(F10,$CH$4:$CH$20,0))</f>
        <v>1</v>
      </c>
      <c r="U11" s="42">
        <f>INDEX($CJ$4:$CJ$20, MATCH(F10,$CH$4:$CH$20,0))</f>
        <v>1.5</v>
      </c>
      <c r="V11" s="42">
        <f>INDEX($CK$4:$CK$20, MATCH(F10,$CH$4:$CH$20,0))</f>
        <v>2</v>
      </c>
      <c r="W11" s="82">
        <f>INDEX($CI$4:$CI$20, MATCH(G10,$CH$4:$CH$20,0))</f>
        <v>2</v>
      </c>
      <c r="X11" s="82">
        <f>INDEX($CJ$4:$CJ$20, MATCH(G10,$CH$4:$CH$20,0))</f>
        <v>2.5</v>
      </c>
      <c r="Y11" s="82">
        <f t="shared" si="0"/>
        <v>3</v>
      </c>
      <c r="Z11" s="50">
        <v>1</v>
      </c>
      <c r="AA11" s="50">
        <v>1</v>
      </c>
      <c r="AB11" s="50">
        <v>1</v>
      </c>
      <c r="AC11" s="73"/>
      <c r="AD11" s="93" t="s">
        <v>16</v>
      </c>
      <c r="AE11" s="94">
        <f t="shared" si="36"/>
        <v>0.66666666666666663</v>
      </c>
      <c r="AF11" s="94">
        <f t="shared" si="2"/>
        <v>1</v>
      </c>
      <c r="AG11" s="94">
        <f t="shared" si="2"/>
        <v>2</v>
      </c>
      <c r="AH11" s="94">
        <f t="shared" si="2"/>
        <v>1</v>
      </c>
      <c r="AI11" s="94">
        <f t="shared" si="2"/>
        <v>1</v>
      </c>
      <c r="AJ11" s="94">
        <f t="shared" si="2"/>
        <v>1</v>
      </c>
      <c r="AK11" s="94">
        <f t="shared" si="3"/>
        <v>0.5</v>
      </c>
      <c r="AL11" s="94">
        <f t="shared" si="4"/>
        <v>0.66666666666666663</v>
      </c>
      <c r="AM11" s="94">
        <f t="shared" si="5"/>
        <v>1</v>
      </c>
      <c r="AN11" s="94">
        <f t="shared" si="6"/>
        <v>1</v>
      </c>
      <c r="AO11" s="94">
        <f t="shared" si="7"/>
        <v>1</v>
      </c>
      <c r="AP11" s="94">
        <f t="shared" si="8"/>
        <v>1</v>
      </c>
      <c r="AQ11" s="94">
        <f t="shared" si="9"/>
        <v>1</v>
      </c>
      <c r="AR11" s="94">
        <f t="shared" si="10"/>
        <v>1.5</v>
      </c>
      <c r="AS11" s="94">
        <f t="shared" si="37"/>
        <v>2</v>
      </c>
      <c r="AT11" s="94">
        <f t="shared" si="11"/>
        <v>0.5</v>
      </c>
      <c r="AU11" s="94">
        <f t="shared" si="12"/>
        <v>0.66666666666666663</v>
      </c>
      <c r="AV11" s="94">
        <f t="shared" si="13"/>
        <v>1</v>
      </c>
      <c r="AW11" s="65"/>
      <c r="AX11" s="83" t="s">
        <v>17</v>
      </c>
      <c r="AY11" s="88">
        <f t="shared" si="14"/>
        <v>0.51111111111111107</v>
      </c>
      <c r="AZ11" s="88">
        <f t="shared" si="15"/>
        <v>0.69444444444444431</v>
      </c>
      <c r="BA11" s="88">
        <f t="shared" si="16"/>
        <v>0.51111111111111107</v>
      </c>
      <c r="BB11" s="88">
        <f t="shared" si="17"/>
        <v>0.69444444444444431</v>
      </c>
      <c r="BC11" s="88">
        <f t="shared" si="18"/>
        <v>1</v>
      </c>
      <c r="BD11" s="88">
        <f>((AT12+(4*AU12)+AV12)/(6))</f>
        <v>0.45522550380992804</v>
      </c>
      <c r="BE11" s="65"/>
      <c r="BF11" s="83" t="s">
        <v>17</v>
      </c>
      <c r="BG11" s="89">
        <f t="shared" si="20"/>
        <v>6.8469168004186023E-2</v>
      </c>
      <c r="BH11" s="89">
        <f t="shared" si="21"/>
        <v>9.3515942521524828E-2</v>
      </c>
      <c r="BI11" s="89">
        <f t="shared" si="22"/>
        <v>0.117797695262484</v>
      </c>
      <c r="BJ11" s="89">
        <f t="shared" si="23"/>
        <v>0.10373443983402487</v>
      </c>
      <c r="BK11" s="89">
        <f t="shared" si="24"/>
        <v>9.7696105200702335E-2</v>
      </c>
      <c r="BL11" s="89">
        <f t="shared" si="25"/>
        <v>0.10487358404652282</v>
      </c>
      <c r="BM11" s="89">
        <f t="shared" si="26"/>
        <v>0.58608693486944485</v>
      </c>
      <c r="BN11" s="65"/>
      <c r="BO11" s="90">
        <f t="shared" si="27"/>
        <v>9.7681155811574147E-2</v>
      </c>
      <c r="BP11" s="65"/>
      <c r="BQ11" s="85" t="s">
        <v>17</v>
      </c>
      <c r="BR11" s="89">
        <f t="shared" si="28"/>
        <v>7.3973603099620297E-2</v>
      </c>
      <c r="BS11" s="89">
        <f t="shared" si="29"/>
        <v>9.657665794640867E-2</v>
      </c>
      <c r="BT11" s="89">
        <f t="shared" si="30"/>
        <v>0.12075496744162875</v>
      </c>
      <c r="BU11" s="89">
        <f t="shared" si="31"/>
        <v>0.10410487496480809</v>
      </c>
      <c r="BV11" s="89">
        <f t="shared" si="32"/>
        <v>9.7681155811574147E-2</v>
      </c>
      <c r="BW11" s="89">
        <f t="shared" si="33"/>
        <v>0.10577016874119426</v>
      </c>
      <c r="BX11" s="67"/>
      <c r="BY11" s="90">
        <f t="shared" si="34"/>
        <v>0.59886142800523423</v>
      </c>
      <c r="BZ11" s="84"/>
      <c r="CA11" s="91">
        <f t="shared" si="35"/>
        <v>6.1307774568150197</v>
      </c>
      <c r="CB11" s="65"/>
      <c r="CC11" s="84"/>
      <c r="CD11" s="65"/>
      <c r="CE11" s="65"/>
      <c r="CF11" s="158"/>
      <c r="CH11" s="237">
        <v>0.1111111111111111</v>
      </c>
      <c r="CI11" s="237">
        <v>0.22222222222222221</v>
      </c>
      <c r="CJ11" s="237">
        <v>0.22222222222222221</v>
      </c>
      <c r="CK11" s="237">
        <v>0.25</v>
      </c>
    </row>
    <row r="12" spans="1:99">
      <c r="A12" s="64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95"/>
      <c r="P12" s="95"/>
      <c r="Q12" s="95"/>
      <c r="R12" s="95"/>
      <c r="S12" s="58"/>
      <c r="T12" s="56"/>
      <c r="U12" s="96"/>
      <c r="V12" s="97"/>
      <c r="W12" s="97"/>
      <c r="X12" s="97"/>
      <c r="Y12" s="97"/>
      <c r="Z12" s="97"/>
      <c r="AA12" s="97"/>
      <c r="AB12" s="97"/>
      <c r="AC12" s="73"/>
      <c r="AD12" s="93" t="s">
        <v>17</v>
      </c>
      <c r="AE12" s="94">
        <f t="shared" si="36"/>
        <v>0.4</v>
      </c>
      <c r="AF12" s="94">
        <f t="shared" si="2"/>
        <v>0.5</v>
      </c>
      <c r="AG12" s="94">
        <f t="shared" si="2"/>
        <v>0.66666666666666663</v>
      </c>
      <c r="AH12" s="94">
        <f t="shared" si="2"/>
        <v>0.5</v>
      </c>
      <c r="AI12" s="94">
        <f t="shared" si="2"/>
        <v>0.66666666666666663</v>
      </c>
      <c r="AJ12" s="94">
        <f t="shared" si="2"/>
        <v>1</v>
      </c>
      <c r="AK12" s="94">
        <f t="shared" si="3"/>
        <v>0.4</v>
      </c>
      <c r="AL12" s="94">
        <f t="shared" si="4"/>
        <v>0.5</v>
      </c>
      <c r="AM12" s="94">
        <f t="shared" si="5"/>
        <v>0.66666666666666663</v>
      </c>
      <c r="AN12" s="94">
        <f t="shared" si="6"/>
        <v>0.5</v>
      </c>
      <c r="AO12" s="94">
        <f t="shared" si="7"/>
        <v>0.66666666666666663</v>
      </c>
      <c r="AP12" s="94">
        <f t="shared" si="8"/>
        <v>1</v>
      </c>
      <c r="AQ12" s="94">
        <f t="shared" si="9"/>
        <v>1</v>
      </c>
      <c r="AR12" s="94">
        <f t="shared" si="10"/>
        <v>1</v>
      </c>
      <c r="AS12" s="94">
        <f t="shared" si="37"/>
        <v>1</v>
      </c>
      <c r="AT12" s="94">
        <f t="shared" si="11"/>
        <v>0.36514837167011072</v>
      </c>
      <c r="AU12" s="94">
        <f t="shared" si="12"/>
        <v>0.44721359549995793</v>
      </c>
      <c r="AV12" s="94">
        <f t="shared" si="13"/>
        <v>0.57735026918962573</v>
      </c>
      <c r="AW12" s="65"/>
      <c r="AX12" s="83" t="s">
        <v>18</v>
      </c>
      <c r="AY12" s="88">
        <f t="shared" si="14"/>
        <v>1.7315026798611479</v>
      </c>
      <c r="AZ12" s="88">
        <f t="shared" si="15"/>
        <v>1.7315026798611479</v>
      </c>
      <c r="BA12" s="88">
        <f t="shared" si="16"/>
        <v>1.1111111111111112</v>
      </c>
      <c r="BB12" s="88">
        <f t="shared" si="17"/>
        <v>1.5</v>
      </c>
      <c r="BC12" s="88">
        <f t="shared" si="18"/>
        <v>2.2358225841823112</v>
      </c>
      <c r="BD12" s="88">
        <f t="shared" si="19"/>
        <v>1</v>
      </c>
      <c r="BE12" s="65"/>
      <c r="BF12" s="83" t="s">
        <v>18</v>
      </c>
      <c r="BG12" s="89">
        <f t="shared" si="20"/>
        <v>0.23195455021391337</v>
      </c>
      <c r="BH12" s="89">
        <f t="shared" si="21"/>
        <v>0.23316927132349632</v>
      </c>
      <c r="BI12" s="89">
        <f t="shared" si="22"/>
        <v>0.25608194622279135</v>
      </c>
      <c r="BJ12" s="89">
        <f t="shared" si="23"/>
        <v>0.22406639004149376</v>
      </c>
      <c r="BK12" s="89">
        <f t="shared" si="24"/>
        <v>0.21843115839438124</v>
      </c>
      <c r="BL12" s="89">
        <f t="shared" si="25"/>
        <v>0.23037721561907715</v>
      </c>
      <c r="BM12" s="89">
        <f t="shared" si="26"/>
        <v>1.3940805318151532</v>
      </c>
      <c r="BN12" s="65"/>
      <c r="BO12" s="90">
        <f t="shared" si="27"/>
        <v>0.23234675530252555</v>
      </c>
      <c r="BP12" s="65"/>
      <c r="BQ12" s="85" t="s">
        <v>18</v>
      </c>
      <c r="BR12" s="89">
        <f t="shared" si="28"/>
        <v>0.2506020495769124</v>
      </c>
      <c r="BS12" s="89">
        <f t="shared" si="29"/>
        <v>0.2408007485465857</v>
      </c>
      <c r="BT12" s="89">
        <f t="shared" si="30"/>
        <v>0.26251079878614947</v>
      </c>
      <c r="BU12" s="89">
        <f t="shared" si="31"/>
        <v>0.22486652992398554</v>
      </c>
      <c r="BV12" s="89">
        <f t="shared" si="32"/>
        <v>0.21839773421254868</v>
      </c>
      <c r="BW12" s="89">
        <f t="shared" si="33"/>
        <v>0.23234675530252555</v>
      </c>
      <c r="BX12" s="67"/>
      <c r="BY12" s="90">
        <f t="shared" si="34"/>
        <v>1.4295246163487074</v>
      </c>
      <c r="BZ12" s="84"/>
      <c r="CA12" s="91">
        <f t="shared" si="35"/>
        <v>6.1525482225366321</v>
      </c>
      <c r="CB12" s="65"/>
      <c r="CC12" s="65"/>
      <c r="CD12" s="65"/>
      <c r="CE12" s="65"/>
      <c r="CF12" s="158"/>
      <c r="CH12" s="237">
        <v>1</v>
      </c>
      <c r="CI12" s="237">
        <v>1</v>
      </c>
      <c r="CJ12" s="237">
        <v>1</v>
      </c>
      <c r="CK12" s="237">
        <v>1</v>
      </c>
    </row>
    <row r="13" spans="1:99">
      <c r="A13" s="64"/>
      <c r="B13" s="249" t="s">
        <v>3</v>
      </c>
      <c r="C13" s="249"/>
      <c r="D13" s="249"/>
      <c r="E13" s="249"/>
      <c r="F13" s="249"/>
      <c r="G13" s="249"/>
      <c r="H13" s="249"/>
      <c r="I13" s="68"/>
      <c r="J13" s="252" t="s">
        <v>4</v>
      </c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73"/>
      <c r="AD13" s="93" t="s">
        <v>18</v>
      </c>
      <c r="AE13" s="94">
        <f t="shared" si="36"/>
        <v>1.2247448713915889</v>
      </c>
      <c r="AF13" s="94">
        <f t="shared" si="2"/>
        <v>1.7320508075688772</v>
      </c>
      <c r="AG13" s="94">
        <f t="shared" si="2"/>
        <v>2.2360679774997898</v>
      </c>
      <c r="AH13" s="94">
        <f t="shared" si="2"/>
        <v>1.2247448713915889</v>
      </c>
      <c r="AI13" s="94">
        <f t="shared" si="2"/>
        <v>1.7320508075688772</v>
      </c>
      <c r="AJ13" s="94">
        <f t="shared" si="2"/>
        <v>2.2360679774997898</v>
      </c>
      <c r="AK13" s="94">
        <f t="shared" si="3"/>
        <v>0.66666666666666663</v>
      </c>
      <c r="AL13" s="94">
        <f t="shared" si="4"/>
        <v>1</v>
      </c>
      <c r="AM13" s="94">
        <f t="shared" si="5"/>
        <v>2</v>
      </c>
      <c r="AN13" s="94">
        <f t="shared" si="6"/>
        <v>1</v>
      </c>
      <c r="AO13" s="94">
        <f t="shared" si="7"/>
        <v>1.5</v>
      </c>
      <c r="AP13" s="94">
        <f t="shared" si="8"/>
        <v>2</v>
      </c>
      <c r="AQ13" s="94">
        <f t="shared" si="9"/>
        <v>1.7320508075688772</v>
      </c>
      <c r="AR13" s="94">
        <f t="shared" si="10"/>
        <v>2.2360679774997898</v>
      </c>
      <c r="AS13" s="94">
        <f t="shared" si="37"/>
        <v>2.7386127875258306</v>
      </c>
      <c r="AT13" s="94">
        <f t="shared" si="11"/>
        <v>1</v>
      </c>
      <c r="AU13" s="94">
        <f t="shared" si="12"/>
        <v>1</v>
      </c>
      <c r="AV13" s="94">
        <f t="shared" si="13"/>
        <v>1</v>
      </c>
      <c r="AW13" s="65"/>
      <c r="AX13" s="83" t="s">
        <v>19</v>
      </c>
      <c r="AY13" s="88">
        <f>SUM(AY7:AY12)</f>
        <v>7.4648360131944802</v>
      </c>
      <c r="AZ13" s="88">
        <f t="shared" ref="AZ13:BD13" si="38">SUM(AZ7:AZ12)</f>
        <v>7.4259471243055923</v>
      </c>
      <c r="BA13" s="88">
        <f t="shared" si="38"/>
        <v>4.3388888888888886</v>
      </c>
      <c r="BB13" s="88">
        <f t="shared" si="38"/>
        <v>6.6944444444444446</v>
      </c>
      <c r="BC13" s="88">
        <f t="shared" si="38"/>
        <v>10.235822584182312</v>
      </c>
      <c r="BD13" s="88">
        <f t="shared" si="38"/>
        <v>4.3407070326497674</v>
      </c>
      <c r="BE13" s="65"/>
      <c r="BF13" s="65"/>
      <c r="BG13" s="84">
        <f>SUM(BG7:BG12)</f>
        <v>1.0000000000000002</v>
      </c>
      <c r="BH13" s="84">
        <f t="shared" ref="BH13:BM13" si="39">SUM(BH7:BH12)</f>
        <v>1</v>
      </c>
      <c r="BI13" s="84">
        <f t="shared" si="39"/>
        <v>1</v>
      </c>
      <c r="BJ13" s="84">
        <f t="shared" si="39"/>
        <v>0.99999999999999989</v>
      </c>
      <c r="BK13" s="84">
        <f t="shared" si="39"/>
        <v>1</v>
      </c>
      <c r="BL13" s="84">
        <f t="shared" si="39"/>
        <v>1.0000000000000002</v>
      </c>
      <c r="BM13" s="84">
        <f t="shared" si="39"/>
        <v>6.0000000000000009</v>
      </c>
      <c r="BN13" s="84"/>
      <c r="BO13" s="84">
        <f>SUM(BO7:BO12)</f>
        <v>1</v>
      </c>
      <c r="BP13" s="65"/>
      <c r="BQ13" s="84"/>
      <c r="BR13" s="65"/>
      <c r="BS13" s="84"/>
      <c r="BT13" s="84"/>
      <c r="BU13" s="84"/>
      <c r="BV13" s="84"/>
      <c r="BW13" s="84"/>
      <c r="BX13" s="84"/>
      <c r="BY13" s="65"/>
      <c r="BZ13" s="65" t="s">
        <v>81</v>
      </c>
      <c r="CA13" s="91">
        <f>AVERAGE(CA7:CA12)</f>
        <v>6.1474057427708111</v>
      </c>
      <c r="CB13" s="65"/>
      <c r="CC13" s="65"/>
      <c r="CD13" s="65"/>
      <c r="CE13" s="65"/>
      <c r="CF13" s="158"/>
      <c r="CH13" s="237">
        <v>2</v>
      </c>
      <c r="CI13" s="237">
        <v>0.5</v>
      </c>
      <c r="CJ13" s="237">
        <v>1</v>
      </c>
      <c r="CK13" s="237">
        <v>1.5</v>
      </c>
    </row>
    <row r="14" spans="1:99">
      <c r="A14" s="64"/>
      <c r="B14" s="57" t="s">
        <v>12</v>
      </c>
      <c r="C14" s="57" t="s">
        <v>13</v>
      </c>
      <c r="D14" s="57" t="s">
        <v>14</v>
      </c>
      <c r="E14" s="57" t="s">
        <v>15</v>
      </c>
      <c r="F14" s="57" t="s">
        <v>16</v>
      </c>
      <c r="G14" s="57" t="s">
        <v>17</v>
      </c>
      <c r="H14" s="57" t="s">
        <v>18</v>
      </c>
      <c r="I14" s="65"/>
      <c r="J14" s="253" t="s">
        <v>12</v>
      </c>
      <c r="K14" s="253" t="s">
        <v>13</v>
      </c>
      <c r="L14" s="253"/>
      <c r="M14" s="253"/>
      <c r="N14" s="253" t="s">
        <v>14</v>
      </c>
      <c r="O14" s="253"/>
      <c r="P14" s="253"/>
      <c r="Q14" s="253" t="s">
        <v>15</v>
      </c>
      <c r="R14" s="253"/>
      <c r="S14" s="253"/>
      <c r="T14" s="253" t="s">
        <v>16</v>
      </c>
      <c r="U14" s="253"/>
      <c r="V14" s="253"/>
      <c r="W14" s="253" t="s">
        <v>17</v>
      </c>
      <c r="X14" s="253"/>
      <c r="Y14" s="253"/>
      <c r="Z14" s="253" t="s">
        <v>18</v>
      </c>
      <c r="AA14" s="253"/>
      <c r="AB14" s="253"/>
      <c r="AC14" s="73"/>
      <c r="AD14" s="65"/>
      <c r="AE14" s="65"/>
      <c r="AF14" s="65"/>
      <c r="AG14" s="65"/>
      <c r="AH14" s="65"/>
      <c r="AI14" s="65"/>
      <c r="AJ14" s="65"/>
      <c r="AK14" s="65"/>
      <c r="AL14" s="65"/>
      <c r="AM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84"/>
      <c r="CC14" s="65"/>
      <c r="CD14" s="84"/>
      <c r="CE14" s="65"/>
      <c r="CF14" s="98"/>
      <c r="CG14" s="99"/>
      <c r="CH14" s="237">
        <v>3</v>
      </c>
      <c r="CI14" s="237">
        <v>1</v>
      </c>
      <c r="CJ14" s="237">
        <v>1.5</v>
      </c>
      <c r="CK14" s="237">
        <v>2</v>
      </c>
      <c r="CL14" s="99"/>
    </row>
    <row r="15" spans="1:99">
      <c r="A15" s="64"/>
      <c r="B15" s="57" t="s">
        <v>13</v>
      </c>
      <c r="C15" s="240">
        <v>1</v>
      </c>
      <c r="D15" s="241">
        <v>2</v>
      </c>
      <c r="E15" s="241">
        <v>0.25</v>
      </c>
      <c r="F15" s="241">
        <v>2</v>
      </c>
      <c r="G15" s="241">
        <v>4</v>
      </c>
      <c r="H15" s="241">
        <v>0.33333333333333331</v>
      </c>
      <c r="I15" s="65"/>
      <c r="J15" s="253"/>
      <c r="K15" s="102" t="s">
        <v>55</v>
      </c>
      <c r="L15" s="102" t="s">
        <v>56</v>
      </c>
      <c r="M15" s="103" t="s">
        <v>57</v>
      </c>
      <c r="N15" s="103" t="s">
        <v>55</v>
      </c>
      <c r="O15" s="103" t="s">
        <v>56</v>
      </c>
      <c r="P15" s="103" t="s">
        <v>57</v>
      </c>
      <c r="Q15" s="102" t="s">
        <v>55</v>
      </c>
      <c r="R15" s="102" t="s">
        <v>56</v>
      </c>
      <c r="S15" s="103" t="s">
        <v>57</v>
      </c>
      <c r="T15" s="103" t="s">
        <v>55</v>
      </c>
      <c r="U15" s="103" t="s">
        <v>56</v>
      </c>
      <c r="V15" s="102" t="s">
        <v>57</v>
      </c>
      <c r="W15" s="102" t="s">
        <v>55</v>
      </c>
      <c r="X15" s="102" t="s">
        <v>56</v>
      </c>
      <c r="Y15" s="102" t="s">
        <v>57</v>
      </c>
      <c r="Z15" s="102" t="s">
        <v>55</v>
      </c>
      <c r="AA15" s="102" t="s">
        <v>56</v>
      </c>
      <c r="AB15" s="103" t="s">
        <v>57</v>
      </c>
      <c r="AC15" s="73"/>
      <c r="AD15" s="65"/>
      <c r="AE15" s="65"/>
      <c r="AF15" s="65"/>
      <c r="AG15" s="65"/>
      <c r="AH15" s="65"/>
      <c r="AI15" s="65"/>
      <c r="AJ15" s="65"/>
      <c r="AK15" s="65"/>
      <c r="AL15" s="65"/>
      <c r="AM15" s="67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7"/>
      <c r="AY15" s="67"/>
      <c r="AZ15" s="69"/>
      <c r="BA15" s="67"/>
      <c r="BB15" s="67"/>
      <c r="BC15" s="67"/>
      <c r="BD15" s="67"/>
      <c r="BE15" s="67"/>
      <c r="BF15" s="67"/>
      <c r="BG15" s="67"/>
      <c r="BH15" s="67"/>
      <c r="BI15" s="67"/>
      <c r="BJ15" s="65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104"/>
      <c r="CG15" s="99"/>
      <c r="CH15" s="237">
        <v>4</v>
      </c>
      <c r="CI15" s="237">
        <v>1.5</v>
      </c>
      <c r="CJ15" s="237">
        <v>2</v>
      </c>
      <c r="CK15" s="237">
        <v>2.5</v>
      </c>
      <c r="CL15" s="99"/>
      <c r="CM15" s="100"/>
      <c r="CN15" s="99"/>
      <c r="CO15" s="99"/>
      <c r="CP15" s="99"/>
    </row>
    <row r="16" spans="1:99">
      <c r="A16" s="64"/>
      <c r="B16" s="57" t="s">
        <v>14</v>
      </c>
      <c r="C16" s="241">
        <f>1/D15</f>
        <v>0.5</v>
      </c>
      <c r="D16" s="240">
        <v>1</v>
      </c>
      <c r="E16" s="241">
        <v>0.25</v>
      </c>
      <c r="F16" s="241">
        <v>1</v>
      </c>
      <c r="G16" s="241">
        <v>3</v>
      </c>
      <c r="H16" s="241">
        <v>0.33333333333333331</v>
      </c>
      <c r="I16" s="65"/>
      <c r="J16" s="105" t="s">
        <v>13</v>
      </c>
      <c r="K16" s="50">
        <v>1</v>
      </c>
      <c r="L16" s="50">
        <v>1</v>
      </c>
      <c r="M16" s="50">
        <v>1</v>
      </c>
      <c r="N16" s="42">
        <f>INDEX($CI$4:$CI$20, MATCH(D15,$CH$4:$CH$20,0))</f>
        <v>0.5</v>
      </c>
      <c r="O16" s="42">
        <f>INDEX($CJ$4:$CJ$20, MATCH(D15,$CH$4:$CH$20,0))</f>
        <v>1</v>
      </c>
      <c r="P16" s="42">
        <f>INDEX($CK$4:$CK$20, MATCH(D15,$CH$4:$CH$20,0))</f>
        <v>1.5</v>
      </c>
      <c r="Q16" s="42">
        <f>INDEX($CI$4:$CI$20, MATCH(E15,$CH$4:$CH$20,0))</f>
        <v>0.4</v>
      </c>
      <c r="R16" s="42">
        <f>INDEX($CJ$4:$CJ$20, MATCH(E15,$CH$4:$CH$20,0))</f>
        <v>0.5</v>
      </c>
      <c r="S16" s="42">
        <f>INDEX($CK$4:$CK$20, MATCH(E15,$CH$4:$CH$20,0))</f>
        <v>0.66666666666666663</v>
      </c>
      <c r="T16" s="42">
        <f>INDEX($CI$4:$CI$20, MATCH(F15,$CH$4:$CH$20,0))</f>
        <v>0.5</v>
      </c>
      <c r="U16" s="42">
        <f>INDEX($CJ$4:$CJ$20, MATCH(F15,$CH$4:$CH$20,0))</f>
        <v>1</v>
      </c>
      <c r="V16" s="42">
        <f>INDEX($CK$4:$CK$20, MATCH(F15,$CH$4:$CH$20,0))</f>
        <v>1.5</v>
      </c>
      <c r="W16" s="42">
        <f>INDEX($CI$4:$CI$20, MATCH(G15,$CH$4:$CH$20,0))</f>
        <v>1.5</v>
      </c>
      <c r="X16" s="42">
        <f>INDEX($CJ$4:$CJ$20, MATCH(G15,$CH$4:$CH$20,0))</f>
        <v>2</v>
      </c>
      <c r="Y16" s="42">
        <f>INDEX($CK$4:$CK$20, MATCH(G15,$CH$4:$CH$20,0))</f>
        <v>2.5</v>
      </c>
      <c r="Z16" s="42">
        <f>INDEX($CI$4:$CI$20, MATCH(H15,$CH$4:$CH$20,0))</f>
        <v>0.5</v>
      </c>
      <c r="AA16" s="42">
        <f>INDEX($CJ$4:$CJ$20, MATCH(H15,$CH$4:$CH$20,0))</f>
        <v>0.66666666666666663</v>
      </c>
      <c r="AB16" s="42">
        <f>INDEX($CK$4:$CK$20, MATCH(H15,$CH$4:$CH$20,0))</f>
        <v>1</v>
      </c>
      <c r="AC16" s="74"/>
      <c r="AD16" s="67"/>
      <c r="AE16" s="67"/>
      <c r="AF16" s="67"/>
      <c r="AG16" s="67"/>
      <c r="AH16" s="67"/>
      <c r="AI16" s="67"/>
      <c r="AJ16" s="67"/>
      <c r="AK16" s="67"/>
      <c r="AL16" s="67"/>
      <c r="AM16" s="69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4"/>
      <c r="BJ16" s="74"/>
      <c r="BK16" s="74"/>
      <c r="BL16" s="74"/>
      <c r="BM16" s="74"/>
      <c r="BN16" s="74"/>
      <c r="BO16" s="74"/>
      <c r="BP16" s="74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67"/>
      <c r="CF16" s="106"/>
      <c r="CG16" s="67"/>
      <c r="CH16" s="237">
        <v>5</v>
      </c>
      <c r="CI16" s="237">
        <v>2</v>
      </c>
      <c r="CJ16" s="237">
        <v>2.5</v>
      </c>
      <c r="CK16" s="237">
        <v>3</v>
      </c>
      <c r="CL16" s="73"/>
      <c r="CM16" s="73"/>
      <c r="CN16" s="73"/>
      <c r="CO16" s="73"/>
      <c r="CP16" s="73"/>
      <c r="CQ16" s="69"/>
      <c r="CR16" s="107"/>
      <c r="CS16" s="73"/>
      <c r="CT16" s="107"/>
      <c r="CU16" s="67"/>
    </row>
    <row r="17" spans="1:99">
      <c r="A17" s="64"/>
      <c r="B17" s="57" t="s">
        <v>15</v>
      </c>
      <c r="C17" s="241">
        <f>1/E15</f>
        <v>4</v>
      </c>
      <c r="D17" s="241">
        <f>1/E16</f>
        <v>4</v>
      </c>
      <c r="E17" s="240">
        <v>1</v>
      </c>
      <c r="F17" s="241">
        <v>3</v>
      </c>
      <c r="G17" s="241">
        <v>4</v>
      </c>
      <c r="H17" s="241">
        <v>2</v>
      </c>
      <c r="I17" s="65"/>
      <c r="J17" s="105" t="s">
        <v>14</v>
      </c>
      <c r="K17" s="42">
        <f>INDEX($CI$4:$CI$20, MATCH(C16,$CH$4:$CH$20,0))</f>
        <v>0.66666666666666663</v>
      </c>
      <c r="L17" s="42">
        <f>INDEX($CJ$4:$CJ$20, MATCH(C16,$CH$4:$CH$20,0))</f>
        <v>1</v>
      </c>
      <c r="M17" s="42">
        <f>INDEX($CK$4:$CK$20, MATCH(C16,$CH$4:$CH$20,0))</f>
        <v>2</v>
      </c>
      <c r="N17" s="50">
        <v>1</v>
      </c>
      <c r="O17" s="50">
        <v>1</v>
      </c>
      <c r="P17" s="50">
        <v>1</v>
      </c>
      <c r="Q17" s="42">
        <f>INDEX($CI$4:$CI$20, MATCH(E16,$CH$4:$CH$20,0))</f>
        <v>0.4</v>
      </c>
      <c r="R17" s="42">
        <f>INDEX($CJ$4:$CJ$20, MATCH(E16,$CH$4:$CH$20,0))</f>
        <v>0.5</v>
      </c>
      <c r="S17" s="42">
        <f>INDEX($CK$4:$CK$20, MATCH(E16,$CH$4:$CH$20,0))</f>
        <v>0.66666666666666663</v>
      </c>
      <c r="T17" s="42">
        <f>INDEX($CI$4:$CI$20, MATCH(F16,$CH$4:$CH$20,0))</f>
        <v>1</v>
      </c>
      <c r="U17" s="42">
        <f>INDEX($CJ$4:$CJ$20, MATCH(F16,$CH$4:$CH$20,0))</f>
        <v>1</v>
      </c>
      <c r="V17" s="42">
        <f>INDEX($CK$4:$CK$20, MATCH(F16,$CH$4:$CH$20,0))</f>
        <v>1</v>
      </c>
      <c r="W17" s="42">
        <f>INDEX($CI$4:$CI$20, MATCH(G16,$CH$4:$CH$20,0))</f>
        <v>1</v>
      </c>
      <c r="X17" s="42">
        <f>INDEX($CJ$4:$CJ$20, MATCH(G16,$CH$4:$CH$20,0))</f>
        <v>1.5</v>
      </c>
      <c r="Y17" s="42">
        <f t="shared" ref="Y17:Y21" si="40">INDEX($CK$4:$CK$20, MATCH(G16,$CH$4:$CH$20,0))</f>
        <v>2</v>
      </c>
      <c r="Z17" s="42">
        <f>INDEX($CI$4:$CI$20, MATCH(H16,$CH$4:$CH$20,0))</f>
        <v>0.5</v>
      </c>
      <c r="AA17" s="42">
        <f>INDEX($CJ$4:$CJ$20, MATCH(H16,$CH$4:$CH$20,0))</f>
        <v>0.66666666666666663</v>
      </c>
      <c r="AB17" s="42">
        <f>INDEX($CK$4:$CK$20, MATCH(H16,$CH$4:$CH$20,0))</f>
        <v>1</v>
      </c>
      <c r="AC17" s="67"/>
      <c r="AD17" s="256" t="s">
        <v>82</v>
      </c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108"/>
      <c r="AZ17" s="108"/>
      <c r="BA17" s="109"/>
      <c r="BB17" s="108"/>
      <c r="BC17" s="108"/>
      <c r="BD17" s="108"/>
      <c r="BE17" s="108"/>
      <c r="BF17" s="108"/>
      <c r="BG17" s="108"/>
      <c r="BH17" s="108"/>
      <c r="BI17" s="74"/>
      <c r="BJ17" s="74"/>
      <c r="BK17" s="74"/>
      <c r="BL17" s="74"/>
      <c r="BM17" s="74"/>
      <c r="BN17" s="74"/>
      <c r="BO17" s="74"/>
      <c r="BP17" s="74"/>
      <c r="BQ17" s="73"/>
      <c r="BR17" s="73"/>
      <c r="BS17" s="70"/>
      <c r="BT17" s="70"/>
      <c r="BU17" s="70"/>
      <c r="BV17" s="70"/>
      <c r="BW17" s="70"/>
      <c r="BX17" s="70"/>
      <c r="BY17" s="70"/>
      <c r="BZ17" s="70"/>
      <c r="CA17" s="70"/>
      <c r="CB17" s="73"/>
      <c r="CC17" s="73"/>
      <c r="CD17" s="73"/>
      <c r="CE17" s="67"/>
      <c r="CF17" s="106"/>
      <c r="CG17" s="67"/>
      <c r="CH17" s="237">
        <v>6</v>
      </c>
      <c r="CI17" s="237">
        <v>2.5</v>
      </c>
      <c r="CJ17" s="237">
        <v>3</v>
      </c>
      <c r="CK17" s="237">
        <v>3.5</v>
      </c>
      <c r="CL17" s="74"/>
      <c r="CM17" s="74"/>
      <c r="CN17" s="74"/>
      <c r="CO17" s="74"/>
      <c r="CP17" s="74"/>
      <c r="CQ17" s="70"/>
      <c r="CR17" s="73"/>
      <c r="CS17" s="73"/>
      <c r="CT17" s="73"/>
      <c r="CU17" s="67"/>
    </row>
    <row r="18" spans="1:99">
      <c r="A18" s="64"/>
      <c r="B18" s="57" t="s">
        <v>16</v>
      </c>
      <c r="C18" s="241">
        <f>1/F15</f>
        <v>0.5</v>
      </c>
      <c r="D18" s="241">
        <f>1/F16</f>
        <v>1</v>
      </c>
      <c r="E18" s="241">
        <f>1/F17</f>
        <v>0.33333333333333331</v>
      </c>
      <c r="F18" s="240">
        <v>1</v>
      </c>
      <c r="G18" s="241">
        <v>3</v>
      </c>
      <c r="H18" s="241">
        <v>0.33333333333333331</v>
      </c>
      <c r="I18" s="65"/>
      <c r="J18" s="105" t="s">
        <v>15</v>
      </c>
      <c r="K18" s="42">
        <f>INDEX($CI$4:$CI$20, MATCH(C17,$CH$4:$CH$20,0))</f>
        <v>1.5</v>
      </c>
      <c r="L18" s="42">
        <f>INDEX($CJ$4:$CJ$20, MATCH(C17,$CH$4:$CH$20,0))</f>
        <v>2</v>
      </c>
      <c r="M18" s="42">
        <f>INDEX($CK$4:$CK$20, MATCH(C17,$CH$4:$CH$20,0))</f>
        <v>2.5</v>
      </c>
      <c r="N18" s="42">
        <f>INDEX($CI$4:$CI$20, MATCH(D17,$CH$4:$CH$20,0))</f>
        <v>1.5</v>
      </c>
      <c r="O18" s="42">
        <f>INDEX($CJ$4:$CJ$20, MATCH(D17,$CH$4:$CH$20,0))</f>
        <v>2</v>
      </c>
      <c r="P18" s="42">
        <f>INDEX($CK$4:$CK$20, MATCH(D17,$CH$4:$CH$20,0))</f>
        <v>2.5</v>
      </c>
      <c r="Q18" s="50">
        <v>1</v>
      </c>
      <c r="R18" s="50">
        <v>1</v>
      </c>
      <c r="S18" s="50">
        <v>1</v>
      </c>
      <c r="T18" s="42">
        <f>INDEX($CI$4:$CI$20, MATCH(F17,$CH$4:$CH$20,0))</f>
        <v>1</v>
      </c>
      <c r="U18" s="42">
        <f>INDEX($CJ$4:$CJ$20, MATCH(F17,$CH$4:$CH$20,0))</f>
        <v>1.5</v>
      </c>
      <c r="V18" s="42">
        <f>INDEX($CK$4:$CK$20, MATCH(F17,$CH$4:$CH$20,0))</f>
        <v>2</v>
      </c>
      <c r="W18" s="42">
        <f>INDEX($CI$4:$CI$20, MATCH(G17,$CH$4:$CH$20,0))</f>
        <v>1.5</v>
      </c>
      <c r="X18" s="42">
        <f>INDEX($CJ$4:$CJ$20, MATCH(G17,$CH$4:$CH$20,0))</f>
        <v>2</v>
      </c>
      <c r="Y18" s="42">
        <f t="shared" si="40"/>
        <v>2.5</v>
      </c>
      <c r="Z18" s="42">
        <f>INDEX($CI$4:$CI$20, MATCH(H17,$CH$4:$CH$20,0))</f>
        <v>0.5</v>
      </c>
      <c r="AA18" s="42">
        <f>INDEX($CJ$4:$CJ$20, MATCH(H17,$CH$4:$CH$20,0))</f>
        <v>1</v>
      </c>
      <c r="AB18" s="42">
        <f>INDEX($CK$4:$CK$20, MATCH(H17,$CH$4:$CH$20,0))</f>
        <v>1.5</v>
      </c>
      <c r="AC18" s="67"/>
      <c r="AD18" s="109"/>
      <c r="AE18" s="108"/>
      <c r="AF18" s="108"/>
      <c r="AG18" s="108"/>
      <c r="AH18" s="108"/>
      <c r="AI18" s="108"/>
      <c r="AJ18" s="108"/>
      <c r="AK18" s="108"/>
      <c r="AL18" s="108"/>
      <c r="AM18" s="108"/>
      <c r="AN18" s="109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9"/>
      <c r="BB18" s="108"/>
      <c r="BC18" s="108"/>
      <c r="BD18" s="108"/>
      <c r="BE18" s="108"/>
      <c r="BF18" s="108"/>
      <c r="BG18" s="108"/>
      <c r="BH18" s="108"/>
      <c r="BI18" s="74"/>
      <c r="BJ18" s="74"/>
      <c r="BK18" s="74"/>
      <c r="BL18" s="74"/>
      <c r="BM18" s="74"/>
      <c r="BN18" s="74"/>
      <c r="BO18" s="74"/>
      <c r="BP18" s="74"/>
      <c r="BQ18" s="73"/>
      <c r="BR18" s="73"/>
      <c r="BS18" s="70"/>
      <c r="BT18" s="70"/>
      <c r="BU18" s="70"/>
      <c r="BV18" s="70"/>
      <c r="BW18" s="70"/>
      <c r="BX18" s="70"/>
      <c r="BY18" s="70"/>
      <c r="BZ18" s="70"/>
      <c r="CA18" s="70"/>
      <c r="CB18" s="73"/>
      <c r="CC18" s="73"/>
      <c r="CD18" s="73"/>
      <c r="CE18" s="67"/>
      <c r="CF18" s="106"/>
      <c r="CG18" s="67"/>
      <c r="CH18" s="237">
        <v>7</v>
      </c>
      <c r="CI18" s="237">
        <v>3</v>
      </c>
      <c r="CJ18" s="237">
        <v>3.5</v>
      </c>
      <c r="CK18" s="237">
        <v>4</v>
      </c>
      <c r="CL18" s="73"/>
      <c r="CM18" s="73"/>
      <c r="CN18" s="73"/>
      <c r="CO18" s="73"/>
      <c r="CP18" s="73"/>
      <c r="CQ18" s="67"/>
      <c r="CR18" s="73"/>
      <c r="CS18" s="73"/>
      <c r="CT18" s="73"/>
      <c r="CU18" s="67"/>
    </row>
    <row r="19" spans="1:99">
      <c r="A19" s="64"/>
      <c r="B19" s="57" t="s">
        <v>17</v>
      </c>
      <c r="C19" s="241">
        <f>1/G15</f>
        <v>0.25</v>
      </c>
      <c r="D19" s="241">
        <f>1/G16</f>
        <v>0.33333333333333331</v>
      </c>
      <c r="E19" s="241">
        <f>1/G17</f>
        <v>0.25</v>
      </c>
      <c r="F19" s="241">
        <f>1/G18</f>
        <v>0.33333333333333331</v>
      </c>
      <c r="G19" s="240">
        <v>1</v>
      </c>
      <c r="H19" s="241">
        <v>0.25</v>
      </c>
      <c r="I19" s="65"/>
      <c r="J19" s="105" t="s">
        <v>16</v>
      </c>
      <c r="K19" s="42">
        <f>INDEX($CI$4:$CI$20, MATCH(C18,$CH$4:$CH$20,0))</f>
        <v>0.66666666666666663</v>
      </c>
      <c r="L19" s="42">
        <f>INDEX($CJ$4:$CJ$20, MATCH(C18,$CH$4:$CH$20,0))</f>
        <v>1</v>
      </c>
      <c r="M19" s="42">
        <f>INDEX($CK$4:$CK$20, MATCH(C18,$CH$4:$CH$20,0))</f>
        <v>2</v>
      </c>
      <c r="N19" s="42">
        <f>INDEX($CI$4:$CI$20, MATCH(D18,$CH$4:$CH$20,0))</f>
        <v>1</v>
      </c>
      <c r="O19" s="42">
        <f>INDEX($CJ$4:$CJ$20, MATCH(D18,$CH$4:$CH$20,0))</f>
        <v>1</v>
      </c>
      <c r="P19" s="42">
        <f>INDEX($CK$4:$CK$20, MATCH(D18,$CH$4:$CH$20,0))</f>
        <v>1</v>
      </c>
      <c r="Q19" s="42">
        <f>INDEX($CI$4:$CI$20, MATCH(E18,$CH$4:$CH$20,0))</f>
        <v>0.5</v>
      </c>
      <c r="R19" s="42">
        <f>INDEX($CJ$4:$CJ$20, MATCH(E18,$CH$4:$CH$20,0))</f>
        <v>0.66666666666666663</v>
      </c>
      <c r="S19" s="42">
        <f>INDEX($CK$4:$CK$20, MATCH(E18,$CH$4:$CH$20,0))</f>
        <v>1</v>
      </c>
      <c r="T19" s="50">
        <v>1</v>
      </c>
      <c r="U19" s="50">
        <v>1</v>
      </c>
      <c r="V19" s="50">
        <v>1</v>
      </c>
      <c r="W19" s="42">
        <f>INDEX($CI$4:$CI$20, MATCH(G18,$CH$4:$CH$20,0))</f>
        <v>1</v>
      </c>
      <c r="X19" s="42">
        <f>INDEX($CJ$4:$CJ$20, MATCH(G18,$CH$4:$CH$20,0))</f>
        <v>1.5</v>
      </c>
      <c r="Y19" s="42">
        <f t="shared" si="40"/>
        <v>2</v>
      </c>
      <c r="Z19" s="42">
        <f>INDEX($CI$4:$CI$20, MATCH(H18,$CH$4:$CH$20,0))</f>
        <v>0.5</v>
      </c>
      <c r="AA19" s="42">
        <f>INDEX($CJ$4:$CJ$20, MATCH(H18,$CH$4:$CH$20,0))</f>
        <v>0.66666666666666663</v>
      </c>
      <c r="AB19" s="42">
        <f>INDEX($CK$4:$CK$20, MATCH(H18,$CH$4:$CH$20,0))</f>
        <v>1</v>
      </c>
      <c r="AC19" s="73"/>
      <c r="AD19" s="109"/>
      <c r="AE19" s="108"/>
      <c r="AF19" s="108"/>
      <c r="AG19" s="108"/>
      <c r="AH19" s="108"/>
      <c r="AI19" s="108"/>
      <c r="AJ19" s="108"/>
      <c r="AK19" s="108"/>
      <c r="AL19" s="108"/>
      <c r="AM19" s="108"/>
      <c r="AN19" s="109"/>
      <c r="AO19" s="108"/>
      <c r="AP19" s="108"/>
      <c r="AQ19" s="108"/>
      <c r="AR19" s="108"/>
      <c r="AS19" s="108"/>
      <c r="AT19" s="108"/>
      <c r="AU19" s="108"/>
      <c r="AV19" s="266" t="s">
        <v>22</v>
      </c>
      <c r="AW19" s="266"/>
      <c r="AX19" s="266"/>
      <c r="AY19" s="266"/>
      <c r="AZ19" s="65"/>
      <c r="BA19" s="264" t="s">
        <v>23</v>
      </c>
      <c r="BB19" s="264"/>
      <c r="BC19" s="264"/>
      <c r="BD19" s="264"/>
      <c r="BE19" s="264"/>
      <c r="BF19" s="264"/>
      <c r="BG19" s="264"/>
      <c r="BH19" s="65"/>
      <c r="BI19" s="65"/>
      <c r="BJ19" s="65"/>
      <c r="BK19" s="73"/>
      <c r="BL19" s="73"/>
      <c r="BM19" s="70"/>
      <c r="BN19" s="70"/>
      <c r="BO19" s="70"/>
      <c r="BP19" s="70"/>
      <c r="BQ19" s="70"/>
      <c r="BR19" s="70"/>
      <c r="BS19" s="70"/>
      <c r="BT19" s="70"/>
      <c r="BU19" s="70"/>
      <c r="BV19" s="73"/>
      <c r="BW19" s="73"/>
      <c r="BX19" s="73"/>
      <c r="BY19" s="67"/>
      <c r="BZ19" s="73"/>
      <c r="CA19" s="67"/>
      <c r="CB19" s="74"/>
      <c r="CC19" s="73"/>
      <c r="CD19" s="73"/>
      <c r="CE19" s="73"/>
      <c r="CF19" s="106"/>
      <c r="CG19" s="73"/>
      <c r="CH19" s="237">
        <v>8</v>
      </c>
      <c r="CI19" s="237">
        <v>3.5</v>
      </c>
      <c r="CJ19" s="237">
        <v>4</v>
      </c>
      <c r="CK19" s="237">
        <v>4.5</v>
      </c>
      <c r="CL19" s="73"/>
      <c r="CM19" s="73"/>
      <c r="CN19" s="73"/>
      <c r="CO19" s="67"/>
    </row>
    <row r="20" spans="1:99">
      <c r="A20" s="64"/>
      <c r="B20" s="242" t="s">
        <v>18</v>
      </c>
      <c r="C20" s="241">
        <f>1/H15</f>
        <v>3</v>
      </c>
      <c r="D20" s="241">
        <f>1/H16</f>
        <v>3</v>
      </c>
      <c r="E20" s="241">
        <f>1/H17</f>
        <v>0.5</v>
      </c>
      <c r="F20" s="241">
        <f>1/H18</f>
        <v>3</v>
      </c>
      <c r="G20" s="241">
        <f>1/H19</f>
        <v>4</v>
      </c>
      <c r="H20" s="240">
        <v>1</v>
      </c>
      <c r="I20" s="65"/>
      <c r="J20" s="105" t="s">
        <v>17</v>
      </c>
      <c r="K20" s="42">
        <f>INDEX($CI$4:$CI$20, MATCH(C19,$CH$4:$CH$20,0))</f>
        <v>0.4</v>
      </c>
      <c r="L20" s="42">
        <f>INDEX($CJ$4:$CJ$20, MATCH(C19,$CH$4:$CH$20,0))</f>
        <v>0.5</v>
      </c>
      <c r="M20" s="42">
        <f>INDEX($CK$4:$CK$20, MATCH(C19,$CH$4:$CH$20,0))</f>
        <v>0.66666666666666663</v>
      </c>
      <c r="N20" s="42">
        <f>INDEX($CI$4:$CI$20, MATCH(D19,$CH$4:$CH$20,0))</f>
        <v>0.5</v>
      </c>
      <c r="O20" s="42">
        <f>INDEX($CJ$4:$CJ$20, MATCH(D19,$CH$4:$CH$20,0))</f>
        <v>0.66666666666666663</v>
      </c>
      <c r="P20" s="42">
        <f>INDEX($CK$4:$CK$20, MATCH(D19,$CH$4:$CH$20,0))</f>
        <v>1</v>
      </c>
      <c r="Q20" s="42">
        <f>INDEX($CI$4:$CI$20, MATCH(E19,$CH$4:$CH$20,0))</f>
        <v>0.4</v>
      </c>
      <c r="R20" s="42">
        <f>INDEX($CJ$4:$CJ$20, MATCH(E19,$CH$4:$CH$20,0))</f>
        <v>0.5</v>
      </c>
      <c r="S20" s="42">
        <f>INDEX($CK$4:$CK$20, MATCH(E19,$CH$4:$CH$20,0))</f>
        <v>0.66666666666666663</v>
      </c>
      <c r="T20" s="42">
        <f>INDEX($CI$4:$CI$20, MATCH(F19,$CH$4:$CH$20,0))</f>
        <v>0.5</v>
      </c>
      <c r="U20" s="42">
        <f>INDEX($CJ$4:$CJ$20, MATCH(F19,$CH$4:$CH$20,0))</f>
        <v>0.66666666666666663</v>
      </c>
      <c r="V20" s="42">
        <f>INDEX($CK$4:$CK$20, MATCH(F19,$CH$4:$CH$20,0))</f>
        <v>1</v>
      </c>
      <c r="W20" s="50">
        <v>1</v>
      </c>
      <c r="X20" s="50">
        <v>1</v>
      </c>
      <c r="Y20" s="42">
        <f t="shared" si="40"/>
        <v>1</v>
      </c>
      <c r="Z20" s="42">
        <f>INDEX($CI$4:$CI$20, MATCH(H19,$CH$4:$CH$20,0))</f>
        <v>0.4</v>
      </c>
      <c r="AA20" s="42">
        <f>INDEX($CJ$4:$CJ$20, MATCH(H19,$CH$4:$CH$20,0))</f>
        <v>0.5</v>
      </c>
      <c r="AB20" s="42">
        <f>INDEX($CK$4:$CK$20, MATCH(H19,$CH$4:$CH$20,0))</f>
        <v>0.66666666666666663</v>
      </c>
      <c r="AC20" s="73"/>
      <c r="AD20" s="111" t="s">
        <v>24</v>
      </c>
      <c r="AE20" s="111" t="s">
        <v>25</v>
      </c>
      <c r="AF20" s="111" t="s">
        <v>26</v>
      </c>
      <c r="AG20" s="65"/>
      <c r="AH20" s="257" t="s">
        <v>27</v>
      </c>
      <c r="AI20" s="257"/>
      <c r="AJ20" s="257" t="s">
        <v>28</v>
      </c>
      <c r="AK20" s="257"/>
      <c r="AL20" s="257" t="s">
        <v>29</v>
      </c>
      <c r="AM20" s="257"/>
      <c r="AN20" s="67"/>
      <c r="AO20" s="258" t="s">
        <v>30</v>
      </c>
      <c r="AP20" s="258"/>
      <c r="AQ20" s="258" t="s">
        <v>31</v>
      </c>
      <c r="AR20" s="258"/>
      <c r="AS20" s="258" t="s">
        <v>32</v>
      </c>
      <c r="AT20" s="258"/>
      <c r="AU20" s="65"/>
      <c r="AV20" s="112"/>
      <c r="AW20" s="113" t="s">
        <v>33</v>
      </c>
      <c r="AX20" s="113" t="s">
        <v>34</v>
      </c>
      <c r="AY20" s="114" t="s">
        <v>35</v>
      </c>
      <c r="AZ20" s="115"/>
      <c r="BA20" s="116"/>
      <c r="BB20" s="49" t="s">
        <v>36</v>
      </c>
      <c r="BC20" s="49" t="s">
        <v>37</v>
      </c>
      <c r="BD20" s="49" t="s">
        <v>38</v>
      </c>
      <c r="BE20" s="49" t="s">
        <v>39</v>
      </c>
      <c r="BF20" s="49" t="s">
        <v>40</v>
      </c>
      <c r="BG20" s="49" t="s">
        <v>41</v>
      </c>
      <c r="BH20" s="70"/>
      <c r="BI20" s="70"/>
      <c r="BJ20" s="70"/>
      <c r="BK20" s="70"/>
      <c r="BL20" s="70"/>
      <c r="BM20" s="73"/>
      <c r="BN20" s="73"/>
      <c r="BO20" s="73"/>
      <c r="BP20" s="67"/>
      <c r="BQ20" s="73"/>
      <c r="BR20" s="67"/>
      <c r="BS20" s="74"/>
      <c r="BT20" s="73"/>
      <c r="BU20" s="73"/>
      <c r="BV20" s="73"/>
      <c r="BW20" s="73"/>
      <c r="BX20" s="73"/>
      <c r="BY20" s="73"/>
      <c r="BZ20" s="73"/>
      <c r="CA20" s="73"/>
      <c r="CB20" s="67"/>
      <c r="CC20" s="73"/>
      <c r="CD20" s="73"/>
      <c r="CE20" s="73"/>
      <c r="CF20" s="117"/>
      <c r="CH20" s="237">
        <v>9</v>
      </c>
      <c r="CI20" s="237">
        <v>4</v>
      </c>
      <c r="CJ20" s="237">
        <v>4.5</v>
      </c>
      <c r="CK20" s="237">
        <v>5</v>
      </c>
    </row>
    <row r="21" spans="1:99">
      <c r="A21" s="64"/>
      <c r="B21" s="96"/>
      <c r="C21" s="56"/>
      <c r="D21" s="56"/>
      <c r="E21" s="56"/>
      <c r="F21" s="56"/>
      <c r="G21" s="56"/>
      <c r="H21" s="56"/>
      <c r="I21" s="56"/>
      <c r="J21" s="105" t="s">
        <v>18</v>
      </c>
      <c r="K21" s="42">
        <f>INDEX($CI$4:$CI$20, MATCH(C20,$CH$4:$CH$20,0))</f>
        <v>1</v>
      </c>
      <c r="L21" s="42">
        <f>INDEX($CJ$4:$CJ$20, MATCH(C20,$CH$4:$CH$20,0))</f>
        <v>1.5</v>
      </c>
      <c r="M21" s="42">
        <f>INDEX($CK$4:$CK$20, MATCH(C20,$CH$4:$CH$20,0))</f>
        <v>2</v>
      </c>
      <c r="N21" s="42">
        <f>INDEX($CI$4:$CI$20, MATCH(D20,$CH$4:$CH$20,0))</f>
        <v>1</v>
      </c>
      <c r="O21" s="42">
        <f>INDEX($CJ$4:$CJ$20, MATCH(D20,$CH$4:$CH$20,0))</f>
        <v>1.5</v>
      </c>
      <c r="P21" s="42">
        <f>INDEX($CK$4:$CK$20, MATCH(D20,$CH$4:$CH$20,0))</f>
        <v>2</v>
      </c>
      <c r="Q21" s="42">
        <f>INDEX($CI$4:$CI$20, MATCH(E20,$CH$4:$CH$20,0))</f>
        <v>0.66666666666666663</v>
      </c>
      <c r="R21" s="42">
        <f>INDEX($CJ$4:$CJ$20, MATCH(E20,$CH$4:$CH$20,0))</f>
        <v>1</v>
      </c>
      <c r="S21" s="42">
        <f>INDEX($CK$4:$CK$20, MATCH(E20,$CH$4:$CH$20,0))</f>
        <v>2</v>
      </c>
      <c r="T21" s="42">
        <f>INDEX($CI$4:$CI$20, MATCH(F20,$CH$4:$CH$20,0))</f>
        <v>1</v>
      </c>
      <c r="U21" s="42">
        <f>INDEX($CJ$4:$CJ$20, MATCH(F20,$CH$4:$CH$20,0))</f>
        <v>1.5</v>
      </c>
      <c r="V21" s="42">
        <f>INDEX($CK$4:$CK$20, MATCH(F20,$CH$4:$CH$20,0))</f>
        <v>2</v>
      </c>
      <c r="W21" s="42">
        <f>INDEX($CI$4:$CI$20, MATCH(G20,$CH$4:$CH$20,0))</f>
        <v>1.5</v>
      </c>
      <c r="X21" s="42">
        <f>INDEX($CJ$4:$CJ$20, MATCH(G20,$CH$4:$CH$20,0))</f>
        <v>2</v>
      </c>
      <c r="Y21" s="42">
        <f t="shared" si="40"/>
        <v>2.5</v>
      </c>
      <c r="Z21" s="50">
        <v>1</v>
      </c>
      <c r="AA21" s="50">
        <v>1</v>
      </c>
      <c r="AB21" s="50">
        <v>1</v>
      </c>
      <c r="AC21" s="73"/>
      <c r="AD21" s="118">
        <f>(SUM(AE8,AH8,AK8,AN8,AQ8,AT8))</f>
        <v>4.3472135954999578</v>
      </c>
      <c r="AE21" s="118">
        <f t="shared" ref="AE21:AF21" si="41">(SUM(AF8,AI8,AL8,AO8,AR8,AU8))</f>
        <v>6.0773502691896262</v>
      </c>
      <c r="AF21" s="118">
        <f t="shared" si="41"/>
        <v>7.9831632475943923</v>
      </c>
      <c r="AG21" s="65"/>
      <c r="AH21" s="245">
        <f>SUM(AD21:AD26)</f>
        <v>30.541116113022078</v>
      </c>
      <c r="AI21" s="246"/>
      <c r="AJ21" s="245">
        <f>SUM(AE21:AE26)</f>
        <v>39.96875039318342</v>
      </c>
      <c r="AK21" s="246"/>
      <c r="AL21" s="245">
        <f>SUM(AF21:AF26)</f>
        <v>52.58775884023715</v>
      </c>
      <c r="AM21" s="246"/>
      <c r="AN21" s="65"/>
      <c r="AO21" s="265">
        <f>(1/AL21)</f>
        <v>1.9015832240313255E-2</v>
      </c>
      <c r="AP21" s="265"/>
      <c r="AQ21" s="265">
        <f>(1/AJ21)</f>
        <v>2.501954627459526E-2</v>
      </c>
      <c r="AR21" s="265"/>
      <c r="AS21" s="265">
        <f>(1/AH21)</f>
        <v>3.2742745756224066E-2</v>
      </c>
      <c r="AT21" s="265"/>
      <c r="AU21" s="65"/>
      <c r="AV21" s="113" t="s">
        <v>36</v>
      </c>
      <c r="AW21" s="89">
        <f>(AD21*AO$21)</f>
        <v>8.2665884444836205E-2</v>
      </c>
      <c r="AX21" s="89">
        <f>(AE21*AQ$21)</f>
        <v>0.15205254628691381</v>
      </c>
      <c r="AY21" s="89">
        <f>(AF21*AS$21)</f>
        <v>0.26139068454641523</v>
      </c>
      <c r="AZ21" s="119"/>
      <c r="BA21" s="49" t="s">
        <v>36</v>
      </c>
      <c r="BB21" s="120">
        <v>1</v>
      </c>
      <c r="BC21" s="121">
        <f>IF($AX$22&gt;=AX21,1,IF(AW21&gt;=$AY$22,0,((AW21-$AY$22)/(($AX$22-$AY$22)-(AX21-AW21)))))</f>
        <v>0.92845965811280817</v>
      </c>
      <c r="BD21" s="121">
        <f>IF($AX$23&gt;=AX21,1,IF(AW21&gt;=$AY$23,0,((AW21-$AY$23)/(($AX$23-$AY$23)-(AX21-AW21)))))</f>
        <v>1</v>
      </c>
      <c r="BE21" s="121">
        <f>IF($AX$24&gt;=AX21,1,IF(AW21&gt;=$AY$24,0,((AW21-$AY$24)/(($AX$24-$AY$24)-(AX21-AW21)))))</f>
        <v>0.96706683007307948</v>
      </c>
      <c r="BF21" s="121">
        <f>IF($AX$25&gt;=AX21,1,IF(AW21&gt;=$AY$25,0,((AW21-$AY$25)/(($AX$25-$AY$25)-(AX21-AW21)))))</f>
        <v>0.57618059225233198</v>
      </c>
      <c r="BG21" s="121">
        <f>IF($AX$26&gt;=AX21,1,IF(AW21&gt;=$AY$26,0,((AW21-$AY$26)/(($AX$26-$AY$26)-(AX21-AW21)))))</f>
        <v>1</v>
      </c>
      <c r="BH21" s="70"/>
      <c r="BI21" s="70"/>
      <c r="BJ21" s="70"/>
      <c r="BK21" s="70"/>
      <c r="BL21" s="70"/>
      <c r="BM21" s="73"/>
      <c r="BN21" s="73"/>
      <c r="BO21" s="73"/>
      <c r="BP21" s="67"/>
      <c r="BQ21" s="73"/>
      <c r="BR21" s="67"/>
      <c r="BS21" s="74"/>
      <c r="BT21" s="73"/>
      <c r="BU21" s="73"/>
      <c r="BV21" s="73"/>
      <c r="BW21" s="73"/>
      <c r="BX21" s="73"/>
      <c r="BY21" s="73"/>
      <c r="BZ21" s="73"/>
      <c r="CA21" s="73"/>
      <c r="CB21" s="67"/>
      <c r="CC21" s="73"/>
      <c r="CD21" s="73"/>
      <c r="CE21" s="73"/>
      <c r="CF21" s="117"/>
    </row>
    <row r="22" spans="1:99">
      <c r="A22" s="122"/>
      <c r="B22" s="73"/>
      <c r="C22" s="73"/>
      <c r="D22" s="73"/>
      <c r="E22" s="67"/>
      <c r="F22" s="70"/>
      <c r="G22" s="73"/>
      <c r="H22" s="73"/>
      <c r="I22" s="73"/>
      <c r="J22" s="73"/>
      <c r="K22" s="73"/>
      <c r="L22" s="73"/>
      <c r="M22" s="73"/>
      <c r="N22" s="73"/>
      <c r="O22" s="73"/>
      <c r="P22" s="67"/>
      <c r="Q22" s="73"/>
      <c r="R22" s="67"/>
      <c r="S22" s="74"/>
      <c r="T22" s="73"/>
      <c r="U22" s="73"/>
      <c r="V22" s="73"/>
      <c r="W22" s="73"/>
      <c r="X22" s="73"/>
      <c r="Y22" s="73"/>
      <c r="Z22" s="73"/>
      <c r="AA22" s="73"/>
      <c r="AB22" s="67"/>
      <c r="AC22" s="73"/>
      <c r="AD22" s="118">
        <f t="shared" ref="AD22:AD26" si="42">(SUM(AE9,AH9,AK9,AN9,AQ9,AT9))</f>
        <v>4.5138802621666247</v>
      </c>
      <c r="AE22" s="118">
        <f t="shared" ref="AE22:AE26" si="43">(SUM(AF9,AI9,AL9,AO9,AR9,AU9))</f>
        <v>5.5773502691896262</v>
      </c>
      <c r="AF22" s="118">
        <f t="shared" ref="AF22:AF26" si="44">(SUM(AG9,AJ9,AM9,AP9,AS9,AV9))</f>
        <v>7.4831632475943923</v>
      </c>
      <c r="AG22" s="65"/>
      <c r="AH22" s="65"/>
      <c r="AI22" s="65"/>
      <c r="AJ22" s="65"/>
      <c r="AK22" s="65"/>
      <c r="AL22" s="65"/>
      <c r="AM22" s="65"/>
      <c r="AN22" s="84"/>
      <c r="AO22" s="84"/>
      <c r="AP22" s="84"/>
      <c r="AQ22" s="65"/>
      <c r="AR22" s="65"/>
      <c r="AS22" s="65"/>
      <c r="AT22" s="65"/>
      <c r="AU22" s="65"/>
      <c r="AV22" s="113" t="s">
        <v>37</v>
      </c>
      <c r="AW22" s="89">
        <f t="shared" ref="AW22:AW27" si="45">(AD22*AO$21)</f>
        <v>8.5835189818221747E-2</v>
      </c>
      <c r="AX22" s="89">
        <f t="shared" ref="AX22:AX27" si="46">(AE22*AQ$21)</f>
        <v>0.13954277314961619</v>
      </c>
      <c r="AY22" s="89">
        <f t="shared" ref="AY22:AY27" si="47">(AF22*AS$21)</f>
        <v>0.24501931166830318</v>
      </c>
      <c r="AZ22" s="119"/>
      <c r="BA22" s="49" t="s">
        <v>37</v>
      </c>
      <c r="BB22" s="121">
        <f>IF($AX$21&gt;=AX22,1,IF(AW22&gt;=$AY$21,0,((AW22-$AY$21)/(($AX$21-$AY$21)-(AX22-AW22)))))</f>
        <v>1</v>
      </c>
      <c r="BC22" s="121">
        <v>1</v>
      </c>
      <c r="BD22" s="121">
        <f>IF($AX$23&gt;=AX22,1,IF(AW22&gt;=$AY$23,0,((AW22-$AY$23)/(($AX$23-$AY$23)-(AX22-AW22)))))</f>
        <v>1</v>
      </c>
      <c r="BE22" s="121">
        <f>IF($AX$24&gt;=AX22,1,IF(AW22&gt;=$AY$24,0,((AW22-$AY$24)/(($AX$24-$AY$24)-(AX22-AW22)))))</f>
        <v>1</v>
      </c>
      <c r="BF22" s="121">
        <f>IF($AX$25&gt;=AX22,1,IF(AW22&gt;=$AY$25,0,((AW22-$AY$25)/(($AX$25-$AY$25)-(AX22-AW22)))))</f>
        <v>0.62508986273201461</v>
      </c>
      <c r="BG22" s="121">
        <f>IF($AX$26&gt;=AX22,1,IF(AW22&gt;=$AY$26,0,((AW22-$AY$26)/(($AX$26-$AY$26)-(AX22-AW22)))))</f>
        <v>1</v>
      </c>
      <c r="BH22" s="70"/>
      <c r="BI22" s="70"/>
      <c r="BJ22" s="70"/>
      <c r="BK22" s="70"/>
      <c r="BL22" s="70"/>
      <c r="BM22" s="73"/>
      <c r="BN22" s="73"/>
      <c r="BO22" s="73"/>
      <c r="BP22" s="67"/>
      <c r="BQ22" s="73"/>
      <c r="BR22" s="67"/>
      <c r="BS22" s="74"/>
      <c r="BT22" s="73"/>
      <c r="BU22" s="73"/>
      <c r="BV22" s="73"/>
      <c r="BW22" s="73"/>
      <c r="BX22" s="73"/>
      <c r="BY22" s="73"/>
      <c r="BZ22" s="73"/>
      <c r="CA22" s="73"/>
      <c r="CB22" s="67"/>
      <c r="CC22" s="73"/>
      <c r="CD22" s="73"/>
      <c r="CE22" s="73"/>
      <c r="CF22" s="117"/>
    </row>
    <row r="23" spans="1:99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118">
        <f t="shared" si="42"/>
        <v>7</v>
      </c>
      <c r="AE23" s="118">
        <f t="shared" si="43"/>
        <v>9.5</v>
      </c>
      <c r="AF23" s="118">
        <f t="shared" si="44"/>
        <v>12</v>
      </c>
      <c r="AG23" s="65"/>
      <c r="AH23" s="67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7"/>
      <c r="AV23" s="113" t="s">
        <v>38</v>
      </c>
      <c r="AW23" s="89">
        <f t="shared" si="45"/>
        <v>0.13311082568219279</v>
      </c>
      <c r="AX23" s="89">
        <f t="shared" si="46"/>
        <v>0.23768568960865497</v>
      </c>
      <c r="AY23" s="89">
        <f t="shared" si="47"/>
        <v>0.39291294907468877</v>
      </c>
      <c r="AZ23" s="119"/>
      <c r="BA23" s="49" t="s">
        <v>38</v>
      </c>
      <c r="BB23" s="121">
        <f t="shared" ref="BB23:BB27" si="48">IF($AX$21&gt;=AX23,1,IF(AW23&gt;=$AY$21,0,((AW23-$AY$21)/(($AX$21-$AY$21)-(AX23-AW23)))))</f>
        <v>0.59968238280674191</v>
      </c>
      <c r="BC23" s="121">
        <f>IF($AX$22&gt;=AX23,1,IF(AW23&gt;=$AY$22,0,((AW23-$AY$22)/(($AX$22-$AY$22)-(AX23-AW23)))))</f>
        <v>0.53276714501029387</v>
      </c>
      <c r="BD23" s="121">
        <v>1</v>
      </c>
      <c r="BE23" s="121">
        <f>IF($AX$24&gt;=AX23,1,IF(AW23&gt;=$AY$24,0,((AW23-$AY$24)/(($AX$24-$AY$24)-(AX23-AW23)))))</f>
        <v>0.58408417288979397</v>
      </c>
      <c r="BF23" s="121">
        <f>IF($AX$25&gt;=AX23,1,IF(AW23&gt;=$AY$25,0,((AW23-$AY$25)/(($AX$25-$AY$25)-(AX23-AW23)))))</f>
        <v>0.16207399328981725</v>
      </c>
      <c r="BG23" s="121">
        <f>IF($AX$26&gt;=AX23,1,IF(AW23&gt;=$AY$26,0,((AW23-$AY$26)/(($AX$26-$AY$26)-(AX23-AW23)))))</f>
        <v>0.97264221427252318</v>
      </c>
      <c r="BH23" s="70"/>
      <c r="BI23" s="70"/>
      <c r="BJ23" s="70"/>
      <c r="BK23" s="70"/>
      <c r="BL23" s="70"/>
      <c r="BM23" s="73"/>
      <c r="BN23" s="73"/>
      <c r="BO23" s="73"/>
      <c r="BP23" s="67"/>
      <c r="BQ23" s="73"/>
      <c r="BR23" s="67"/>
      <c r="BS23" s="74"/>
      <c r="BT23" s="73"/>
      <c r="BU23" s="73"/>
      <c r="BV23" s="73"/>
      <c r="BW23" s="73"/>
      <c r="BX23" s="73"/>
      <c r="BY23" s="73"/>
      <c r="BZ23" s="73"/>
      <c r="CA23" s="73"/>
      <c r="CB23" s="67"/>
      <c r="CC23" s="73"/>
      <c r="CD23" s="73"/>
      <c r="CE23" s="73"/>
      <c r="CF23" s="117"/>
    </row>
    <row r="24" spans="1:99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118">
        <f t="shared" si="42"/>
        <v>4.6666666666666661</v>
      </c>
      <c r="AE24" s="118">
        <f t="shared" si="43"/>
        <v>5.833333333333333</v>
      </c>
      <c r="AF24" s="118">
        <f t="shared" si="44"/>
        <v>8</v>
      </c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84"/>
      <c r="AU24" s="84"/>
      <c r="AV24" s="113" t="s">
        <v>39</v>
      </c>
      <c r="AW24" s="89">
        <f t="shared" si="45"/>
        <v>8.8740550454795175E-2</v>
      </c>
      <c r="AX24" s="89">
        <f t="shared" si="46"/>
        <v>0.14594735326847233</v>
      </c>
      <c r="AY24" s="89">
        <f t="shared" si="47"/>
        <v>0.26194196604979253</v>
      </c>
      <c r="AZ24" s="119"/>
      <c r="BA24" s="49" t="s">
        <v>39</v>
      </c>
      <c r="BB24" s="121">
        <f t="shared" si="48"/>
        <v>1</v>
      </c>
      <c r="BC24" s="121">
        <f>IF($AX$22&gt;=AX24,1,IF(AW24&gt;=$AY$22,0,((AW24-$AY$22)/(($AX$22-$AY$22)-(AX24-AW24)))))</f>
        <v>0.96063161681827336</v>
      </c>
      <c r="BD24" s="121">
        <f>IF($AX$23&gt;=AX24,1,IF(AW24&gt;=$AY$23,0,((AW24-$AY$23)/(($AX$23-$AY$23)-(AX24-AW24)))))</f>
        <v>1</v>
      </c>
      <c r="BE24" s="121">
        <v>1</v>
      </c>
      <c r="BF24" s="121">
        <f>IF($AX$25&gt;=AX24,1,IF(AW24&gt;=$AY$25,0,((AW24-$AY$25)/(($AX$25-$AY$25)-(AX24-AW24)))))</f>
        <v>0.58382295391081163</v>
      </c>
      <c r="BG24" s="121">
        <f>IF($AX$26&gt;=AX24,1,IF(AW24&gt;=$AY$26,0,((AW24-$AY$26)/(($AX$26-$AY$26)-(AX24-AW24)))))</f>
        <v>1</v>
      </c>
      <c r="BH24" s="67"/>
      <c r="BI24" s="73"/>
      <c r="BJ24" s="73"/>
      <c r="BK24" s="73"/>
      <c r="BL24" s="73"/>
      <c r="BM24" s="73"/>
      <c r="BN24" s="73"/>
      <c r="BO24" s="73"/>
      <c r="BP24" s="67"/>
      <c r="BQ24" s="73"/>
      <c r="BR24" s="67"/>
      <c r="BS24" s="74"/>
      <c r="BT24" s="73"/>
      <c r="BU24" s="73"/>
      <c r="BV24" s="73"/>
      <c r="BW24" s="73"/>
      <c r="BX24" s="73"/>
      <c r="BY24" s="73"/>
      <c r="BZ24" s="73"/>
      <c r="CA24" s="73"/>
      <c r="CB24" s="67"/>
      <c r="CC24" s="73"/>
      <c r="CD24" s="73"/>
      <c r="CE24" s="73"/>
      <c r="CF24" s="117"/>
    </row>
    <row r="25" spans="1:99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118">
        <f t="shared" si="42"/>
        <v>3.1651483716701105</v>
      </c>
      <c r="AE25" s="118">
        <f t="shared" si="43"/>
        <v>3.7805469288332909</v>
      </c>
      <c r="AF25" s="118">
        <f t="shared" si="44"/>
        <v>4.9106836025229583</v>
      </c>
      <c r="AG25" s="65"/>
      <c r="AH25" s="67"/>
      <c r="AI25" s="65"/>
      <c r="AJ25" s="65"/>
      <c r="AK25" s="65"/>
      <c r="AL25" s="65"/>
      <c r="AM25" s="65"/>
      <c r="AN25" s="65"/>
      <c r="AO25" s="84"/>
      <c r="AP25" s="84"/>
      <c r="AQ25" s="65"/>
      <c r="AR25" s="65"/>
      <c r="AS25" s="65"/>
      <c r="AT25" s="65"/>
      <c r="AU25" s="67"/>
      <c r="AV25" s="113" t="s">
        <v>40</v>
      </c>
      <c r="AW25" s="89">
        <f t="shared" si="45"/>
        <v>6.018793045137949E-2</v>
      </c>
      <c r="AX25" s="89">
        <f t="shared" si="46"/>
        <v>9.458756882922352E-2</v>
      </c>
      <c r="AY25" s="89">
        <f t="shared" si="47"/>
        <v>0.16078926468666771</v>
      </c>
      <c r="AZ25" s="119"/>
      <c r="BA25" s="49" t="s">
        <v>40</v>
      </c>
      <c r="BB25" s="121">
        <f t="shared" si="48"/>
        <v>1</v>
      </c>
      <c r="BC25" s="121">
        <f>IF($AX$22&gt;=AX25,1,IF(AW25&gt;=$AY$22,0,((AW25-$AY$22)/(($AX$22-$AY$22)-(AX25-AW25)))))</f>
        <v>1</v>
      </c>
      <c r="BD25" s="121">
        <f>IF($AX$23&gt;=AX25,1,IF(AW25&gt;=$AY$23,0,((AW25-$AY$23)/(($AX$23-$AY$23)-(AX25-AW25)))))</f>
        <v>1</v>
      </c>
      <c r="BE25" s="121">
        <f>IF($AX$24&gt;=AX25,1,IF(AW25&gt;=$AY$24,0,((AW25-$AY$24)/(($AX$24-$AY$24)-(AX25-AW25)))))</f>
        <v>1</v>
      </c>
      <c r="BF25" s="121">
        <v>1</v>
      </c>
      <c r="BG25" s="121">
        <f>IF($AX$26&gt;=AX25,1,IF(AW25&gt;=$AY$26,0,((AW25-$AY$26)/(($AX$26-$AY$26)-(AX25-AW25)))))</f>
        <v>1</v>
      </c>
      <c r="BH25" s="67"/>
      <c r="BI25" s="67"/>
      <c r="BJ25" s="67"/>
      <c r="BK25" s="67"/>
      <c r="BL25" s="67"/>
      <c r="BM25" s="67"/>
      <c r="BN25" s="67"/>
      <c r="BO25" s="67"/>
      <c r="BP25" s="67"/>
      <c r="BQ25" s="73"/>
      <c r="BR25" s="67"/>
      <c r="BS25" s="74"/>
      <c r="BT25" s="73"/>
      <c r="BU25" s="73"/>
      <c r="BV25" s="73"/>
      <c r="BW25" s="73"/>
      <c r="BX25" s="73"/>
      <c r="BY25" s="73"/>
      <c r="BZ25" s="73"/>
      <c r="CA25" s="73"/>
      <c r="CB25" s="67"/>
      <c r="CC25" s="73"/>
      <c r="CD25" s="73"/>
      <c r="CE25" s="73"/>
      <c r="CF25" s="117"/>
    </row>
    <row r="26" spans="1:99">
      <c r="A26" s="64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118">
        <f t="shared" si="42"/>
        <v>6.8482072170187216</v>
      </c>
      <c r="AE26" s="118">
        <f t="shared" si="43"/>
        <v>9.2001695926375433</v>
      </c>
      <c r="AF26" s="118">
        <f t="shared" si="44"/>
        <v>12.210748742525411</v>
      </c>
      <c r="AG26" s="65"/>
      <c r="AH26" s="67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7"/>
      <c r="AV26" s="113" t="s">
        <v>41</v>
      </c>
      <c r="AW26" s="89">
        <f t="shared" si="45"/>
        <v>0.13022435958573053</v>
      </c>
      <c r="AX26" s="89">
        <f t="shared" si="46"/>
        <v>0.23018406885711923</v>
      </c>
      <c r="AY26" s="89">
        <f t="shared" si="47"/>
        <v>0.39981344156964227</v>
      </c>
      <c r="AZ26" s="119"/>
      <c r="BA26" s="49" t="s">
        <v>41</v>
      </c>
      <c r="BB26" s="121">
        <f t="shared" si="48"/>
        <v>0.62669696085300619</v>
      </c>
      <c r="BC26" s="121">
        <f>IF($AX$22&gt;=AX26,1,IF(AW26&gt;=$AY$22,0,((AW26-$AY$22)/(($AX$22-$AY$22)-(AX26-AW26)))))</f>
        <v>0.55878625762224532</v>
      </c>
      <c r="BD26" s="121">
        <f>IF($AX$23&gt;=AX26,1,IF(AW26&gt;=$AY$23,0,((AW26-$AY$23)/(($AX$23-$AY$23)-(AX26-AW26)))))</f>
        <v>1</v>
      </c>
      <c r="BE26" s="121">
        <f>IF($AX$24&gt;=AX26,1,IF(AW26&gt;=$AY$24,0,((AW26-$AY$24)/(($AX$24-$AY$24)-(AX26-AW26)))))</f>
        <v>0.60993271730821441</v>
      </c>
      <c r="BF26" s="121">
        <f>IF($AX$25&gt;=AX26,1,IF(AW26&gt;=$AY$25,0,((AW26-$AY$25)/(($AX$25-$AY$25)-(AX26-AW26)))))</f>
        <v>0.18394707890944198</v>
      </c>
      <c r="BG26" s="121">
        <v>1</v>
      </c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7"/>
      <c r="BS26" s="73"/>
      <c r="BT26" s="73"/>
      <c r="BU26" s="73"/>
      <c r="BV26" s="73"/>
      <c r="BW26" s="73"/>
      <c r="BX26" s="73"/>
      <c r="BY26" s="73"/>
      <c r="BZ26" s="73"/>
      <c r="CA26" s="73"/>
      <c r="CB26" s="67"/>
      <c r="CC26" s="73"/>
      <c r="CD26" s="73"/>
      <c r="CE26" s="73"/>
      <c r="CF26" s="117"/>
    </row>
    <row r="27" spans="1:99">
      <c r="A27" s="64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127">
        <f>SUM(AD21:AD26)</f>
        <v>30.541116113022078</v>
      </c>
      <c r="AE27" s="108">
        <f>SUM(AE21:AE26)</f>
        <v>39.96875039318342</v>
      </c>
      <c r="AF27" s="127">
        <f>SUM(AF21:AF26)</f>
        <v>52.58775884023715</v>
      </c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7"/>
      <c r="AS27" s="65"/>
      <c r="AT27" s="65"/>
      <c r="AU27" s="65"/>
      <c r="AV27" s="123"/>
      <c r="AW27" s="124">
        <f t="shared" si="45"/>
        <v>0.58076474043715587</v>
      </c>
      <c r="AX27" s="124">
        <f t="shared" si="46"/>
        <v>1</v>
      </c>
      <c r="AY27" s="124">
        <f t="shared" si="47"/>
        <v>1.7218676175955097</v>
      </c>
      <c r="AZ27" s="67"/>
      <c r="BA27" s="125"/>
      <c r="BB27" s="65">
        <f t="shared" si="48"/>
        <v>0</v>
      </c>
      <c r="BC27" s="65">
        <f>IF($AX$22&gt;=AX27,1,IF(AW27&gt;=$AY$22,0,((AW27-$AY$22)/(($AX$22-$AY$22)-(AX27-AW27)))))</f>
        <v>0</v>
      </c>
      <c r="BD27" s="65">
        <f>IF($AX$23&gt;=AX27,1,IF(AW27&gt;=$AY$23,0,((AW27-$AY$23)/(($AX$23-$AY$23)-(AX27-AW27)))))</f>
        <v>0</v>
      </c>
      <c r="BE27" s="65">
        <f>IF($AX$24&gt;=AX27,1,IF(AW27&gt;=$AY$24,0,((AW27-$AY$24)/(($AX$24-$AY$24)-(AX27-AW27)))))</f>
        <v>0</v>
      </c>
      <c r="BF27" s="65">
        <f>IF($AX$25&gt;=AX27,1,IF(AW27&gt;=$AY$25,0,((AW27-$AY$25)/(($AX$25-$AY$25)-(AX27-AW27)))))</f>
        <v>0</v>
      </c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158"/>
    </row>
    <row r="28" spans="1:99">
      <c r="A28" s="64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7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7"/>
      <c r="AS28" s="65"/>
      <c r="AT28" s="65"/>
      <c r="AU28" s="65"/>
      <c r="AV28" s="67"/>
      <c r="AW28" s="67"/>
      <c r="AX28" s="67"/>
      <c r="AY28" s="67"/>
      <c r="AZ28" s="67"/>
      <c r="BA28" s="49" t="s">
        <v>83</v>
      </c>
      <c r="BB28" s="126">
        <f>SMALL(BB21:BB26,1)</f>
        <v>0.59968238280674191</v>
      </c>
      <c r="BC28" s="126">
        <f t="shared" ref="BC28:BG28" si="49">SMALL(BC21:BC26,1)</f>
        <v>0.53276714501029387</v>
      </c>
      <c r="BD28" s="126">
        <f t="shared" si="49"/>
        <v>1</v>
      </c>
      <c r="BE28" s="126">
        <f t="shared" si="49"/>
        <v>0.58408417288979397</v>
      </c>
      <c r="BF28" s="126">
        <f>SMALL(BF21:BF26,1)</f>
        <v>0.16207399328981725</v>
      </c>
      <c r="BG28" s="126">
        <f t="shared" si="49"/>
        <v>0.97264221427252318</v>
      </c>
      <c r="BH28" s="84">
        <f>SUM(BB28:BG28)</f>
        <v>3.8512499082691702</v>
      </c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158"/>
    </row>
    <row r="29" spans="1:99">
      <c r="A29" s="6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127"/>
      <c r="AE29" s="65"/>
      <c r="AF29" s="65"/>
      <c r="AG29" s="127"/>
      <c r="AH29" s="65"/>
      <c r="AI29" s="65"/>
      <c r="AJ29" s="65"/>
      <c r="AK29" s="65"/>
      <c r="AL29" s="67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49" t="s">
        <v>42</v>
      </c>
      <c r="BB29" s="65">
        <f>BB28/$BH$28</f>
        <v>0.15571110602797816</v>
      </c>
      <c r="BC29" s="65">
        <f t="shared" ref="BC29:BG29" si="50">BC28/$BH$28</f>
        <v>0.1383361655825992</v>
      </c>
      <c r="BD29" s="65">
        <f t="shared" si="50"/>
        <v>0.25965596204309166</v>
      </c>
      <c r="BE29" s="65">
        <f t="shared" si="50"/>
        <v>0.15166093782584295</v>
      </c>
      <c r="BF29" s="65">
        <f t="shared" si="50"/>
        <v>4.2083478649833084E-2</v>
      </c>
      <c r="BG29" s="65">
        <f t="shared" si="50"/>
        <v>0.25255234987065495</v>
      </c>
      <c r="BH29" s="84">
        <f>SUM(BB29:BG29)</f>
        <v>1</v>
      </c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158"/>
    </row>
    <row r="30" spans="1:99" ht="12" thickBot="1">
      <c r="A30" s="64"/>
      <c r="B30" s="65"/>
      <c r="C30" s="65"/>
      <c r="D30" s="65"/>
      <c r="E30" s="95"/>
      <c r="F30" s="95"/>
      <c r="G30" s="9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7"/>
      <c r="AM30" s="65"/>
      <c r="AN30" s="65"/>
      <c r="AO30" s="65"/>
      <c r="AP30" s="65"/>
      <c r="AQ30" s="65"/>
      <c r="AR30" s="65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59"/>
      <c r="BW30" s="159"/>
      <c r="BX30" s="159"/>
      <c r="BY30" s="159"/>
      <c r="BZ30" s="159"/>
      <c r="CA30" s="159"/>
      <c r="CB30" s="159"/>
      <c r="CC30" s="159"/>
      <c r="CD30" s="159"/>
      <c r="CE30" s="159"/>
      <c r="CF30" s="160"/>
    </row>
    <row r="31" spans="1:99" ht="12" thickBot="1">
      <c r="A31" s="161"/>
      <c r="B31" s="263"/>
      <c r="C31" s="263"/>
      <c r="D31" s="263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3"/>
    </row>
    <row r="32" spans="1:99">
      <c r="A32" s="164"/>
      <c r="B32" s="259" t="s">
        <v>3</v>
      </c>
      <c r="C32" s="259"/>
      <c r="D32" s="259"/>
      <c r="E32" s="65"/>
      <c r="F32" s="65" t="s">
        <v>4</v>
      </c>
      <c r="G32" s="65"/>
      <c r="H32" s="65"/>
      <c r="I32" s="65"/>
      <c r="J32" s="65"/>
      <c r="K32" s="65"/>
      <c r="L32" s="65"/>
      <c r="M32" s="65"/>
      <c r="N32" s="251" t="s">
        <v>84</v>
      </c>
      <c r="O32" s="251"/>
      <c r="P32" s="251"/>
      <c r="Q32" s="251"/>
      <c r="R32" s="251"/>
      <c r="S32" s="251"/>
      <c r="T32" s="251"/>
      <c r="U32" s="65"/>
      <c r="V32" s="65" t="s">
        <v>86</v>
      </c>
      <c r="W32" s="65"/>
      <c r="X32" s="65"/>
      <c r="Y32" s="65"/>
      <c r="Z32" s="76"/>
      <c r="AA32" s="76" t="s">
        <v>6</v>
      </c>
      <c r="AB32" s="76"/>
      <c r="AC32" s="76"/>
      <c r="AD32" s="76"/>
      <c r="AE32" s="77" t="s">
        <v>7</v>
      </c>
      <c r="AF32" s="65"/>
      <c r="AG32" s="76"/>
      <c r="AH32" s="78" t="s">
        <v>88</v>
      </c>
      <c r="AI32" s="65"/>
      <c r="AJ32" s="65"/>
      <c r="AK32" s="77" t="s">
        <v>9</v>
      </c>
      <c r="AL32" s="65"/>
      <c r="AM32" s="77" t="s">
        <v>10</v>
      </c>
      <c r="AN32" s="65"/>
      <c r="AO32" s="65"/>
      <c r="AP32" s="65"/>
      <c r="AQ32" s="65"/>
      <c r="AR32" s="128"/>
      <c r="AS32" s="65"/>
      <c r="AT32" s="65"/>
      <c r="AU32" s="65"/>
      <c r="AV32" s="77"/>
      <c r="AW32" s="65"/>
    </row>
    <row r="33" spans="1:54">
      <c r="A33" s="164"/>
      <c r="B33" s="129" t="s">
        <v>64</v>
      </c>
      <c r="C33" s="129" t="s">
        <v>62</v>
      </c>
      <c r="D33" s="129" t="s">
        <v>63</v>
      </c>
      <c r="E33" s="65"/>
      <c r="F33" s="262" t="s">
        <v>87</v>
      </c>
      <c r="G33" s="250" t="s">
        <v>62</v>
      </c>
      <c r="H33" s="250"/>
      <c r="I33" s="250"/>
      <c r="J33" s="250" t="s">
        <v>63</v>
      </c>
      <c r="K33" s="250"/>
      <c r="L33" s="250"/>
      <c r="M33" s="65"/>
      <c r="N33" s="267" t="s">
        <v>85</v>
      </c>
      <c r="O33" s="248" t="s">
        <v>62</v>
      </c>
      <c r="P33" s="248"/>
      <c r="Q33" s="248"/>
      <c r="R33" s="248" t="s">
        <v>63</v>
      </c>
      <c r="S33" s="248"/>
      <c r="T33" s="248"/>
      <c r="U33" s="65"/>
      <c r="V33" s="83" t="s">
        <v>85</v>
      </c>
      <c r="W33" s="83" t="s">
        <v>62</v>
      </c>
      <c r="X33" s="83" t="s">
        <v>63</v>
      </c>
      <c r="Y33" s="65"/>
      <c r="Z33" s="83" t="s">
        <v>85</v>
      </c>
      <c r="AA33" s="83" t="s">
        <v>62</v>
      </c>
      <c r="AB33" s="83" t="s">
        <v>63</v>
      </c>
      <c r="AC33" s="83" t="s">
        <v>19</v>
      </c>
      <c r="AD33" s="65"/>
      <c r="AE33" s="84"/>
      <c r="AF33" s="65"/>
      <c r="AG33" s="85" t="s">
        <v>12</v>
      </c>
      <c r="AH33" s="85" t="s">
        <v>62</v>
      </c>
      <c r="AI33" s="85" t="s">
        <v>63</v>
      </c>
      <c r="AJ33" s="70"/>
      <c r="AK33" s="65"/>
      <c r="AL33" s="84"/>
      <c r="AM33" s="65"/>
      <c r="AN33" s="65"/>
      <c r="AO33" s="75" t="s">
        <v>11</v>
      </c>
      <c r="AP33" s="66" t="s">
        <v>61</v>
      </c>
      <c r="AQ33" s="75" t="s">
        <v>21</v>
      </c>
      <c r="AR33" s="128"/>
      <c r="AS33" s="65"/>
      <c r="AT33" s="65"/>
      <c r="AU33" s="65"/>
      <c r="AV33" s="65"/>
      <c r="AW33" s="77"/>
    </row>
    <row r="34" spans="1:54">
      <c r="A34" s="164"/>
      <c r="B34" s="80" t="s">
        <v>62</v>
      </c>
      <c r="C34" s="54">
        <v>1</v>
      </c>
      <c r="D34" s="55">
        <v>1</v>
      </c>
      <c r="E34" s="65"/>
      <c r="F34" s="262"/>
      <c r="G34" s="71" t="s">
        <v>55</v>
      </c>
      <c r="H34" s="71" t="s">
        <v>56</v>
      </c>
      <c r="I34" s="72" t="s">
        <v>57</v>
      </c>
      <c r="J34" s="72" t="s">
        <v>55</v>
      </c>
      <c r="K34" s="72" t="s">
        <v>56</v>
      </c>
      <c r="L34" s="72" t="s">
        <v>57</v>
      </c>
      <c r="M34" s="65"/>
      <c r="N34" s="268"/>
      <c r="O34" s="86" t="s">
        <v>55</v>
      </c>
      <c r="P34" s="86" t="s">
        <v>56</v>
      </c>
      <c r="Q34" s="87" t="s">
        <v>57</v>
      </c>
      <c r="R34" s="87" t="s">
        <v>55</v>
      </c>
      <c r="S34" s="87" t="s">
        <v>56</v>
      </c>
      <c r="T34" s="87" t="s">
        <v>57</v>
      </c>
      <c r="U34" s="65"/>
      <c r="V34" s="83" t="s">
        <v>62</v>
      </c>
      <c r="W34" s="88">
        <f>((O35+(4*P35)+Q35)/(6))</f>
        <v>1</v>
      </c>
      <c r="X34" s="88">
        <f>((R35+(4*S35)+T35)/(6))</f>
        <v>1.2188655079899084</v>
      </c>
      <c r="Y34" s="65"/>
      <c r="Z34" s="83" t="s">
        <v>62</v>
      </c>
      <c r="AA34" s="89">
        <f>W34/W$36</f>
        <v>0.54679204328651076</v>
      </c>
      <c r="AB34" s="89">
        <f>X34/X$36</f>
        <v>0.54931923706096564</v>
      </c>
      <c r="AC34" s="89">
        <f>SUM(AA34:AB34)</f>
        <v>1.0961112803474764</v>
      </c>
      <c r="AD34" s="65"/>
      <c r="AE34" s="90">
        <f>(AC34/2)</f>
        <v>0.5480556401737382</v>
      </c>
      <c r="AF34" s="65"/>
      <c r="AG34" s="85" t="s">
        <v>62</v>
      </c>
      <c r="AH34" s="89">
        <f>(W34*AE$34)</f>
        <v>0.5480556401737382</v>
      </c>
      <c r="AI34" s="89">
        <f>(X34*AE$35)</f>
        <v>0.55085939172281051</v>
      </c>
      <c r="AJ34" s="67"/>
      <c r="AK34" s="90">
        <f>SUM(AH34:AI34)</f>
        <v>1.0989150318965488</v>
      </c>
      <c r="AL34" s="84"/>
      <c r="AM34" s="91">
        <f>(AK34/AE34)</f>
        <v>2.0051158155186282</v>
      </c>
      <c r="AN34" s="65"/>
      <c r="AO34" s="84">
        <f>((AM36-2)/(2-1))</f>
        <v>5.1145584452405579E-3</v>
      </c>
      <c r="AP34" s="65">
        <v>0</v>
      </c>
      <c r="AQ34" s="92">
        <v>0</v>
      </c>
      <c r="AR34" s="128"/>
      <c r="AS34" s="65"/>
      <c r="AT34" s="65"/>
      <c r="AU34" s="65"/>
      <c r="AV34" s="65"/>
      <c r="AW34" s="65"/>
    </row>
    <row r="35" spans="1:54">
      <c r="A35" s="164"/>
      <c r="B35" s="80" t="s">
        <v>63</v>
      </c>
      <c r="C35" s="55">
        <v>1</v>
      </c>
      <c r="D35" s="54">
        <v>1</v>
      </c>
      <c r="E35" s="65"/>
      <c r="F35" s="80" t="s">
        <v>62</v>
      </c>
      <c r="G35" s="50">
        <v>1</v>
      </c>
      <c r="H35" s="50">
        <v>1</v>
      </c>
      <c r="I35" s="50">
        <v>1</v>
      </c>
      <c r="J35" s="42">
        <f>INDEX($CI$4:$CI$20, MATCH(D34,$CH$4:$CH$20,0))</f>
        <v>1</v>
      </c>
      <c r="K35" s="42">
        <f>INDEX($CJ$4:$CJ$20, MATCH(D34,$CH$4:$CH$20,0))</f>
        <v>1</v>
      </c>
      <c r="L35" s="42">
        <f>INDEX($CK$4:$CK$20, MATCH(D34,$CH$4:$CH$20,0))</f>
        <v>1</v>
      </c>
      <c r="M35" s="65"/>
      <c r="N35" s="93" t="s">
        <v>62</v>
      </c>
      <c r="O35" s="130">
        <f>((G35*G41)^(1/$C$2))</f>
        <v>1</v>
      </c>
      <c r="P35" s="130">
        <f t="shared" ref="P35:T35" si="51">((H35*H41)^(1/$C$2))</f>
        <v>1</v>
      </c>
      <c r="Q35" s="130">
        <f t="shared" si="51"/>
        <v>1</v>
      </c>
      <c r="R35" s="130">
        <f t="shared" si="51"/>
        <v>1</v>
      </c>
      <c r="S35" s="130">
        <f t="shared" si="51"/>
        <v>1.2247448713915889</v>
      </c>
      <c r="T35" s="130">
        <f t="shared" si="51"/>
        <v>1.4142135623730951</v>
      </c>
      <c r="U35" s="65"/>
      <c r="V35" s="83" t="s">
        <v>63</v>
      </c>
      <c r="W35" s="88">
        <f>((O36+(4*P36)+Q36)/(6))</f>
        <v>0.82884885081624182</v>
      </c>
      <c r="X35" s="88">
        <f>((R36+(4*S36)+T36)/(6))</f>
        <v>1</v>
      </c>
      <c r="Y35" s="65"/>
      <c r="Z35" s="83" t="s">
        <v>63</v>
      </c>
      <c r="AA35" s="89">
        <f>W35/W$36</f>
        <v>0.45320795671348924</v>
      </c>
      <c r="AB35" s="89">
        <f>X35/X$36</f>
        <v>0.45068076293903436</v>
      </c>
      <c r="AC35" s="89">
        <f>SUM(AA35:AB35)</f>
        <v>0.9038887196525236</v>
      </c>
      <c r="AD35" s="65"/>
      <c r="AE35" s="90">
        <f>(AC35/2)</f>
        <v>0.4519443598262618</v>
      </c>
      <c r="AF35" s="65"/>
      <c r="AG35" s="85" t="s">
        <v>63</v>
      </c>
      <c r="AH35" s="89">
        <f>(W35*AE$34)</f>
        <v>0.45425528754136263</v>
      </c>
      <c r="AI35" s="89">
        <f>(X35*AE$35)</f>
        <v>0.4519443598262618</v>
      </c>
      <c r="AJ35" s="67"/>
      <c r="AK35" s="90">
        <f>SUM(AH35:AI35)</f>
        <v>0.90619964736762437</v>
      </c>
      <c r="AL35" s="84"/>
      <c r="AM35" s="91">
        <f>(AK35/AE35)</f>
        <v>2.005113301371853</v>
      </c>
      <c r="AN35" s="65"/>
      <c r="AO35" s="65"/>
      <c r="AP35" s="65"/>
      <c r="AQ35" s="65"/>
      <c r="AR35" s="128"/>
      <c r="AS35" s="65"/>
      <c r="AT35" s="65"/>
      <c r="AU35" s="65"/>
      <c r="AV35" s="65"/>
      <c r="AW35" s="65"/>
    </row>
    <row r="36" spans="1:54">
      <c r="A36" s="164"/>
      <c r="B36" s="56"/>
      <c r="C36" s="131"/>
      <c r="D36" s="131"/>
      <c r="E36" s="65"/>
      <c r="F36" s="80" t="s">
        <v>63</v>
      </c>
      <c r="G36" s="42">
        <f>INDEX($CI$4:$CI$20, MATCH(C35,$CH$4:$CH$20,0))</f>
        <v>1</v>
      </c>
      <c r="H36" s="42">
        <f>INDEX($CJ$4:$CJ$20, MATCH(C35,$CH$4:$CH$20,0))</f>
        <v>1</v>
      </c>
      <c r="I36" s="42">
        <f>INDEX($CK$4:$CK$20, MATCH(C35,$CH$4:$CH$20,0))</f>
        <v>1</v>
      </c>
      <c r="J36" s="50">
        <v>1</v>
      </c>
      <c r="K36" s="50">
        <v>1</v>
      </c>
      <c r="L36" s="50">
        <v>1</v>
      </c>
      <c r="M36" s="65"/>
      <c r="N36" s="93" t="s">
        <v>63</v>
      </c>
      <c r="O36" s="130">
        <f>((G36*G42)^(1/$C$2))</f>
        <v>0.70710678118654757</v>
      </c>
      <c r="P36" s="130">
        <f t="shared" ref="P36" si="52">((H36*H42)^(1/$C$2))</f>
        <v>0.81649658092772603</v>
      </c>
      <c r="Q36" s="130">
        <f t="shared" ref="Q36" si="53">((I36*I42)^(1/$C$2))</f>
        <v>1</v>
      </c>
      <c r="R36" s="130">
        <f t="shared" ref="R36" si="54">((J36*J42)^(1/$C$2))</f>
        <v>1</v>
      </c>
      <c r="S36" s="130">
        <f t="shared" ref="S36" si="55">((K36*K42)^(1/$C$2))</f>
        <v>1</v>
      </c>
      <c r="T36" s="130">
        <f t="shared" ref="T36" si="56">((L36*L42)^(1/$C$2))</f>
        <v>1</v>
      </c>
      <c r="U36" s="65"/>
      <c r="V36" s="132" t="s">
        <v>19</v>
      </c>
      <c r="W36" s="84">
        <f>SUM(W34:W35)</f>
        <v>1.8288488508162417</v>
      </c>
      <c r="X36" s="84">
        <f>SUM(X34:X35)</f>
        <v>2.2188655079899084</v>
      </c>
      <c r="Y36" s="65"/>
      <c r="Z36" s="65"/>
      <c r="AA36" s="84">
        <f>SUM(AA34:AA35)</f>
        <v>1</v>
      </c>
      <c r="AB36" s="84">
        <f>SUM(AB34:AB35)</f>
        <v>1</v>
      </c>
      <c r="AC36" s="84">
        <f>SUM(AC34:AC35)</f>
        <v>2</v>
      </c>
      <c r="AD36" s="65"/>
      <c r="AE36" s="84">
        <f>SUM(AE34:AE35)</f>
        <v>1</v>
      </c>
      <c r="AF36" s="65"/>
      <c r="AG36" s="84"/>
      <c r="AH36" s="65"/>
      <c r="AI36" s="84"/>
      <c r="AJ36" s="84"/>
      <c r="AK36" s="84"/>
      <c r="AL36" s="65" t="s">
        <v>81</v>
      </c>
      <c r="AM36" s="133">
        <f>AVERAGE(AM34:AM35)</f>
        <v>2.0051145584452406</v>
      </c>
      <c r="AN36" s="84"/>
      <c r="AO36" s="65"/>
      <c r="AP36" s="65"/>
      <c r="AQ36" s="65"/>
      <c r="AR36" s="128"/>
      <c r="AS36" s="65"/>
      <c r="AT36" s="65"/>
      <c r="AU36" s="65"/>
      <c r="AV36" s="65"/>
      <c r="AW36" s="65"/>
    </row>
    <row r="37" spans="1:54">
      <c r="A37" s="164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128"/>
      <c r="AS37" s="65"/>
      <c r="AT37" s="65"/>
      <c r="AU37" s="65"/>
      <c r="AV37" s="65"/>
      <c r="AW37" s="65"/>
    </row>
    <row r="38" spans="1:54">
      <c r="A38" s="164"/>
      <c r="B38" s="252" t="s">
        <v>3</v>
      </c>
      <c r="C38" s="252"/>
      <c r="D38" s="252"/>
      <c r="E38" s="65"/>
      <c r="F38" s="65" t="s">
        <v>4</v>
      </c>
      <c r="G38" s="65"/>
      <c r="H38" s="65"/>
      <c r="I38" s="65"/>
      <c r="J38" s="65"/>
      <c r="K38" s="65"/>
      <c r="L38" s="65"/>
      <c r="M38" s="65"/>
      <c r="N38" s="65" t="s">
        <v>89</v>
      </c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128"/>
      <c r="AS38" s="65"/>
      <c r="AT38" s="65"/>
      <c r="AU38" s="65"/>
      <c r="AV38" s="65"/>
      <c r="AW38" s="65"/>
    </row>
    <row r="39" spans="1:54">
      <c r="A39" s="164"/>
      <c r="B39" s="110" t="s">
        <v>64</v>
      </c>
      <c r="C39" s="110" t="s">
        <v>62</v>
      </c>
      <c r="D39" s="110" t="s">
        <v>63</v>
      </c>
      <c r="E39" s="65"/>
      <c r="F39" s="269" t="s">
        <v>87</v>
      </c>
      <c r="G39" s="253" t="s">
        <v>62</v>
      </c>
      <c r="H39" s="253"/>
      <c r="I39" s="253"/>
      <c r="J39" s="253" t="s">
        <v>63</v>
      </c>
      <c r="K39" s="253"/>
      <c r="L39" s="253"/>
      <c r="M39" s="65"/>
      <c r="N39" s="109"/>
      <c r="O39" s="108"/>
      <c r="P39" s="108"/>
      <c r="Q39" s="108"/>
      <c r="R39" s="108"/>
      <c r="S39" s="108"/>
      <c r="T39" s="108"/>
      <c r="U39" s="108"/>
      <c r="V39" s="108"/>
      <c r="W39" s="108"/>
      <c r="X39" s="109"/>
      <c r="Y39" s="108"/>
      <c r="Z39" s="108"/>
      <c r="AA39" s="108"/>
      <c r="AB39" s="108"/>
      <c r="AC39" s="108"/>
      <c r="AD39" s="108"/>
      <c r="AE39" s="108"/>
      <c r="AF39" s="266" t="s">
        <v>22</v>
      </c>
      <c r="AG39" s="266"/>
      <c r="AH39" s="266"/>
      <c r="AI39" s="266"/>
      <c r="AJ39" s="65"/>
      <c r="AK39" s="264" t="s">
        <v>23</v>
      </c>
      <c r="AL39" s="264"/>
      <c r="AM39" s="264"/>
      <c r="AN39" s="134"/>
      <c r="AO39" s="134"/>
      <c r="AP39" s="134"/>
      <c r="AQ39" s="134"/>
      <c r="AR39" s="128"/>
      <c r="AS39" s="65"/>
      <c r="AT39" s="65"/>
      <c r="AU39" s="73"/>
    </row>
    <row r="40" spans="1:54" ht="15" customHeight="1">
      <c r="A40" s="164"/>
      <c r="B40" s="110" t="s">
        <v>62</v>
      </c>
      <c r="C40" s="54">
        <v>1</v>
      </c>
      <c r="D40" s="55">
        <v>3</v>
      </c>
      <c r="E40" s="65"/>
      <c r="F40" s="269"/>
      <c r="G40" s="102" t="s">
        <v>55</v>
      </c>
      <c r="H40" s="102" t="s">
        <v>56</v>
      </c>
      <c r="I40" s="103" t="s">
        <v>57</v>
      </c>
      <c r="J40" s="103" t="s">
        <v>55</v>
      </c>
      <c r="K40" s="103" t="s">
        <v>56</v>
      </c>
      <c r="L40" s="103" t="s">
        <v>57</v>
      </c>
      <c r="M40" s="65"/>
      <c r="N40" s="111" t="s">
        <v>90</v>
      </c>
      <c r="O40" s="111" t="s">
        <v>91</v>
      </c>
      <c r="P40" s="111" t="s">
        <v>92</v>
      </c>
      <c r="Q40" s="65"/>
      <c r="R40" s="257" t="s">
        <v>93</v>
      </c>
      <c r="S40" s="257"/>
      <c r="T40" s="257" t="s">
        <v>94</v>
      </c>
      <c r="U40" s="257"/>
      <c r="V40" s="257" t="s">
        <v>95</v>
      </c>
      <c r="W40" s="257"/>
      <c r="X40" s="67"/>
      <c r="Y40" s="258" t="s">
        <v>96</v>
      </c>
      <c r="Z40" s="258"/>
      <c r="AA40" s="258" t="s">
        <v>97</v>
      </c>
      <c r="AB40" s="258"/>
      <c r="AC40" s="258" t="s">
        <v>98</v>
      </c>
      <c r="AD40" s="258"/>
      <c r="AE40" s="65"/>
      <c r="AF40" s="112"/>
      <c r="AG40" s="113" t="s">
        <v>33</v>
      </c>
      <c r="AH40" s="113" t="s">
        <v>34</v>
      </c>
      <c r="AI40" s="114" t="s">
        <v>35</v>
      </c>
      <c r="AJ40" s="115"/>
      <c r="AK40" s="116"/>
      <c r="AL40" s="49" t="s">
        <v>62</v>
      </c>
      <c r="AM40" s="49" t="s">
        <v>63</v>
      </c>
      <c r="AN40" s="70"/>
      <c r="AO40" s="70"/>
      <c r="AP40" s="70"/>
      <c r="AQ40" s="70"/>
      <c r="AR40" s="128"/>
    </row>
    <row r="41" spans="1:54" ht="15" customHeight="1">
      <c r="A41" s="164"/>
      <c r="B41" s="110" t="s">
        <v>63</v>
      </c>
      <c r="C41" s="55">
        <f>1/D40</f>
        <v>0.33333333333333331</v>
      </c>
      <c r="D41" s="54">
        <v>1</v>
      </c>
      <c r="E41" s="65"/>
      <c r="F41" s="105" t="s">
        <v>62</v>
      </c>
      <c r="G41" s="50">
        <v>1</v>
      </c>
      <c r="H41" s="50">
        <v>1</v>
      </c>
      <c r="I41" s="50">
        <v>1</v>
      </c>
      <c r="J41" s="42">
        <f>INDEX($CI$4:$CI$20, MATCH(D40,$CH$4:$CH$20,0))</f>
        <v>1</v>
      </c>
      <c r="K41" s="42">
        <f>INDEX($CJ$4:$CJ$20, MATCH(D40,$CH$4:$CH$20,0))</f>
        <v>1.5</v>
      </c>
      <c r="L41" s="42">
        <f>INDEX($CK$4:$CK$20, MATCH(D40,$CH$4:$CH$20,0))</f>
        <v>2</v>
      </c>
      <c r="M41" s="65"/>
      <c r="N41" s="118">
        <f t="shared" ref="N41:P42" si="57">(SUM(O35,R35))</f>
        <v>2</v>
      </c>
      <c r="O41" s="118">
        <f t="shared" si="57"/>
        <v>2.2247448713915889</v>
      </c>
      <c r="P41" s="118">
        <f t="shared" si="57"/>
        <v>2.4142135623730949</v>
      </c>
      <c r="Q41" s="65"/>
      <c r="R41" s="245">
        <f>SUM(N41:N42)</f>
        <v>3.7071067811865475</v>
      </c>
      <c r="S41" s="246"/>
      <c r="T41" s="245">
        <f t="shared" ref="T41" si="58">SUM(P41:P42)</f>
        <v>4.4142135623730949</v>
      </c>
      <c r="U41" s="246"/>
      <c r="V41" s="245">
        <f t="shared" ref="V41" si="59">SUM(R41:R42)</f>
        <v>3.7071067811865475</v>
      </c>
      <c r="W41" s="246"/>
      <c r="X41" s="65"/>
      <c r="Y41" s="265">
        <f>(1/V41)</f>
        <v>0.26975214338981796</v>
      </c>
      <c r="Z41" s="265"/>
      <c r="AA41" s="265">
        <f>(1/T41)</f>
        <v>0.22654091966098644</v>
      </c>
      <c r="AB41" s="265"/>
      <c r="AC41" s="265">
        <f>(1/R41)</f>
        <v>0.26975214338981796</v>
      </c>
      <c r="AD41" s="265"/>
      <c r="AE41" s="65"/>
      <c r="AF41" s="113" t="s">
        <v>62</v>
      </c>
      <c r="AG41" s="89">
        <f>(N41*Y$41)</f>
        <v>0.53950428677963591</v>
      </c>
      <c r="AH41" s="89">
        <f>(O41*AA$41)</f>
        <v>0.50399574917611356</v>
      </c>
      <c r="AI41" s="89">
        <f>(P41*AC$41)</f>
        <v>0.65123928305091028</v>
      </c>
      <c r="AJ41" s="119"/>
      <c r="AK41" s="49" t="s">
        <v>62</v>
      </c>
      <c r="AL41" s="120" t="e">
        <f ca="1">_xlfn.IFNA(_xlfn.IFS($AH$41&gt;=AH41,1,AG41&gt;=$AI$41,0),((AG41-$AI$41)/(($AH$41-$AI$41)-(AH41-AG41))))</f>
        <v>#NAME?</v>
      </c>
      <c r="AM41" s="120" t="e">
        <f ca="1">_xlfn.IFNA(_xlfn.IFS($AH$42&gt;=AH41,1,AG41&gt;=$AI$42,0),((AG41-$AI$42)/(($AH$42-$AI$42)-(AH41-AG41))))</f>
        <v>#NAME?</v>
      </c>
      <c r="AN41" s="70"/>
      <c r="AO41" s="70"/>
      <c r="AP41" s="70"/>
      <c r="AQ41" s="70"/>
      <c r="AR41" s="128"/>
    </row>
    <row r="42" spans="1:54" ht="15" customHeight="1">
      <c r="A42" s="164"/>
      <c r="B42" s="65"/>
      <c r="C42" s="65"/>
      <c r="D42" s="65"/>
      <c r="E42" s="65"/>
      <c r="F42" s="105" t="s">
        <v>63</v>
      </c>
      <c r="G42" s="42">
        <f>INDEX($CI$4:$CI$20, MATCH(C41,$CH$4:$CH$20,0))</f>
        <v>0.5</v>
      </c>
      <c r="H42" s="42">
        <f>INDEX($CJ$4:$CJ$20, MATCH(C41,$CH$4:$CH$20,0))</f>
        <v>0.66666666666666663</v>
      </c>
      <c r="I42" s="42">
        <f>INDEX($CK$4:$CK$20, MATCH(C41,$CH$4:$CH$20,0))</f>
        <v>1</v>
      </c>
      <c r="J42" s="50">
        <v>1</v>
      </c>
      <c r="K42" s="50">
        <v>1</v>
      </c>
      <c r="L42" s="50">
        <v>1</v>
      </c>
      <c r="M42" s="65"/>
      <c r="N42" s="118">
        <f t="shared" si="57"/>
        <v>1.7071067811865475</v>
      </c>
      <c r="O42" s="118">
        <f t="shared" si="57"/>
        <v>1.816496580927726</v>
      </c>
      <c r="P42" s="118">
        <f t="shared" si="57"/>
        <v>2</v>
      </c>
      <c r="Q42" s="65"/>
      <c r="R42" s="65"/>
      <c r="S42" s="65"/>
      <c r="T42" s="65"/>
      <c r="U42" s="65"/>
      <c r="V42" s="65"/>
      <c r="W42" s="65"/>
      <c r="X42" s="84"/>
      <c r="Y42" s="84"/>
      <c r="Z42" s="84"/>
      <c r="AA42" s="65"/>
      <c r="AB42" s="65"/>
      <c r="AC42" s="65"/>
      <c r="AD42" s="65"/>
      <c r="AE42" s="65"/>
      <c r="AF42" s="113" t="s">
        <v>63</v>
      </c>
      <c r="AG42" s="89">
        <f>(N42*Y$41)</f>
        <v>0.46049571322036414</v>
      </c>
      <c r="AH42" s="89">
        <f>(O42*AA$41)</f>
        <v>0.41151080600440454</v>
      </c>
      <c r="AI42" s="89">
        <f>(P42*AC$41)</f>
        <v>0.53950428677963591</v>
      </c>
      <c r="AJ42" s="119"/>
      <c r="AK42" s="49" t="s">
        <v>63</v>
      </c>
      <c r="AL42" s="120" t="e">
        <f ca="1">_xlfn.IFNA(_xlfn.IFS($AH$41&gt;=AH42,1,AG42&gt;=$AI$41,0),((AG42-$AI$41)/(($AH$41-$AI$41)-(AH42-AG42))))</f>
        <v>#NAME?</v>
      </c>
      <c r="AM42" s="120" t="e">
        <f ca="1">_xlfn.IFNA(_xlfn.IFS($AH$42&gt;=AH42,1,AG42&gt;=$AI$42,0),((AG42-$AI$42)/(($AH$42-$AI$42)-(AH42-AG42))))</f>
        <v>#NAME?</v>
      </c>
      <c r="AN42" s="70"/>
      <c r="AO42" s="70"/>
      <c r="AP42" s="70"/>
      <c r="AQ42" s="70"/>
      <c r="AR42" s="128"/>
    </row>
    <row r="43" spans="1:54">
      <c r="A43" s="164"/>
      <c r="B43" s="65"/>
      <c r="C43" s="65"/>
      <c r="D43" s="65"/>
      <c r="E43" s="65"/>
      <c r="F43" s="65"/>
      <c r="G43" s="68"/>
      <c r="H43" s="65"/>
      <c r="I43" s="65"/>
      <c r="J43" s="65"/>
      <c r="K43" s="65"/>
      <c r="L43" s="65"/>
      <c r="M43" s="65"/>
      <c r="N43" s="67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7"/>
      <c r="AB43" s="67"/>
      <c r="AC43" s="65"/>
      <c r="AD43" s="65"/>
      <c r="AE43" s="65"/>
      <c r="AF43" s="123"/>
      <c r="AG43" s="124"/>
      <c r="AH43" s="124"/>
      <c r="AI43" s="124"/>
      <c r="AJ43" s="67"/>
      <c r="AK43" s="125"/>
      <c r="AL43" s="65"/>
      <c r="AM43" s="65"/>
      <c r="AN43" s="65"/>
      <c r="AO43" s="65"/>
      <c r="AP43" s="65"/>
      <c r="AQ43" s="65"/>
      <c r="AR43" s="128"/>
    </row>
    <row r="44" spans="1:54">
      <c r="A44" s="16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84"/>
      <c r="AA44" s="84"/>
      <c r="AB44" s="67"/>
      <c r="AC44" s="65"/>
      <c r="AD44" s="65"/>
      <c r="AE44" s="65"/>
      <c r="AF44" s="67"/>
      <c r="AG44" s="67"/>
      <c r="AH44" s="67"/>
      <c r="AI44" s="67"/>
      <c r="AJ44" s="67"/>
      <c r="AK44" s="49" t="s">
        <v>99</v>
      </c>
      <c r="AL44" s="126" t="e">
        <f ca="1">MIN(AL41:AL42)</f>
        <v>#NAME?</v>
      </c>
      <c r="AM44" s="126" t="e">
        <f ca="1">MIN(AM41:AM42)</f>
        <v>#NAME?</v>
      </c>
      <c r="AN44" s="84" t="e">
        <f ca="1">SUM(AL44:AM44)</f>
        <v>#NAME?</v>
      </c>
      <c r="AO44" s="65"/>
      <c r="AP44" s="65"/>
      <c r="AQ44" s="65"/>
      <c r="AR44" s="128"/>
    </row>
    <row r="45" spans="1:54">
      <c r="A45" s="164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7"/>
      <c r="O45" s="65"/>
      <c r="P45" s="65"/>
      <c r="Q45" s="65"/>
      <c r="R45" s="65"/>
      <c r="S45" s="65"/>
      <c r="T45" s="65"/>
      <c r="U45" s="84"/>
      <c r="V45" s="84"/>
      <c r="W45" s="65"/>
      <c r="X45" s="65"/>
      <c r="Y45" s="65"/>
      <c r="Z45" s="65"/>
      <c r="AA45" s="67"/>
      <c r="AB45" s="65"/>
      <c r="AC45" s="65"/>
      <c r="AD45" s="65"/>
      <c r="AE45" s="65"/>
      <c r="AF45" s="65"/>
      <c r="AG45" s="65"/>
      <c r="AH45" s="65"/>
      <c r="AI45" s="65"/>
      <c r="AJ45" s="65"/>
      <c r="AK45" s="49" t="s">
        <v>42</v>
      </c>
      <c r="AL45" s="65" t="e">
        <f ca="1">AL44/$AN$44</f>
        <v>#NAME?</v>
      </c>
      <c r="AM45" s="65" t="e">
        <f t="shared" ref="AM45:AN45" ca="1" si="60">AM44/$AN$44</f>
        <v>#NAME?</v>
      </c>
      <c r="AN45" s="65" t="e">
        <f t="shared" ca="1" si="60"/>
        <v>#NAME?</v>
      </c>
      <c r="AO45" s="65"/>
      <c r="AP45" s="65"/>
      <c r="AQ45" s="65"/>
      <c r="AR45" s="128"/>
    </row>
    <row r="46" spans="1:54" ht="12" thickBot="1">
      <c r="A46" s="164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7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7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128"/>
    </row>
    <row r="47" spans="1:54">
      <c r="A47" s="16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6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66"/>
    </row>
    <row r="48" spans="1:54">
      <c r="A48" s="140"/>
      <c r="B48" s="68" t="s">
        <v>3</v>
      </c>
      <c r="C48" s="68"/>
      <c r="D48" s="68"/>
      <c r="E48" s="68"/>
      <c r="F48" s="65"/>
      <c r="G48" s="65" t="s">
        <v>4</v>
      </c>
      <c r="H48" s="65"/>
      <c r="I48" s="65"/>
      <c r="J48" s="65"/>
      <c r="K48" s="65"/>
      <c r="L48" s="65"/>
      <c r="M48" s="65"/>
      <c r="N48" s="65"/>
      <c r="O48" s="67"/>
      <c r="P48" s="65"/>
      <c r="Q48" s="65"/>
      <c r="R48" s="251" t="s">
        <v>84</v>
      </c>
      <c r="S48" s="251"/>
      <c r="T48" s="251"/>
      <c r="U48" s="251"/>
      <c r="V48" s="251"/>
      <c r="W48" s="251"/>
      <c r="X48" s="251"/>
      <c r="Y48" s="65"/>
      <c r="Z48" s="65"/>
      <c r="AA48" s="65"/>
      <c r="AB48" s="65"/>
      <c r="AC48" s="65" t="s">
        <v>86</v>
      </c>
      <c r="AD48" s="65"/>
      <c r="AE48" s="65"/>
      <c r="AF48" s="65"/>
      <c r="AG48" s="65"/>
      <c r="AH48" s="76"/>
      <c r="AI48" s="76" t="s">
        <v>6</v>
      </c>
      <c r="AJ48" s="76"/>
      <c r="AK48" s="76"/>
      <c r="AL48" s="65"/>
      <c r="AM48" s="76"/>
      <c r="AN48" s="77" t="s">
        <v>7</v>
      </c>
      <c r="AO48" s="65"/>
      <c r="AP48" s="76"/>
      <c r="AQ48" s="78" t="s">
        <v>88</v>
      </c>
      <c r="AR48" s="65"/>
      <c r="AS48" s="65"/>
      <c r="AT48" s="65"/>
      <c r="AU48" s="77" t="s">
        <v>9</v>
      </c>
      <c r="AV48" s="65"/>
      <c r="AW48" s="77" t="s">
        <v>10</v>
      </c>
      <c r="AX48" s="65"/>
      <c r="AY48" s="65"/>
      <c r="AZ48" s="65"/>
      <c r="BA48" s="65"/>
      <c r="BB48" s="152"/>
    </row>
    <row r="49" spans="1:70">
      <c r="A49" s="140"/>
      <c r="B49" s="137" t="s">
        <v>64</v>
      </c>
      <c r="C49" s="137" t="s">
        <v>66</v>
      </c>
      <c r="D49" s="137" t="s">
        <v>67</v>
      </c>
      <c r="E49" s="138" t="s">
        <v>68</v>
      </c>
      <c r="F49" s="65"/>
      <c r="G49" s="262" t="s">
        <v>85</v>
      </c>
      <c r="H49" s="250" t="s">
        <v>66</v>
      </c>
      <c r="I49" s="250"/>
      <c r="J49" s="250"/>
      <c r="K49" s="250" t="s">
        <v>67</v>
      </c>
      <c r="L49" s="250"/>
      <c r="M49" s="250"/>
      <c r="N49" s="250" t="s">
        <v>68</v>
      </c>
      <c r="O49" s="250"/>
      <c r="P49" s="250"/>
      <c r="Q49" s="127"/>
      <c r="R49" s="267" t="s">
        <v>85</v>
      </c>
      <c r="S49" s="248" t="s">
        <v>66</v>
      </c>
      <c r="T49" s="248"/>
      <c r="U49" s="248"/>
      <c r="V49" s="248" t="s">
        <v>67</v>
      </c>
      <c r="W49" s="248"/>
      <c r="X49" s="248"/>
      <c r="Y49" s="248" t="s">
        <v>68</v>
      </c>
      <c r="Z49" s="248"/>
      <c r="AA49" s="248"/>
      <c r="AB49" s="65"/>
      <c r="AC49" s="83" t="s">
        <v>85</v>
      </c>
      <c r="AD49" s="83" t="s">
        <v>66</v>
      </c>
      <c r="AE49" s="83" t="s">
        <v>67</v>
      </c>
      <c r="AF49" s="83" t="s">
        <v>68</v>
      </c>
      <c r="AG49" s="65"/>
      <c r="AH49" s="83" t="s">
        <v>85</v>
      </c>
      <c r="AI49" s="83" t="s">
        <v>66</v>
      </c>
      <c r="AJ49" s="83" t="s">
        <v>67</v>
      </c>
      <c r="AK49" s="83" t="s">
        <v>68</v>
      </c>
      <c r="AL49" s="83" t="s">
        <v>19</v>
      </c>
      <c r="AM49" s="65"/>
      <c r="AN49" s="84"/>
      <c r="AO49" s="65"/>
      <c r="AP49" s="83" t="s">
        <v>85</v>
      </c>
      <c r="AQ49" s="83" t="s">
        <v>66</v>
      </c>
      <c r="AR49" s="83" t="s">
        <v>67</v>
      </c>
      <c r="AS49" s="83" t="s">
        <v>68</v>
      </c>
      <c r="AT49" s="65"/>
      <c r="AU49" s="65"/>
      <c r="AV49" s="84"/>
      <c r="AW49" s="65"/>
      <c r="AX49" s="65"/>
      <c r="AY49" s="75" t="s">
        <v>11</v>
      </c>
      <c r="AZ49" s="66" t="s">
        <v>61</v>
      </c>
      <c r="BA49" s="75" t="s">
        <v>21</v>
      </c>
      <c r="BB49" s="152"/>
    </row>
    <row r="50" spans="1:70">
      <c r="A50" s="140"/>
      <c r="B50" s="80" t="s">
        <v>66</v>
      </c>
      <c r="C50" s="54">
        <v>1</v>
      </c>
      <c r="D50" s="55">
        <v>0.33333333333333331</v>
      </c>
      <c r="E50" s="55">
        <v>3</v>
      </c>
      <c r="F50" s="65"/>
      <c r="G50" s="262"/>
      <c r="H50" s="71" t="s">
        <v>55</v>
      </c>
      <c r="I50" s="71" t="s">
        <v>56</v>
      </c>
      <c r="J50" s="72" t="s">
        <v>57</v>
      </c>
      <c r="K50" s="72" t="s">
        <v>55</v>
      </c>
      <c r="L50" s="72" t="s">
        <v>56</v>
      </c>
      <c r="M50" s="72" t="s">
        <v>57</v>
      </c>
      <c r="N50" s="72" t="s">
        <v>55</v>
      </c>
      <c r="O50" s="72" t="s">
        <v>56</v>
      </c>
      <c r="P50" s="72" t="s">
        <v>57</v>
      </c>
      <c r="Q50" s="65"/>
      <c r="R50" s="268"/>
      <c r="S50" s="86" t="s">
        <v>55</v>
      </c>
      <c r="T50" s="86" t="s">
        <v>56</v>
      </c>
      <c r="U50" s="87" t="s">
        <v>57</v>
      </c>
      <c r="V50" s="87" t="s">
        <v>55</v>
      </c>
      <c r="W50" s="87" t="s">
        <v>56</v>
      </c>
      <c r="X50" s="87" t="s">
        <v>57</v>
      </c>
      <c r="Y50" s="87" t="s">
        <v>55</v>
      </c>
      <c r="Z50" s="87" t="s">
        <v>56</v>
      </c>
      <c r="AA50" s="87" t="s">
        <v>57</v>
      </c>
      <c r="AB50" s="65"/>
      <c r="AC50" s="83" t="s">
        <v>66</v>
      </c>
      <c r="AD50" s="88">
        <f>((S51+(4*T51)+U51)/(6))</f>
        <v>1</v>
      </c>
      <c r="AE50" s="88">
        <f>((V51+(4*W51)+X51)/(6))</f>
        <v>0.69444444444444431</v>
      </c>
      <c r="AF50" s="88">
        <f>((Y51+(4*Z51)+AA51)/(6))</f>
        <v>1.2230228457202967</v>
      </c>
      <c r="AG50" s="65"/>
      <c r="AH50" s="83" t="s">
        <v>66</v>
      </c>
      <c r="AI50" s="89">
        <f>AD50/AD$53</f>
        <v>0.29618586423383614</v>
      </c>
      <c r="AJ50" s="89">
        <f t="shared" ref="AJ50:AK51" si="61">AE50/AE$53</f>
        <v>0.31216568172351372</v>
      </c>
      <c r="AK50" s="89">
        <f>AF50/AF$53</f>
        <v>0.294139563175843</v>
      </c>
      <c r="AL50" s="89">
        <f>SUM(AI50:AK50)</f>
        <v>0.90249110913319286</v>
      </c>
      <c r="AM50" s="65"/>
      <c r="AN50" s="90">
        <f>(AL50/3)</f>
        <v>0.3008303697110643</v>
      </c>
      <c r="AO50" s="65"/>
      <c r="AP50" s="83" t="s">
        <v>66</v>
      </c>
      <c r="AQ50" s="89">
        <f>(AD50*AN$50)</f>
        <v>0.3008303697110643</v>
      </c>
      <c r="AR50" s="89">
        <f>(AE50*AN$51)</f>
        <v>0.31461937835727699</v>
      </c>
      <c r="AS50" s="89">
        <f>(AF50*AN$52)</f>
        <v>0.30100760096751644</v>
      </c>
      <c r="AT50" s="65"/>
      <c r="AU50" s="90">
        <f>SUM(AQ50:AS50)</f>
        <v>0.91645734903585774</v>
      </c>
      <c r="AV50" s="84"/>
      <c r="AW50" s="91">
        <f>(AU50/AN50)</f>
        <v>3.0464256315480345</v>
      </c>
      <c r="AX50" s="65"/>
      <c r="AY50" s="84">
        <f>((AW53-3)/(3-1))</f>
        <v>2.3424938937503414E-2</v>
      </c>
      <c r="AZ50" s="65">
        <v>0.52</v>
      </c>
      <c r="BA50" s="92">
        <f>AY50/AZ50</f>
        <v>4.5047959495198873E-2</v>
      </c>
      <c r="BB50" s="152"/>
    </row>
    <row r="51" spans="1:70">
      <c r="A51" s="140"/>
      <c r="B51" s="80" t="s">
        <v>67</v>
      </c>
      <c r="C51" s="55">
        <f>1/D50</f>
        <v>3</v>
      </c>
      <c r="D51" s="54">
        <v>1</v>
      </c>
      <c r="E51" s="55">
        <v>5</v>
      </c>
      <c r="F51" s="68"/>
      <c r="G51" s="80" t="s">
        <v>13</v>
      </c>
      <c r="H51" s="50">
        <v>1</v>
      </c>
      <c r="I51" s="50">
        <v>1</v>
      </c>
      <c r="J51" s="50">
        <v>1</v>
      </c>
      <c r="K51" s="42">
        <v>0.5</v>
      </c>
      <c r="L51" s="42">
        <v>0.66666666666666663</v>
      </c>
      <c r="M51" s="42">
        <v>1</v>
      </c>
      <c r="N51" s="42">
        <v>1</v>
      </c>
      <c r="O51" s="42">
        <v>1.5</v>
      </c>
      <c r="P51" s="42">
        <v>2</v>
      </c>
      <c r="Q51" s="65"/>
      <c r="R51" s="93" t="s">
        <v>66</v>
      </c>
      <c r="S51" s="130">
        <f>((H51*H58)^(1/$C$2))</f>
        <v>1</v>
      </c>
      <c r="T51" s="130">
        <f t="shared" ref="T51:X53" si="62">((I51*I58)^(1/$C$2))</f>
        <v>1</v>
      </c>
      <c r="U51" s="130">
        <f t="shared" si="62"/>
        <v>1</v>
      </c>
      <c r="V51" s="130">
        <f t="shared" si="62"/>
        <v>0.5</v>
      </c>
      <c r="W51" s="130">
        <f t="shared" si="62"/>
        <v>0.66666666666666663</v>
      </c>
      <c r="X51" s="130">
        <f t="shared" si="62"/>
        <v>1</v>
      </c>
      <c r="Y51" s="130">
        <f t="shared" ref="Y51:Y53" si="63">((N51*N58)^(1/$C$2))</f>
        <v>0.70710678118654757</v>
      </c>
      <c r="Z51" s="130">
        <f>((O51*O58)^(1/$C$2))</f>
        <v>1.2247448713915889</v>
      </c>
      <c r="AA51" s="130">
        <f>((P51*P58)^(1/$C$2))</f>
        <v>1.7320508075688772</v>
      </c>
      <c r="AB51" s="65"/>
      <c r="AC51" s="83" t="s">
        <v>67</v>
      </c>
      <c r="AD51" s="88">
        <f t="shared" ref="AD51:AD52" si="64">((S52+(4*T52)+U52)/(6))</f>
        <v>1.5</v>
      </c>
      <c r="AE51" s="88">
        <f>((V52+(4*W52)+X52)/(6))</f>
        <v>1</v>
      </c>
      <c r="AF51" s="88">
        <f t="shared" ref="AF51:AF52" si="65">((Y52+(4*Z52)+AA52)/(6))</f>
        <v>1.9349449995951844</v>
      </c>
      <c r="AG51" s="65"/>
      <c r="AH51" s="83" t="s">
        <v>67</v>
      </c>
      <c r="AI51" s="89">
        <f t="shared" ref="AI51:AI52" si="66">AD51/AD$53</f>
        <v>0.44427879635075418</v>
      </c>
      <c r="AJ51" s="89">
        <f t="shared" si="61"/>
        <v>0.44951858168185982</v>
      </c>
      <c r="AK51" s="89">
        <f t="shared" si="61"/>
        <v>0.46535833647082298</v>
      </c>
      <c r="AL51" s="89">
        <f t="shared" ref="AL51:AL52" si="67">SUM(AI51:AK51)</f>
        <v>1.359155714503437</v>
      </c>
      <c r="AM51" s="65"/>
      <c r="AN51" s="90">
        <f t="shared" ref="AN51" si="68">(AL51/3)</f>
        <v>0.45305190483447899</v>
      </c>
      <c r="AO51" s="65"/>
      <c r="AP51" s="83" t="s">
        <v>67</v>
      </c>
      <c r="AQ51" s="89">
        <f t="shared" ref="AQ51" si="69">(AD51*AN$50)</f>
        <v>0.45124555456659643</v>
      </c>
      <c r="AR51" s="89">
        <f t="shared" ref="AR51:AR52" si="70">(AE51*AN$51)</f>
        <v>0.45305190483447899</v>
      </c>
      <c r="AS51" s="89">
        <f t="shared" ref="AS51" si="71">(AF51*AN$52)</f>
        <v>0.4762242621798416</v>
      </c>
      <c r="AT51" s="65"/>
      <c r="AU51" s="90">
        <f t="shared" ref="AU51:AU52" si="72">SUM(AQ51:AS51)</f>
        <v>1.3805217215809171</v>
      </c>
      <c r="AV51" s="84"/>
      <c r="AW51" s="91">
        <f t="shared" ref="AW51" si="73">(AU51/AN51)</f>
        <v>3.0471601749148061</v>
      </c>
      <c r="AX51" s="65"/>
      <c r="AY51" s="65"/>
      <c r="AZ51" s="65"/>
      <c r="BA51" s="65"/>
      <c r="BB51" s="152"/>
    </row>
    <row r="52" spans="1:70">
      <c r="A52" s="140"/>
      <c r="B52" s="80" t="s">
        <v>68</v>
      </c>
      <c r="C52" s="55">
        <f>1/E50</f>
        <v>0.33333333333333331</v>
      </c>
      <c r="D52" s="55">
        <f>1/E51</f>
        <v>0.2</v>
      </c>
      <c r="E52" s="54">
        <v>1</v>
      </c>
      <c r="F52" s="65"/>
      <c r="G52" s="80" t="s">
        <v>14</v>
      </c>
      <c r="H52" s="42">
        <v>1</v>
      </c>
      <c r="I52" s="42">
        <v>1.5</v>
      </c>
      <c r="J52" s="42">
        <v>2</v>
      </c>
      <c r="K52" s="50">
        <v>1</v>
      </c>
      <c r="L52" s="50">
        <v>1</v>
      </c>
      <c r="M52" s="50">
        <v>1</v>
      </c>
      <c r="N52" s="42">
        <v>2</v>
      </c>
      <c r="O52" s="42">
        <v>2.5</v>
      </c>
      <c r="P52" s="42">
        <v>3</v>
      </c>
      <c r="Q52" s="65"/>
      <c r="R52" s="93" t="s">
        <v>67</v>
      </c>
      <c r="S52" s="130">
        <f t="shared" ref="S52:S53" si="74">((H52*H59)^(1/$C$2))</f>
        <v>1</v>
      </c>
      <c r="T52" s="130">
        <f t="shared" si="62"/>
        <v>1.5</v>
      </c>
      <c r="U52" s="130">
        <f t="shared" si="62"/>
        <v>2</v>
      </c>
      <c r="V52" s="130">
        <f t="shared" si="62"/>
        <v>1</v>
      </c>
      <c r="W52" s="130">
        <f t="shared" si="62"/>
        <v>1</v>
      </c>
      <c r="X52" s="130">
        <f t="shared" si="62"/>
        <v>1</v>
      </c>
      <c r="Y52" s="130">
        <f t="shared" si="63"/>
        <v>1.4142135623730951</v>
      </c>
      <c r="Z52" s="130">
        <f t="shared" ref="Z52:Z53" si="75">((O52*O59)^(1/$C$2))</f>
        <v>1.9364916731037085</v>
      </c>
      <c r="AA52" s="130">
        <f t="shared" ref="AA52:AA53" si="76">((P52*P59)^(1/$C$2))</f>
        <v>2.4494897427831779</v>
      </c>
      <c r="AB52" s="65"/>
      <c r="AC52" s="83" t="s">
        <v>68</v>
      </c>
      <c r="AD52" s="88">
        <f t="shared" si="64"/>
        <v>0.87625835921227091</v>
      </c>
      <c r="AE52" s="88">
        <f>((V53+(4*W53)+X53)/(6))</f>
        <v>0.53015769827128323</v>
      </c>
      <c r="AF52" s="88">
        <f t="shared" si="65"/>
        <v>1</v>
      </c>
      <c r="AG52" s="65"/>
      <c r="AH52" s="83" t="s">
        <v>68</v>
      </c>
      <c r="AI52" s="89">
        <f t="shared" si="66"/>
        <v>0.25953533941540968</v>
      </c>
      <c r="AJ52" s="89">
        <f>AE52/AE$53</f>
        <v>0.23831573659462663</v>
      </c>
      <c r="AK52" s="89">
        <f>AF52/AF$53</f>
        <v>0.24050210035333405</v>
      </c>
      <c r="AL52" s="89">
        <f t="shared" si="67"/>
        <v>0.73835317636337039</v>
      </c>
      <c r="AM52" s="65"/>
      <c r="AN52" s="90">
        <f>(AL52/3)</f>
        <v>0.24611772545445679</v>
      </c>
      <c r="AO52" s="65"/>
      <c r="AP52" s="83" t="s">
        <v>68</v>
      </c>
      <c r="AQ52" s="89">
        <f>(AD52*AN$50)</f>
        <v>0.26360512616423804</v>
      </c>
      <c r="AR52" s="89">
        <f t="shared" si="70"/>
        <v>0.24018895506446783</v>
      </c>
      <c r="AS52" s="89">
        <f>(AF52*AN$52)</f>
        <v>0.24611772545445679</v>
      </c>
      <c r="AT52" s="65"/>
      <c r="AU52" s="90">
        <f t="shared" si="72"/>
        <v>0.7499118066831626</v>
      </c>
      <c r="AV52" s="65"/>
      <c r="AW52" s="91">
        <f>(AU52/AN52)</f>
        <v>3.0469638271621808</v>
      </c>
      <c r="AX52" s="84"/>
      <c r="AY52" s="65"/>
      <c r="AZ52" s="65"/>
      <c r="BA52" s="65"/>
      <c r="BB52" s="152"/>
    </row>
    <row r="53" spans="1:70">
      <c r="A53" s="140"/>
      <c r="B53" s="55"/>
      <c r="C53" s="139"/>
      <c r="D53" s="139"/>
      <c r="E53" s="139"/>
      <c r="F53" s="65"/>
      <c r="G53" s="80" t="s">
        <v>15</v>
      </c>
      <c r="H53" s="42">
        <v>0.5</v>
      </c>
      <c r="I53" s="42">
        <v>0.66666666666666663</v>
      </c>
      <c r="J53" s="42">
        <v>1</v>
      </c>
      <c r="K53" s="42">
        <v>0.33333333333333331</v>
      </c>
      <c r="L53" s="42">
        <f>1/O52</f>
        <v>0.4</v>
      </c>
      <c r="M53" s="42">
        <v>0.5</v>
      </c>
      <c r="N53" s="50">
        <v>1</v>
      </c>
      <c r="O53" s="50">
        <v>1</v>
      </c>
      <c r="P53" s="50">
        <v>1</v>
      </c>
      <c r="Q53" s="65"/>
      <c r="R53" s="93" t="s">
        <v>68</v>
      </c>
      <c r="S53" s="130">
        <f t="shared" si="74"/>
        <v>0.57735026918962573</v>
      </c>
      <c r="T53" s="130">
        <f>((I53*I60)^(1/$C$2))</f>
        <v>0.81649658092772603</v>
      </c>
      <c r="U53" s="130">
        <f t="shared" si="62"/>
        <v>1.4142135623730951</v>
      </c>
      <c r="V53" s="130">
        <f t="shared" si="62"/>
        <v>0.40824829046386302</v>
      </c>
      <c r="W53" s="130">
        <f>((L53*L60)^(1/$C$2))</f>
        <v>0.5163977794943222</v>
      </c>
      <c r="X53" s="130">
        <f t="shared" si="62"/>
        <v>0.70710678118654757</v>
      </c>
      <c r="Y53" s="130">
        <f t="shared" si="63"/>
        <v>1</v>
      </c>
      <c r="Z53" s="130">
        <f t="shared" si="75"/>
        <v>1</v>
      </c>
      <c r="AA53" s="130">
        <f t="shared" si="76"/>
        <v>1</v>
      </c>
      <c r="AB53" s="65"/>
      <c r="AC53" s="132" t="s">
        <v>19</v>
      </c>
      <c r="AD53" s="84">
        <f>SUM(AD50:AD52)</f>
        <v>3.376258359212271</v>
      </c>
      <c r="AE53" s="84">
        <f>SUM(AE50:AE52)</f>
        <v>2.2246021427157272</v>
      </c>
      <c r="AF53" s="84">
        <f>SUM(AF50:AF52)</f>
        <v>4.1579678453154809</v>
      </c>
      <c r="AG53" s="65"/>
      <c r="AH53" s="65"/>
      <c r="AI53" s="84">
        <f>SUM(AI50:AI52)</f>
        <v>1</v>
      </c>
      <c r="AJ53" s="84">
        <f>SUM(AJ50:AJ51)</f>
        <v>0.76168426340537354</v>
      </c>
      <c r="AK53" s="84">
        <f>SUM(AK50:AK51)</f>
        <v>0.75949789964666592</v>
      </c>
      <c r="AL53" s="84">
        <f>SUM(AL50:AL52)</f>
        <v>3</v>
      </c>
      <c r="AM53" s="65"/>
      <c r="AN53" s="84">
        <f>SUM(AN50:AN52)</f>
        <v>1.0000000000000002</v>
      </c>
      <c r="AO53" s="65"/>
      <c r="AP53" s="65"/>
      <c r="AQ53" s="65"/>
      <c r="AR53" s="65"/>
      <c r="AS53" s="65"/>
      <c r="AT53" s="65"/>
      <c r="AU53" s="65"/>
      <c r="AV53" s="65" t="s">
        <v>81</v>
      </c>
      <c r="AW53" s="133">
        <f>AVERAGE(AW50:AW52)</f>
        <v>3.0468498778750068</v>
      </c>
      <c r="AX53" s="65"/>
      <c r="AY53" s="65"/>
      <c r="AZ53" s="65"/>
      <c r="BA53" s="65"/>
      <c r="BB53" s="152"/>
    </row>
    <row r="54" spans="1:70">
      <c r="A54" s="140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7"/>
      <c r="AX54" s="73"/>
      <c r="AY54" s="73"/>
      <c r="AZ54" s="73"/>
      <c r="BA54" s="65"/>
      <c r="BB54" s="152"/>
      <c r="BD54" s="73"/>
      <c r="BE54" s="73"/>
      <c r="BF54" s="73"/>
      <c r="BG54" s="67"/>
      <c r="BH54" s="67"/>
      <c r="BI54" s="67"/>
    </row>
    <row r="55" spans="1:70">
      <c r="A55" s="140"/>
      <c r="B55" s="68" t="s">
        <v>3</v>
      </c>
      <c r="C55" s="68"/>
      <c r="D55" s="68"/>
      <c r="E55" s="65"/>
      <c r="F55" s="65"/>
      <c r="G55" s="65" t="s">
        <v>4</v>
      </c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7"/>
      <c r="AX55" s="67"/>
      <c r="AY55" s="67"/>
      <c r="AZ55" s="67"/>
      <c r="BA55" s="65"/>
      <c r="BB55" s="152"/>
      <c r="BD55" s="67"/>
      <c r="BE55" s="67"/>
      <c r="BF55" s="67"/>
      <c r="BG55" s="67"/>
      <c r="BH55" s="67"/>
      <c r="BI55" s="67"/>
    </row>
    <row r="56" spans="1:70">
      <c r="A56" s="140"/>
      <c r="B56" s="110" t="s">
        <v>64</v>
      </c>
      <c r="C56" s="110" t="s">
        <v>66</v>
      </c>
      <c r="D56" s="110" t="s">
        <v>67</v>
      </c>
      <c r="E56" s="141" t="s">
        <v>68</v>
      </c>
      <c r="F56" s="65"/>
      <c r="G56" s="260" t="s">
        <v>85</v>
      </c>
      <c r="H56" s="270" t="s">
        <v>66</v>
      </c>
      <c r="I56" s="271"/>
      <c r="J56" s="272"/>
      <c r="K56" s="270" t="s">
        <v>67</v>
      </c>
      <c r="L56" s="271"/>
      <c r="M56" s="272"/>
      <c r="N56" s="270" t="s">
        <v>68</v>
      </c>
      <c r="O56" s="271"/>
      <c r="P56" s="272"/>
      <c r="Q56" s="65"/>
      <c r="R56" s="65" t="s">
        <v>89</v>
      </c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7"/>
      <c r="AX56" s="67"/>
      <c r="AY56" s="67"/>
      <c r="AZ56" s="67"/>
      <c r="BA56" s="65"/>
      <c r="BB56" s="152"/>
      <c r="BD56" s="67"/>
      <c r="BE56" s="67"/>
      <c r="BF56" s="67"/>
      <c r="BG56" s="67"/>
      <c r="BH56" s="67"/>
      <c r="BI56" s="67"/>
    </row>
    <row r="57" spans="1:70">
      <c r="A57" s="140"/>
      <c r="B57" s="110" t="s">
        <v>66</v>
      </c>
      <c r="C57" s="54">
        <v>1</v>
      </c>
      <c r="D57" s="55">
        <v>0.33333333333333331</v>
      </c>
      <c r="E57" s="65">
        <v>2</v>
      </c>
      <c r="F57" s="65"/>
      <c r="G57" s="261"/>
      <c r="H57" s="102" t="s">
        <v>55</v>
      </c>
      <c r="I57" s="102" t="s">
        <v>56</v>
      </c>
      <c r="J57" s="103" t="s">
        <v>57</v>
      </c>
      <c r="K57" s="102" t="s">
        <v>55</v>
      </c>
      <c r="L57" s="102" t="s">
        <v>56</v>
      </c>
      <c r="M57" s="103" t="s">
        <v>57</v>
      </c>
      <c r="N57" s="102" t="s">
        <v>55</v>
      </c>
      <c r="O57" s="102" t="s">
        <v>56</v>
      </c>
      <c r="P57" s="103" t="s">
        <v>57</v>
      </c>
      <c r="Q57" s="65"/>
      <c r="R57" s="65"/>
      <c r="S57" s="109"/>
      <c r="T57" s="108"/>
      <c r="U57" s="108"/>
      <c r="V57" s="108"/>
      <c r="W57" s="108"/>
      <c r="X57" s="108"/>
      <c r="Y57" s="108"/>
      <c r="Z57" s="108"/>
      <c r="AA57" s="108"/>
      <c r="AB57" s="108"/>
      <c r="AC57" s="109"/>
      <c r="AD57" s="108"/>
      <c r="AE57" s="264" t="s">
        <v>22</v>
      </c>
      <c r="AF57" s="264"/>
      <c r="AG57" s="264"/>
      <c r="AH57" s="108"/>
      <c r="AI57" s="108"/>
      <c r="AJ57" s="264" t="s">
        <v>23</v>
      </c>
      <c r="AK57" s="264"/>
      <c r="AL57" s="264"/>
      <c r="AM57" s="70"/>
      <c r="AN57" s="65"/>
      <c r="AO57" s="65"/>
      <c r="AP57" s="65"/>
      <c r="AQ57" s="65"/>
      <c r="AR57" s="65"/>
      <c r="AS57" s="70"/>
      <c r="AT57" s="70"/>
      <c r="AU57" s="70"/>
      <c r="AV57" s="65"/>
      <c r="AW57" s="67"/>
      <c r="AX57" s="67"/>
      <c r="AY57" s="67"/>
      <c r="AZ57" s="67"/>
      <c r="BA57" s="67"/>
      <c r="BB57" s="152"/>
      <c r="BD57" s="67"/>
      <c r="BE57" s="67"/>
      <c r="BF57" s="67"/>
      <c r="BG57" s="67"/>
      <c r="BH57" s="73"/>
      <c r="BI57" s="73"/>
      <c r="BJ57" s="73"/>
      <c r="BK57" s="67"/>
      <c r="BL57" s="67"/>
    </row>
    <row r="58" spans="1:70" ht="22">
      <c r="A58" s="140"/>
      <c r="B58" s="110" t="s">
        <v>67</v>
      </c>
      <c r="C58" s="55">
        <f>1/D57</f>
        <v>3</v>
      </c>
      <c r="D58" s="54">
        <v>1</v>
      </c>
      <c r="E58" s="65">
        <v>3</v>
      </c>
      <c r="F58" s="65"/>
      <c r="G58" s="105" t="s">
        <v>66</v>
      </c>
      <c r="H58" s="50">
        <v>1</v>
      </c>
      <c r="I58" s="50">
        <v>1</v>
      </c>
      <c r="J58" s="50">
        <v>1</v>
      </c>
      <c r="K58" s="42">
        <v>0.5</v>
      </c>
      <c r="L58" s="42">
        <v>0.66666666666666663</v>
      </c>
      <c r="M58" s="42">
        <v>1</v>
      </c>
      <c r="N58" s="42">
        <v>0.5</v>
      </c>
      <c r="O58" s="42">
        <v>1</v>
      </c>
      <c r="P58" s="42">
        <v>1.5</v>
      </c>
      <c r="Q58" s="65"/>
      <c r="R58" s="65"/>
      <c r="S58" s="111" t="s">
        <v>90</v>
      </c>
      <c r="T58" s="111" t="s">
        <v>91</v>
      </c>
      <c r="U58" s="111" t="s">
        <v>92</v>
      </c>
      <c r="V58" s="65"/>
      <c r="W58" s="142" t="s">
        <v>100</v>
      </c>
      <c r="X58" s="142" t="s">
        <v>101</v>
      </c>
      <c r="Y58" s="142" t="s">
        <v>102</v>
      </c>
      <c r="Z58" s="67"/>
      <c r="AA58" s="143" t="s">
        <v>104</v>
      </c>
      <c r="AB58" s="143" t="s">
        <v>103</v>
      </c>
      <c r="AC58" s="143" t="s">
        <v>105</v>
      </c>
      <c r="AD58" s="65"/>
      <c r="AE58" s="112"/>
      <c r="AF58" s="113" t="s">
        <v>33</v>
      </c>
      <c r="AG58" s="113" t="s">
        <v>34</v>
      </c>
      <c r="AH58" s="114" t="s">
        <v>35</v>
      </c>
      <c r="AI58" s="115"/>
      <c r="AJ58" s="116"/>
      <c r="AK58" s="49" t="s">
        <v>36</v>
      </c>
      <c r="AL58" s="49" t="s">
        <v>37</v>
      </c>
      <c r="AM58" s="144" t="s">
        <v>38</v>
      </c>
      <c r="AN58" s="70"/>
      <c r="AO58" s="70"/>
      <c r="AP58" s="65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145"/>
      <c r="BC58" s="73"/>
      <c r="BD58" s="73"/>
      <c r="BE58" s="67"/>
      <c r="BF58" s="67"/>
    </row>
    <row r="59" spans="1:70">
      <c r="A59" s="140"/>
      <c r="B59" s="146" t="s">
        <v>68</v>
      </c>
      <c r="C59" s="56">
        <f>1/E57</f>
        <v>0.5</v>
      </c>
      <c r="D59" s="56">
        <f>1/E58</f>
        <v>0.33333333333333331</v>
      </c>
      <c r="E59" s="54">
        <v>1</v>
      </c>
      <c r="F59" s="65"/>
      <c r="G59" s="105" t="s">
        <v>67</v>
      </c>
      <c r="H59" s="42">
        <v>1</v>
      </c>
      <c r="I59" s="42">
        <v>1.5</v>
      </c>
      <c r="J59" s="42">
        <v>2</v>
      </c>
      <c r="K59" s="50">
        <v>1</v>
      </c>
      <c r="L59" s="50">
        <v>1</v>
      </c>
      <c r="M59" s="50">
        <v>1</v>
      </c>
      <c r="N59" s="42">
        <v>1</v>
      </c>
      <c r="O59" s="42">
        <v>1.5</v>
      </c>
      <c r="P59" s="42">
        <v>2</v>
      </c>
      <c r="Q59" s="65"/>
      <c r="R59" s="147" t="s">
        <v>66</v>
      </c>
      <c r="S59" s="118">
        <f>(SUM(S51,V51,Y51))</f>
        <v>2.2071067811865475</v>
      </c>
      <c r="T59" s="118">
        <f t="shared" ref="T59:U61" si="77">(SUM(T51,W51,Z51))</f>
        <v>2.8914115380582555</v>
      </c>
      <c r="U59" s="118">
        <f t="shared" si="77"/>
        <v>3.7320508075688772</v>
      </c>
      <c r="V59" s="65"/>
      <c r="W59" s="148">
        <f>SUM(S59:S61)</f>
        <v>7.6069189032131312</v>
      </c>
      <c r="X59" s="148">
        <f t="shared" ref="X59:Y59" si="78">SUM(T59:T61)</f>
        <v>9.6607975715840126</v>
      </c>
      <c r="Y59" s="148">
        <f t="shared" si="78"/>
        <v>12.302860893911699</v>
      </c>
      <c r="Z59" s="65"/>
      <c r="AA59" s="149">
        <f>(1/Y59)</f>
        <v>8.1281907405363632E-2</v>
      </c>
      <c r="AB59" s="149">
        <f>(1/X59)</f>
        <v>0.10351112240891691</v>
      </c>
      <c r="AC59" s="149">
        <f>(1/W59)</f>
        <v>0.13145926921576673</v>
      </c>
      <c r="AD59" s="65"/>
      <c r="AE59" s="113" t="s">
        <v>36</v>
      </c>
      <c r="AF59" s="89">
        <f>(S59*AA$59)</f>
        <v>0.17939784902215511</v>
      </c>
      <c r="AG59" s="89">
        <f t="shared" ref="AG59:AH61" si="79">(T59*AB$59)</f>
        <v>0.2992932536505028</v>
      </c>
      <c r="AH59" s="89">
        <f t="shared" si="79"/>
        <v>0.49061267183911667</v>
      </c>
      <c r="AI59" s="119"/>
      <c r="AJ59" s="49" t="s">
        <v>36</v>
      </c>
      <c r="AK59" s="120" t="e">
        <f ca="1">_xlfn.IFNA(_xlfn.IFS($AG$59&gt;=AG59,1,AF59&gt;=$AH$59,0),((AF59-$AH$59)/(($AG$59-$AH$59)-(AG59-AF59))))</f>
        <v>#NAME?</v>
      </c>
      <c r="AL59" s="120" t="e">
        <f ca="1">_xlfn.IFNA(_xlfn.IFS($AG$60&gt;=AG59,1,AF59&gt;=$AH$60,0),((AF59-$AH$60)/(($AG$60-$AH$60)-(AG59-AF59))))</f>
        <v>#NAME?</v>
      </c>
      <c r="AM59" s="150" t="e">
        <f ca="1">_xlfn.IFNA(_xlfn.IFS($AG$61&gt;=AG59,1,AF59&gt;=$AH$61,0),((AF59-$AH$61)/(($AG$61-$AH$61)-(AG59-AF59))))</f>
        <v>#NAME?</v>
      </c>
      <c r="AN59" s="70"/>
      <c r="AO59" s="70"/>
      <c r="AP59" s="65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151"/>
      <c r="BC59" s="73"/>
      <c r="BD59" s="73"/>
      <c r="BE59" s="73"/>
      <c r="BF59" s="67"/>
      <c r="BG59" s="67"/>
    </row>
    <row r="60" spans="1:70">
      <c r="A60" s="140"/>
      <c r="B60" s="56"/>
      <c r="C60" s="131"/>
      <c r="D60" s="131"/>
      <c r="E60" s="131"/>
      <c r="F60" s="65"/>
      <c r="G60" s="105" t="s">
        <v>68</v>
      </c>
      <c r="H60" s="42">
        <v>0.66666666666666663</v>
      </c>
      <c r="I60" s="42">
        <v>1</v>
      </c>
      <c r="J60" s="42">
        <v>2</v>
      </c>
      <c r="K60" s="42">
        <v>0.5</v>
      </c>
      <c r="L60" s="42">
        <v>0.66666666666666663</v>
      </c>
      <c r="M60" s="42">
        <v>1</v>
      </c>
      <c r="N60" s="50">
        <v>1</v>
      </c>
      <c r="O60" s="50">
        <v>1</v>
      </c>
      <c r="P60" s="50">
        <v>1</v>
      </c>
      <c r="Q60" s="65"/>
      <c r="R60" s="147" t="s">
        <v>67</v>
      </c>
      <c r="S60" s="118">
        <f t="shared" ref="S60:S61" si="80">(SUM(S52,V52,Y52))</f>
        <v>3.4142135623730949</v>
      </c>
      <c r="T60" s="118">
        <f t="shared" si="77"/>
        <v>4.4364916731037081</v>
      </c>
      <c r="U60" s="118">
        <f t="shared" si="77"/>
        <v>5.4494897427831779</v>
      </c>
      <c r="V60" s="65"/>
      <c r="W60" s="65"/>
      <c r="X60" s="65"/>
      <c r="Y60" s="65"/>
      <c r="Z60" s="65"/>
      <c r="AA60" s="65"/>
      <c r="AB60" s="65"/>
      <c r="AC60" s="84"/>
      <c r="AD60" s="84"/>
      <c r="AE60" s="113" t="s">
        <v>37</v>
      </c>
      <c r="AF60" s="89">
        <f t="shared" ref="AF60:AF61" si="81">(S60*AA$59)</f>
        <v>0.2775137906389466</v>
      </c>
      <c r="AG60" s="89">
        <f t="shared" si="79"/>
        <v>0.4592262326407785</v>
      </c>
      <c r="AH60" s="89">
        <f t="shared" si="79"/>
        <v>0.71638593918509319</v>
      </c>
      <c r="AI60" s="119"/>
      <c r="AJ60" s="49" t="s">
        <v>37</v>
      </c>
      <c r="AK60" s="120" t="e">
        <f t="shared" ref="AK60" ca="1" si="82">_xlfn.IFNA(_xlfn.IFS($AG$59&gt;=AG60,1,AF60&gt;=$AH$59,0),((AF60-$AH$59)/(($AG$59-$AH$59)-(AG60-AF60))))</f>
        <v>#NAME?</v>
      </c>
      <c r="AL60" s="120" t="e">
        <f t="shared" ref="AL60:AL61" ca="1" si="83">_xlfn.IFNA(_xlfn.IFS($AG$60&gt;=AG60,1,AF60&gt;=$AH$60,0),((AF60-$AH$60)/(($AG$60-$AH$60)-(AG60-AF60))))</f>
        <v>#NAME?</v>
      </c>
      <c r="AM60" s="150" t="e">
        <f t="shared" ref="AM60:AM61" ca="1" si="84">_xlfn.IFNA(_xlfn.IFS($AG$61&gt;=AG60,1,AF60&gt;=$AH$61,0),((AF60-$AH$61)/(($AG$61-$AH$61)-(AG60-AF60))))</f>
        <v>#NAME?</v>
      </c>
      <c r="AN60" s="70"/>
      <c r="AO60" s="70"/>
      <c r="AP60" s="65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151"/>
      <c r="BC60" s="67"/>
      <c r="BD60" s="67"/>
      <c r="BE60" s="67"/>
      <c r="BF60" s="73"/>
      <c r="BG60" s="73"/>
      <c r="BH60" s="73"/>
      <c r="BI60" s="67"/>
      <c r="BJ60" s="67"/>
    </row>
    <row r="61" spans="1:70">
      <c r="A61" s="140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147" t="s">
        <v>68</v>
      </c>
      <c r="S61" s="118">
        <f t="shared" si="80"/>
        <v>1.9855985596534889</v>
      </c>
      <c r="T61" s="118">
        <f t="shared" si="77"/>
        <v>2.3328943604220482</v>
      </c>
      <c r="U61" s="118">
        <f t="shared" si="77"/>
        <v>3.1213203435596428</v>
      </c>
      <c r="V61" s="65"/>
      <c r="W61" s="65"/>
      <c r="X61" s="65"/>
      <c r="Y61" s="65"/>
      <c r="Z61" s="65"/>
      <c r="AA61" s="65"/>
      <c r="AB61" s="65"/>
      <c r="AC61" s="65"/>
      <c r="AD61" s="65"/>
      <c r="AE61" s="113" t="s">
        <v>38</v>
      </c>
      <c r="AF61" s="89">
        <f t="shared" si="81"/>
        <v>0.16139323826997828</v>
      </c>
      <c r="AG61" s="89">
        <f t="shared" si="79"/>
        <v>0.24148051370871856</v>
      </c>
      <c r="AH61" s="89">
        <f t="shared" si="79"/>
        <v>0.41032649135265659</v>
      </c>
      <c r="AI61" s="65"/>
      <c r="AJ61" s="49" t="s">
        <v>38</v>
      </c>
      <c r="AK61" s="120" t="e">
        <f ca="1">_xlfn.IFNA(_xlfn.IFS($AG$59&gt;=AG61,1,AF61&gt;=$AH$59,0),((AF61-$AH$59)/(($AG$59-$AH$59)-(AG61-AF61))))</f>
        <v>#NAME?</v>
      </c>
      <c r="AL61" s="120" t="e">
        <f t="shared" ca="1" si="83"/>
        <v>#NAME?</v>
      </c>
      <c r="AM61" s="150" t="e">
        <f t="shared" ca="1" si="84"/>
        <v>#NAME?</v>
      </c>
      <c r="AN61" s="67"/>
      <c r="AO61" s="67"/>
      <c r="AP61" s="70"/>
      <c r="AQ61" s="65"/>
      <c r="AR61" s="65"/>
      <c r="AS61" s="65"/>
      <c r="AT61" s="65"/>
      <c r="AU61" s="65"/>
      <c r="AV61" s="65"/>
      <c r="AW61" s="67"/>
      <c r="AX61" s="67"/>
      <c r="AY61" s="67"/>
      <c r="AZ61" s="67"/>
      <c r="BA61" s="67"/>
      <c r="BB61" s="151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73"/>
      <c r="BO61" s="73"/>
      <c r="BP61" s="73"/>
      <c r="BQ61" s="67"/>
      <c r="BR61" s="67"/>
    </row>
    <row r="62" spans="1:70">
      <c r="A62" s="140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84"/>
      <c r="AF62" s="84"/>
      <c r="AG62" s="67"/>
      <c r="AH62" s="65"/>
      <c r="AI62" s="65"/>
      <c r="AJ62" s="65"/>
      <c r="AK62" s="67"/>
      <c r="AL62" s="67"/>
      <c r="AM62" s="65"/>
      <c r="AN62" s="67"/>
      <c r="AO62" s="67"/>
      <c r="AP62" s="65"/>
      <c r="AQ62" s="65"/>
      <c r="AR62" s="65"/>
      <c r="AS62" s="65"/>
      <c r="AT62" s="65"/>
      <c r="AU62" s="65"/>
      <c r="AV62" s="65"/>
      <c r="AW62" s="65"/>
      <c r="AX62" s="67"/>
      <c r="AY62" s="67"/>
      <c r="AZ62" s="67"/>
      <c r="BA62" s="67"/>
      <c r="BB62" s="152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73"/>
      <c r="BO62" s="73"/>
      <c r="BP62" s="73"/>
      <c r="BQ62" s="67"/>
      <c r="BR62" s="67"/>
    </row>
    <row r="63" spans="1:70">
      <c r="A63" s="140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7"/>
      <c r="T63" s="65"/>
      <c r="U63" s="65"/>
      <c r="V63" s="65"/>
      <c r="W63" s="65"/>
      <c r="X63" s="65"/>
      <c r="Y63" s="65"/>
      <c r="Z63" s="84"/>
      <c r="AA63" s="84"/>
      <c r="AB63" s="65"/>
      <c r="AC63" s="65"/>
      <c r="AD63" s="65"/>
      <c r="AE63" s="65"/>
      <c r="AF63" s="67"/>
      <c r="AG63" s="65"/>
      <c r="AH63" s="65"/>
      <c r="AI63" s="65"/>
      <c r="AJ63" s="49" t="s">
        <v>83</v>
      </c>
      <c r="AK63" s="126" t="e">
        <f ca="1">MIN(AK59:AK61)</f>
        <v>#NAME?</v>
      </c>
      <c r="AL63" s="126" t="e">
        <f t="shared" ref="AL63:AM63" ca="1" si="85">MIN(AL59:AL61)</f>
        <v>#NAME?</v>
      </c>
      <c r="AM63" s="126" t="e">
        <f t="shared" ca="1" si="85"/>
        <v>#NAME?</v>
      </c>
      <c r="AN63" s="84" t="e">
        <f ca="1">SUM(AK63:AM63)</f>
        <v>#NAME?</v>
      </c>
      <c r="AO63" s="65"/>
      <c r="AP63" s="65"/>
      <c r="AQ63" s="65"/>
      <c r="AR63" s="65"/>
      <c r="AS63" s="65"/>
      <c r="AT63" s="65"/>
      <c r="AU63" s="65"/>
      <c r="AV63" s="65"/>
      <c r="AW63" s="65"/>
      <c r="AX63" s="67"/>
      <c r="AY63" s="67"/>
      <c r="AZ63" s="67"/>
      <c r="BA63" s="67"/>
      <c r="BB63" s="152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73"/>
      <c r="BO63" s="73"/>
      <c r="BP63" s="73"/>
      <c r="BQ63" s="67"/>
      <c r="BR63" s="67"/>
    </row>
    <row r="64" spans="1:70">
      <c r="A64" s="140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49" t="s">
        <v>42</v>
      </c>
      <c r="AK64" s="65" t="e">
        <f ca="1">AK63/$AN$63</f>
        <v>#NAME?</v>
      </c>
      <c r="AL64" s="65" t="e">
        <f t="shared" ref="AL64:AM64" ca="1" si="86">AL63/$AN$63</f>
        <v>#NAME?</v>
      </c>
      <c r="AM64" s="65" t="e">
        <f t="shared" ca="1" si="86"/>
        <v>#NAME?</v>
      </c>
      <c r="AN64" s="65" t="e">
        <f ca="1">SUM(AK64:AM64)</f>
        <v>#NAME?</v>
      </c>
      <c r="AO64" s="65"/>
      <c r="AP64" s="65"/>
      <c r="AQ64" s="65"/>
      <c r="AR64" s="65"/>
      <c r="AS64" s="65"/>
      <c r="AT64" s="65"/>
      <c r="AU64" s="65"/>
      <c r="AV64" s="65"/>
      <c r="AW64" s="65"/>
      <c r="AX64" s="67"/>
      <c r="AY64" s="67"/>
      <c r="AZ64" s="67"/>
      <c r="BA64" s="67"/>
      <c r="BB64" s="152"/>
      <c r="BC64" s="67"/>
      <c r="BH64" s="67"/>
      <c r="BI64" s="67"/>
      <c r="BJ64" s="67"/>
      <c r="BK64" s="67"/>
      <c r="BL64" s="67"/>
      <c r="BM64" s="67"/>
      <c r="BN64" s="73"/>
      <c r="BO64" s="73"/>
      <c r="BP64" s="73"/>
      <c r="BQ64" s="67"/>
      <c r="BR64" s="67"/>
    </row>
    <row r="65" spans="1:119" ht="12" thickBot="1">
      <c r="A65" s="167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4"/>
      <c r="AY65" s="154"/>
      <c r="AZ65" s="154"/>
      <c r="BA65" s="154"/>
      <c r="BB65" s="155"/>
      <c r="BJ65" s="67"/>
      <c r="BK65" s="67"/>
      <c r="BL65" s="67"/>
      <c r="BM65" s="67"/>
      <c r="BN65" s="73"/>
      <c r="BO65" s="73"/>
      <c r="BP65" s="73"/>
      <c r="BQ65" s="67"/>
      <c r="BR65" s="67"/>
    </row>
    <row r="66" spans="1:119">
      <c r="A66" s="165"/>
      <c r="B66" s="135"/>
      <c r="C66" s="135"/>
      <c r="D66" s="135"/>
      <c r="E66" s="135"/>
      <c r="F66" s="169"/>
      <c r="G66" s="135"/>
      <c r="H66" s="135"/>
      <c r="I66" s="135"/>
      <c r="J66" s="135"/>
      <c r="K66" s="135"/>
      <c r="L66" s="135"/>
      <c r="M66" s="135"/>
      <c r="N66" s="135"/>
      <c r="O66" s="136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66"/>
      <c r="BG66" s="100"/>
      <c r="BM66" s="100"/>
    </row>
    <row r="67" spans="1:119">
      <c r="A67" s="140"/>
      <c r="B67" s="68" t="s">
        <v>3</v>
      </c>
      <c r="C67" s="68"/>
      <c r="D67" s="68"/>
      <c r="E67" s="68"/>
      <c r="F67" s="65"/>
      <c r="G67" s="65" t="s">
        <v>4</v>
      </c>
      <c r="H67" s="65"/>
      <c r="I67" s="65"/>
      <c r="J67" s="65"/>
      <c r="K67" s="65"/>
      <c r="L67" s="65"/>
      <c r="M67" s="65"/>
      <c r="N67" s="65"/>
      <c r="O67" s="67"/>
      <c r="P67" s="65"/>
      <c r="Q67" s="65"/>
      <c r="R67" s="251" t="s">
        <v>84</v>
      </c>
      <c r="S67" s="251"/>
      <c r="T67" s="251"/>
      <c r="U67" s="251"/>
      <c r="V67" s="251"/>
      <c r="W67" s="251"/>
      <c r="X67" s="251"/>
      <c r="Y67" s="65"/>
      <c r="Z67" s="65"/>
      <c r="AA67" s="65"/>
      <c r="AB67" s="65"/>
      <c r="AC67" s="65" t="s">
        <v>86</v>
      </c>
      <c r="AD67" s="65"/>
      <c r="AE67" s="65"/>
      <c r="AF67" s="65"/>
      <c r="AG67" s="65"/>
      <c r="AH67" s="76"/>
      <c r="AI67" s="76" t="s">
        <v>6</v>
      </c>
      <c r="AJ67" s="76"/>
      <c r="AK67" s="76"/>
      <c r="AL67" s="65"/>
      <c r="AM67" s="76"/>
      <c r="AN67" s="77" t="s">
        <v>7</v>
      </c>
      <c r="AO67" s="65"/>
      <c r="AP67" s="76"/>
      <c r="AQ67" s="78" t="s">
        <v>88</v>
      </c>
      <c r="AR67" s="65"/>
      <c r="AS67" s="65"/>
      <c r="AT67" s="65"/>
      <c r="AU67" s="77" t="s">
        <v>9</v>
      </c>
      <c r="AV67" s="65"/>
      <c r="AW67" s="77" t="s">
        <v>10</v>
      </c>
      <c r="AX67" s="65"/>
      <c r="AY67" s="65"/>
      <c r="AZ67" s="65"/>
      <c r="BA67" s="65"/>
      <c r="BB67" s="152"/>
      <c r="BJ67" s="100"/>
    </row>
    <row r="68" spans="1:119">
      <c r="A68" s="140"/>
      <c r="B68" s="137" t="s">
        <v>64</v>
      </c>
      <c r="C68" s="137" t="s">
        <v>69</v>
      </c>
      <c r="D68" s="137" t="s">
        <v>70</v>
      </c>
      <c r="E68" s="138" t="s">
        <v>71</v>
      </c>
      <c r="F68" s="65"/>
      <c r="G68" s="262"/>
      <c r="H68" s="250" t="s">
        <v>69</v>
      </c>
      <c r="I68" s="250"/>
      <c r="J68" s="250"/>
      <c r="K68" s="250" t="s">
        <v>70</v>
      </c>
      <c r="L68" s="250"/>
      <c r="M68" s="250"/>
      <c r="N68" s="250" t="s">
        <v>71</v>
      </c>
      <c r="O68" s="250"/>
      <c r="P68" s="250"/>
      <c r="Q68" s="127"/>
      <c r="R68" s="267" t="s">
        <v>85</v>
      </c>
      <c r="S68" s="248" t="s">
        <v>69</v>
      </c>
      <c r="T68" s="248"/>
      <c r="U68" s="248"/>
      <c r="V68" s="248" t="s">
        <v>70</v>
      </c>
      <c r="W68" s="248"/>
      <c r="X68" s="248"/>
      <c r="Y68" s="248" t="s">
        <v>71</v>
      </c>
      <c r="Z68" s="248"/>
      <c r="AA68" s="248"/>
      <c r="AB68" s="65"/>
      <c r="AC68" s="83" t="s">
        <v>85</v>
      </c>
      <c r="AD68" s="83" t="s">
        <v>69</v>
      </c>
      <c r="AE68" s="83" t="s">
        <v>70</v>
      </c>
      <c r="AF68" s="83" t="s">
        <v>71</v>
      </c>
      <c r="AG68" s="65"/>
      <c r="AH68" s="83" t="s">
        <v>85</v>
      </c>
      <c r="AI68" s="83" t="s">
        <v>69</v>
      </c>
      <c r="AJ68" s="83" t="s">
        <v>70</v>
      </c>
      <c r="AK68" s="83" t="s">
        <v>71</v>
      </c>
      <c r="AL68" s="83" t="s">
        <v>19</v>
      </c>
      <c r="AM68" s="65"/>
      <c r="AN68" s="84"/>
      <c r="AO68" s="65"/>
      <c r="AP68" s="83" t="s">
        <v>85</v>
      </c>
      <c r="AQ68" s="83" t="s">
        <v>69</v>
      </c>
      <c r="AR68" s="83" t="s">
        <v>70</v>
      </c>
      <c r="AS68" s="83" t="s">
        <v>71</v>
      </c>
      <c r="AT68" s="65"/>
      <c r="AU68" s="65"/>
      <c r="AV68" s="84"/>
      <c r="AW68" s="65"/>
      <c r="AX68" s="65"/>
      <c r="AY68" s="75" t="s">
        <v>11</v>
      </c>
      <c r="AZ68" s="66" t="s">
        <v>61</v>
      </c>
      <c r="BA68" s="75" t="s">
        <v>21</v>
      </c>
      <c r="BB68" s="152"/>
    </row>
    <row r="69" spans="1:119">
      <c r="A69" s="140"/>
      <c r="B69" s="80" t="s">
        <v>69</v>
      </c>
      <c r="C69" s="54">
        <v>1</v>
      </c>
      <c r="D69" s="55">
        <v>1</v>
      </c>
      <c r="E69" s="55">
        <v>1</v>
      </c>
      <c r="F69" s="65"/>
      <c r="G69" s="262"/>
      <c r="H69" s="71" t="s">
        <v>55</v>
      </c>
      <c r="I69" s="71" t="s">
        <v>56</v>
      </c>
      <c r="J69" s="72" t="s">
        <v>57</v>
      </c>
      <c r="K69" s="72" t="s">
        <v>55</v>
      </c>
      <c r="L69" s="72" t="s">
        <v>56</v>
      </c>
      <c r="M69" s="72" t="s">
        <v>57</v>
      </c>
      <c r="N69" s="72" t="s">
        <v>55</v>
      </c>
      <c r="O69" s="72" t="s">
        <v>56</v>
      </c>
      <c r="P69" s="72" t="s">
        <v>57</v>
      </c>
      <c r="Q69" s="65"/>
      <c r="R69" s="268"/>
      <c r="S69" s="86" t="s">
        <v>55</v>
      </c>
      <c r="T69" s="86" t="s">
        <v>56</v>
      </c>
      <c r="U69" s="87" t="s">
        <v>57</v>
      </c>
      <c r="V69" s="87" t="s">
        <v>55</v>
      </c>
      <c r="W69" s="87" t="s">
        <v>56</v>
      </c>
      <c r="X69" s="87" t="s">
        <v>57</v>
      </c>
      <c r="Y69" s="87" t="s">
        <v>55</v>
      </c>
      <c r="Z69" s="87" t="s">
        <v>56</v>
      </c>
      <c r="AA69" s="87" t="s">
        <v>57</v>
      </c>
      <c r="AB69" s="65"/>
      <c r="AC69" s="83" t="s">
        <v>69</v>
      </c>
      <c r="AD69" s="88">
        <f>((S70+(4*T70)+U70)/(6))</f>
        <v>1</v>
      </c>
      <c r="AE69" s="88">
        <f>((V70+(4*W70)+X70)/(6))</f>
        <v>0.82884885081624182</v>
      </c>
      <c r="AF69" s="88">
        <f>((Y70+(4*Z70)+AA70)/(6))</f>
        <v>1.2188655079899084</v>
      </c>
      <c r="AG69" s="65"/>
      <c r="AH69" s="83" t="s">
        <v>69</v>
      </c>
      <c r="AI69" s="89">
        <f>AD69/AD$72</f>
        <v>0.32811473854515677</v>
      </c>
      <c r="AJ69" s="89">
        <f t="shared" ref="AJ69:AK71" si="87">AE69/AE$72</f>
        <v>0.3260943656810017</v>
      </c>
      <c r="AK69" s="89">
        <f t="shared" si="87"/>
        <v>0.33583836430719394</v>
      </c>
      <c r="AL69" s="89">
        <f>SUM(AI69:AK69)</f>
        <v>0.99004746853335235</v>
      </c>
      <c r="AM69" s="65"/>
      <c r="AN69" s="90">
        <f>(AL69/3)</f>
        <v>0.3300158228444508</v>
      </c>
      <c r="AO69" s="65"/>
      <c r="AP69" s="83" t="s">
        <v>69</v>
      </c>
      <c r="AQ69" s="89">
        <f>(AD69*AN$69)</f>
        <v>0.3300158228444508</v>
      </c>
      <c r="AR69" s="89">
        <f>(AE69*AN$70)</f>
        <v>0.32656264575133676</v>
      </c>
      <c r="AS69" s="89">
        <f>(AF69*AN$71)</f>
        <v>0.33639318454636519</v>
      </c>
      <c r="AT69" s="65"/>
      <c r="AU69" s="90">
        <f>SUM(AQ69:AS69)</f>
        <v>0.99297165314215285</v>
      </c>
      <c r="AV69" s="84"/>
      <c r="AW69" s="91">
        <f>(AU69/AN69)</f>
        <v>3.0088607406263024</v>
      </c>
      <c r="AX69" s="65"/>
      <c r="AY69" s="84">
        <f>((AW72-3)/(3-1))</f>
        <v>4.4372451904279853E-3</v>
      </c>
      <c r="AZ69" s="65">
        <v>0.52</v>
      </c>
      <c r="BA69" s="92">
        <f>AY69/AZ69</f>
        <v>8.533163827746125E-3</v>
      </c>
      <c r="BB69" s="152"/>
      <c r="BI69" s="100"/>
      <c r="BL69" s="100"/>
    </row>
    <row r="70" spans="1:119">
      <c r="A70" s="140"/>
      <c r="B70" s="80" t="s">
        <v>70</v>
      </c>
      <c r="C70" s="55">
        <f>1/D69</f>
        <v>1</v>
      </c>
      <c r="D70" s="54">
        <v>1</v>
      </c>
      <c r="E70" s="55">
        <v>1</v>
      </c>
      <c r="F70" s="65"/>
      <c r="G70" s="80" t="s">
        <v>13</v>
      </c>
      <c r="H70" s="50">
        <v>1</v>
      </c>
      <c r="I70" s="50">
        <v>1</v>
      </c>
      <c r="J70" s="50">
        <v>1</v>
      </c>
      <c r="K70" s="42">
        <v>1</v>
      </c>
      <c r="L70" s="42">
        <v>1</v>
      </c>
      <c r="M70" s="42">
        <v>1</v>
      </c>
      <c r="N70" s="42">
        <v>1</v>
      </c>
      <c r="O70" s="42">
        <v>1</v>
      </c>
      <c r="P70" s="42">
        <v>1</v>
      </c>
      <c r="Q70" s="65"/>
      <c r="R70" s="93" t="s">
        <v>69</v>
      </c>
      <c r="S70" s="130">
        <f>((H70*H77)^(1/$C$2))</f>
        <v>1</v>
      </c>
      <c r="T70" s="130">
        <f t="shared" ref="T70:T72" si="88">((I70*I77)^(1/$C$2))</f>
        <v>1</v>
      </c>
      <c r="U70" s="130">
        <f t="shared" ref="U70:U72" si="89">((J70*J77)^(1/$C$2))</f>
        <v>1</v>
      </c>
      <c r="V70" s="130">
        <f t="shared" ref="V70:V72" si="90">((K70*K77)^(1/$C$2))</f>
        <v>0.70710678118654757</v>
      </c>
      <c r="W70" s="130">
        <f t="shared" ref="W70:W72" si="91">((L70*L77)^(1/$C$2))</f>
        <v>0.81649658092772603</v>
      </c>
      <c r="X70" s="130">
        <f t="shared" ref="X70:X72" si="92">((M70*M77)^(1/$C$2))</f>
        <v>1</v>
      </c>
      <c r="Y70" s="130">
        <f t="shared" ref="Y70:Y72" si="93">((N70*N77)^(1/$C$2))</f>
        <v>1</v>
      </c>
      <c r="Z70" s="130">
        <f>((O70*O77)^(1/$C$2))</f>
        <v>1.2247448713915889</v>
      </c>
      <c r="AA70" s="130">
        <f>((P70*P77)^(1/$C$2))</f>
        <v>1.4142135623730951</v>
      </c>
      <c r="AB70" s="65"/>
      <c r="AC70" s="83" t="s">
        <v>70</v>
      </c>
      <c r="AD70" s="88">
        <f t="shared" ref="AD70:AD71" si="94">((S71+(4*T71)+U71)/(6))</f>
        <v>1.2188655079899084</v>
      </c>
      <c r="AE70" s="88">
        <f>((V71+(4*W71)+X71)/(6))</f>
        <v>1</v>
      </c>
      <c r="AF70" s="88">
        <f t="shared" ref="AF70:AF71" si="95">((Y71+(4*Z71)+AA71)/(6))</f>
        <v>1.4104563251613598</v>
      </c>
      <c r="AG70" s="65"/>
      <c r="AH70" s="83" t="s">
        <v>70</v>
      </c>
      <c r="AI70" s="89">
        <f t="shared" ref="AI70:AI71" si="96">AD70/AD$72</f>
        <v>0.39992773747581845</v>
      </c>
      <c r="AJ70" s="89">
        <f t="shared" si="87"/>
        <v>0.39343043711753634</v>
      </c>
      <c r="AK70" s="89">
        <f t="shared" si="87"/>
        <v>0.38862806606949174</v>
      </c>
      <c r="AL70" s="89">
        <f t="shared" ref="AL70:AL71" si="97">SUM(AI70:AK70)</f>
        <v>1.1819862406628465</v>
      </c>
      <c r="AM70" s="65"/>
      <c r="AN70" s="90">
        <f t="shared" ref="AN70" si="98">(AL70/3)</f>
        <v>0.39399541355428219</v>
      </c>
      <c r="AO70" s="65"/>
      <c r="AP70" s="83" t="s">
        <v>70</v>
      </c>
      <c r="AQ70" s="89">
        <f t="shared" ref="AQ70" si="99">(AD70*AN$69)</f>
        <v>0.40224490355600917</v>
      </c>
      <c r="AR70" s="89">
        <f t="shared" ref="AR70:AR71" si="100">(AE70*AN$70)</f>
        <v>0.39399541355428219</v>
      </c>
      <c r="AS70" s="89">
        <f t="shared" ref="AS70:AS71" si="101">(AF70*AN$71)</f>
        <v>0.38927009729487044</v>
      </c>
      <c r="AT70" s="65"/>
      <c r="AU70" s="90">
        <f t="shared" ref="AU70" si="102">SUM(AQ70:AS70)</f>
        <v>1.1855104144051618</v>
      </c>
      <c r="AV70" s="84"/>
      <c r="AW70" s="91">
        <f t="shared" ref="AW70:AW71" si="103">(AU70/AN70)</f>
        <v>3.0089447075297735</v>
      </c>
      <c r="AX70" s="65"/>
      <c r="AY70" s="65"/>
      <c r="AZ70" s="65"/>
      <c r="BA70" s="65"/>
      <c r="BB70" s="152"/>
    </row>
    <row r="71" spans="1:119">
      <c r="A71" s="140"/>
      <c r="B71" s="80" t="s">
        <v>71</v>
      </c>
      <c r="C71" s="55">
        <f>1/E69</f>
        <v>1</v>
      </c>
      <c r="D71" s="55">
        <f>1/E70</f>
        <v>1</v>
      </c>
      <c r="E71" s="54">
        <v>1</v>
      </c>
      <c r="F71" s="65"/>
      <c r="G71" s="80" t="s">
        <v>15</v>
      </c>
      <c r="H71" s="42">
        <v>1</v>
      </c>
      <c r="I71" s="42">
        <v>1</v>
      </c>
      <c r="J71" s="42">
        <v>1</v>
      </c>
      <c r="K71" s="50">
        <v>1</v>
      </c>
      <c r="L71" s="50">
        <v>1</v>
      </c>
      <c r="M71" s="50">
        <v>1</v>
      </c>
      <c r="N71" s="42">
        <v>1</v>
      </c>
      <c r="O71" s="42">
        <v>1</v>
      </c>
      <c r="P71" s="42">
        <v>1</v>
      </c>
      <c r="Q71" s="65"/>
      <c r="R71" s="93" t="s">
        <v>70</v>
      </c>
      <c r="S71" s="130">
        <f t="shared" ref="S71" si="104">((H71*H78)^(1/$C$2))</f>
        <v>1</v>
      </c>
      <c r="T71" s="130">
        <f t="shared" si="88"/>
        <v>1.2247448713915889</v>
      </c>
      <c r="U71" s="130">
        <f t="shared" si="89"/>
        <v>1.4142135623730951</v>
      </c>
      <c r="V71" s="130">
        <f t="shared" si="90"/>
        <v>1</v>
      </c>
      <c r="W71" s="130">
        <f t="shared" si="91"/>
        <v>1</v>
      </c>
      <c r="X71" s="130">
        <f t="shared" si="92"/>
        <v>1</v>
      </c>
      <c r="Y71" s="130">
        <f t="shared" si="93"/>
        <v>1.2247448713915889</v>
      </c>
      <c r="Z71" s="130">
        <f t="shared" ref="Z71:Z72" si="105">((O71*O78)^(1/$C$2))</f>
        <v>1.4142135623730951</v>
      </c>
      <c r="AA71" s="130">
        <f t="shared" ref="AA71:AA72" si="106">((P71*P78)^(1/$C$2))</f>
        <v>1.5811388300841898</v>
      </c>
      <c r="AB71" s="65"/>
      <c r="AC71" s="83" t="s">
        <v>71</v>
      </c>
      <c r="AD71" s="88">
        <f t="shared" si="94"/>
        <v>0.82884885081624182</v>
      </c>
      <c r="AE71" s="88">
        <f>((V72+(4*W72)+X72)/(6))</f>
        <v>0.71289653961793198</v>
      </c>
      <c r="AF71" s="88">
        <f t="shared" si="95"/>
        <v>1</v>
      </c>
      <c r="AG71" s="65"/>
      <c r="AH71" s="83" t="s">
        <v>71</v>
      </c>
      <c r="AI71" s="89">
        <f t="shared" si="96"/>
        <v>0.27195752397902484</v>
      </c>
      <c r="AJ71" s="89">
        <f t="shared" si="87"/>
        <v>0.28047519720146202</v>
      </c>
      <c r="AK71" s="89">
        <f t="shared" si="87"/>
        <v>0.27553356962331443</v>
      </c>
      <c r="AL71" s="89">
        <f t="shared" si="97"/>
        <v>0.82796629080380135</v>
      </c>
      <c r="AM71" s="65"/>
      <c r="AN71" s="90">
        <f>(AL71/3)</f>
        <v>0.27598876360126712</v>
      </c>
      <c r="AO71" s="65"/>
      <c r="AP71" s="83" t="s">
        <v>71</v>
      </c>
      <c r="AQ71" s="89">
        <f>(AD71*AN$69)</f>
        <v>0.2735332355157995</v>
      </c>
      <c r="AR71" s="89">
        <f t="shared" si="100"/>
        <v>0.28087796694818384</v>
      </c>
      <c r="AS71" s="89">
        <f t="shared" si="101"/>
        <v>0.27598876360126712</v>
      </c>
      <c r="AT71" s="65"/>
      <c r="AU71" s="90">
        <f>SUM(AQ71:AS71)</f>
        <v>0.83039996606525046</v>
      </c>
      <c r="AV71" s="65"/>
      <c r="AW71" s="91">
        <f t="shared" si="103"/>
        <v>3.0088180229864907</v>
      </c>
      <c r="AX71" s="84"/>
      <c r="AY71" s="65"/>
      <c r="AZ71" s="65"/>
      <c r="BA71" s="65"/>
      <c r="BB71" s="152"/>
      <c r="BI71" s="100"/>
      <c r="BO71" s="100"/>
    </row>
    <row r="72" spans="1:119">
      <c r="A72" s="140"/>
      <c r="B72" s="65"/>
      <c r="C72" s="65"/>
      <c r="D72" s="65"/>
      <c r="E72" s="65"/>
      <c r="F72" s="65"/>
      <c r="G72" s="80" t="s">
        <v>15</v>
      </c>
      <c r="H72" s="42">
        <v>1</v>
      </c>
      <c r="I72" s="42">
        <v>1</v>
      </c>
      <c r="J72" s="42">
        <v>1</v>
      </c>
      <c r="K72" s="42">
        <v>1</v>
      </c>
      <c r="L72" s="42">
        <f>1/O71</f>
        <v>1</v>
      </c>
      <c r="M72" s="42">
        <v>1</v>
      </c>
      <c r="N72" s="50">
        <v>1</v>
      </c>
      <c r="O72" s="50">
        <v>1</v>
      </c>
      <c r="P72" s="50">
        <v>1</v>
      </c>
      <c r="Q72" s="65"/>
      <c r="R72" s="93" t="s">
        <v>71</v>
      </c>
      <c r="S72" s="130">
        <f>((H72*H79)^(1/$C$2))</f>
        <v>0.70710678118654757</v>
      </c>
      <c r="T72" s="130">
        <f t="shared" si="88"/>
        <v>0.81649658092772603</v>
      </c>
      <c r="U72" s="130">
        <f t="shared" si="89"/>
        <v>1</v>
      </c>
      <c r="V72" s="130">
        <f t="shared" si="90"/>
        <v>0.63245553203367588</v>
      </c>
      <c r="W72" s="130">
        <f t="shared" si="91"/>
        <v>0.70710678118654757</v>
      </c>
      <c r="X72" s="130">
        <f t="shared" si="92"/>
        <v>0.81649658092772603</v>
      </c>
      <c r="Y72" s="130">
        <f t="shared" si="93"/>
        <v>1</v>
      </c>
      <c r="Z72" s="130">
        <f t="shared" si="105"/>
        <v>1</v>
      </c>
      <c r="AA72" s="130">
        <f t="shared" si="106"/>
        <v>1</v>
      </c>
      <c r="AB72" s="65"/>
      <c r="AC72" s="132" t="s">
        <v>19</v>
      </c>
      <c r="AD72" s="84">
        <f>SUM(AD69:AD71)</f>
        <v>3.0477143588061502</v>
      </c>
      <c r="AE72" s="84">
        <f>SUM(AE69:AE71)</f>
        <v>2.5417453904341736</v>
      </c>
      <c r="AF72" s="84">
        <f>SUM(AF69:AF71)</f>
        <v>3.629321833151268</v>
      </c>
      <c r="AG72" s="65"/>
      <c r="AH72" s="65"/>
      <c r="AI72" s="84">
        <f>SUM(AI69:AI71)</f>
        <v>1</v>
      </c>
      <c r="AJ72" s="84">
        <f>SUM(AJ69:AJ71)</f>
        <v>1</v>
      </c>
      <c r="AK72" s="84">
        <f>SUM(AK69:AK71)</f>
        <v>1</v>
      </c>
      <c r="AL72" s="84">
        <f>SUM(AL69:AL71)</f>
        <v>3.0000000000000004</v>
      </c>
      <c r="AM72" s="65"/>
      <c r="AN72" s="84">
        <f>SUM(AN69:AN71)</f>
        <v>1</v>
      </c>
      <c r="AO72" s="65"/>
      <c r="AP72" s="65"/>
      <c r="AQ72" s="65"/>
      <c r="AR72" s="65"/>
      <c r="AS72" s="65"/>
      <c r="AT72" s="65"/>
      <c r="AU72" s="65"/>
      <c r="AV72" s="65" t="s">
        <v>81</v>
      </c>
      <c r="AW72" s="133">
        <f>AVERAGE(AW69:AW71)</f>
        <v>3.008874490380856</v>
      </c>
      <c r="AX72" s="65"/>
      <c r="AY72" s="65"/>
      <c r="AZ72" s="65"/>
      <c r="BA72" s="65"/>
      <c r="BB72" s="152"/>
      <c r="BI72" s="100"/>
    </row>
    <row r="73" spans="1:119">
      <c r="A73" s="140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7"/>
      <c r="AX73" s="73"/>
      <c r="AY73" s="73"/>
      <c r="AZ73" s="73"/>
      <c r="BA73" s="65"/>
      <c r="BB73" s="152"/>
      <c r="BI73" s="100"/>
    </row>
    <row r="74" spans="1:119">
      <c r="A74" s="140"/>
      <c r="B74" s="68" t="s">
        <v>3</v>
      </c>
      <c r="C74" s="68"/>
      <c r="D74" s="68"/>
      <c r="E74" s="65"/>
      <c r="F74" s="65"/>
      <c r="G74" s="65" t="s">
        <v>4</v>
      </c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7"/>
      <c r="AX74" s="67"/>
      <c r="AY74" s="67"/>
      <c r="AZ74" s="67"/>
      <c r="BA74" s="65"/>
      <c r="BB74" s="152"/>
      <c r="BI74" s="100"/>
    </row>
    <row r="75" spans="1:119">
      <c r="A75" s="140"/>
      <c r="B75" s="110" t="s">
        <v>64</v>
      </c>
      <c r="C75" s="110" t="s">
        <v>69</v>
      </c>
      <c r="D75" s="110" t="s">
        <v>70</v>
      </c>
      <c r="E75" s="141" t="s">
        <v>71</v>
      </c>
      <c r="F75" s="65"/>
      <c r="G75" s="260" t="s">
        <v>85</v>
      </c>
      <c r="H75" s="270" t="s">
        <v>69</v>
      </c>
      <c r="I75" s="271"/>
      <c r="J75" s="272"/>
      <c r="K75" s="270" t="s">
        <v>70</v>
      </c>
      <c r="L75" s="271"/>
      <c r="M75" s="272"/>
      <c r="N75" s="270" t="s">
        <v>71</v>
      </c>
      <c r="O75" s="271"/>
      <c r="P75" s="272"/>
      <c r="Q75" s="65"/>
      <c r="R75" s="65" t="s">
        <v>89</v>
      </c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7"/>
      <c r="AX75" s="67"/>
      <c r="AY75" s="67"/>
      <c r="AZ75" s="67"/>
      <c r="BA75" s="65"/>
      <c r="BB75" s="152"/>
    </row>
    <row r="76" spans="1:119">
      <c r="A76" s="140"/>
      <c r="B76" s="110" t="s">
        <v>69</v>
      </c>
      <c r="C76" s="54">
        <v>1</v>
      </c>
      <c r="D76" s="55">
        <v>0.33333333333333331</v>
      </c>
      <c r="E76" s="65">
        <v>3</v>
      </c>
      <c r="F76" s="65"/>
      <c r="G76" s="261"/>
      <c r="H76" s="102" t="s">
        <v>55</v>
      </c>
      <c r="I76" s="102" t="s">
        <v>56</v>
      </c>
      <c r="J76" s="103" t="s">
        <v>57</v>
      </c>
      <c r="K76" s="102" t="s">
        <v>55</v>
      </c>
      <c r="L76" s="102" t="s">
        <v>56</v>
      </c>
      <c r="M76" s="103" t="s">
        <v>57</v>
      </c>
      <c r="N76" s="102" t="s">
        <v>55</v>
      </c>
      <c r="O76" s="102" t="s">
        <v>56</v>
      </c>
      <c r="P76" s="103" t="s">
        <v>57</v>
      </c>
      <c r="Q76" s="65"/>
      <c r="R76" s="65"/>
      <c r="S76" s="109"/>
      <c r="T76" s="108"/>
      <c r="U76" s="108"/>
      <c r="V76" s="108"/>
      <c r="W76" s="108"/>
      <c r="X76" s="108"/>
      <c r="Y76" s="108"/>
      <c r="Z76" s="108"/>
      <c r="AA76" s="108"/>
      <c r="AB76" s="108"/>
      <c r="AC76" s="109"/>
      <c r="AD76" s="108"/>
      <c r="AE76" s="264" t="s">
        <v>22</v>
      </c>
      <c r="AF76" s="264"/>
      <c r="AG76" s="264"/>
      <c r="AH76" s="108"/>
      <c r="AI76" s="108"/>
      <c r="AJ76" s="264" t="s">
        <v>23</v>
      </c>
      <c r="AK76" s="264"/>
      <c r="AL76" s="264"/>
      <c r="AM76" s="70"/>
      <c r="AN76" s="65"/>
      <c r="AO76" s="65"/>
      <c r="AP76" s="65"/>
      <c r="AQ76" s="65"/>
      <c r="AR76" s="65"/>
      <c r="AS76" s="70"/>
      <c r="AT76" s="70"/>
      <c r="AU76" s="70"/>
      <c r="AV76" s="65"/>
      <c r="AW76" s="67"/>
      <c r="AX76" s="67"/>
      <c r="AY76" s="67"/>
      <c r="AZ76" s="67"/>
      <c r="BA76" s="67"/>
      <c r="BB76" s="152"/>
    </row>
    <row r="77" spans="1:119" ht="22">
      <c r="A77" s="140"/>
      <c r="B77" s="110" t="s">
        <v>70</v>
      </c>
      <c r="C77" s="55">
        <f>1/D76</f>
        <v>3</v>
      </c>
      <c r="D77" s="54">
        <v>1</v>
      </c>
      <c r="E77" s="65">
        <v>4</v>
      </c>
      <c r="F77" s="65"/>
      <c r="G77" s="105" t="s">
        <v>69</v>
      </c>
      <c r="H77" s="50">
        <v>1</v>
      </c>
      <c r="I77" s="50">
        <v>1</v>
      </c>
      <c r="J77" s="50">
        <v>1</v>
      </c>
      <c r="K77" s="42">
        <v>0.5</v>
      </c>
      <c r="L77" s="42">
        <v>0.66666666666666663</v>
      </c>
      <c r="M77" s="42">
        <v>1</v>
      </c>
      <c r="N77" s="42">
        <v>1</v>
      </c>
      <c r="O77" s="42">
        <v>1.5</v>
      </c>
      <c r="P77" s="42">
        <v>2</v>
      </c>
      <c r="Q77" s="65"/>
      <c r="R77" s="65"/>
      <c r="S77" s="111" t="s">
        <v>90</v>
      </c>
      <c r="T77" s="111" t="s">
        <v>91</v>
      </c>
      <c r="U77" s="111" t="s">
        <v>92</v>
      </c>
      <c r="V77" s="65"/>
      <c r="W77" s="142" t="s">
        <v>100</v>
      </c>
      <c r="X77" s="142" t="s">
        <v>101</v>
      </c>
      <c r="Y77" s="142" t="s">
        <v>102</v>
      </c>
      <c r="Z77" s="67"/>
      <c r="AA77" s="143" t="s">
        <v>104</v>
      </c>
      <c r="AB77" s="143" t="s">
        <v>103</v>
      </c>
      <c r="AC77" s="143" t="s">
        <v>105</v>
      </c>
      <c r="AD77" s="65"/>
      <c r="AE77" s="112"/>
      <c r="AF77" s="113" t="s">
        <v>33</v>
      </c>
      <c r="AG77" s="113" t="s">
        <v>34</v>
      </c>
      <c r="AH77" s="114" t="s">
        <v>35</v>
      </c>
      <c r="AI77" s="115"/>
      <c r="AJ77" s="116"/>
      <c r="AK77" s="49" t="s">
        <v>69</v>
      </c>
      <c r="AL77" s="49" t="s">
        <v>70</v>
      </c>
      <c r="AM77" s="144" t="s">
        <v>71</v>
      </c>
      <c r="AN77" s="70"/>
      <c r="AO77" s="70"/>
      <c r="AP77" s="65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152"/>
    </row>
    <row r="78" spans="1:119">
      <c r="A78" s="140"/>
      <c r="B78" s="146" t="s">
        <v>71</v>
      </c>
      <c r="C78" s="56">
        <f>1/E76</f>
        <v>0.33333333333333331</v>
      </c>
      <c r="D78" s="56">
        <f>1/E77</f>
        <v>0.25</v>
      </c>
      <c r="E78" s="54">
        <v>1</v>
      </c>
      <c r="F78" s="65"/>
      <c r="G78" s="105" t="s">
        <v>70</v>
      </c>
      <c r="H78" s="42">
        <v>1</v>
      </c>
      <c r="I78" s="42">
        <v>1.5</v>
      </c>
      <c r="J78" s="42">
        <v>2</v>
      </c>
      <c r="K78" s="50">
        <v>1</v>
      </c>
      <c r="L78" s="50">
        <v>1</v>
      </c>
      <c r="M78" s="50">
        <v>1</v>
      </c>
      <c r="N78" s="42">
        <v>1.5</v>
      </c>
      <c r="O78" s="42">
        <v>2</v>
      </c>
      <c r="P78" s="42">
        <v>2.5</v>
      </c>
      <c r="Q78" s="65"/>
      <c r="R78" s="147" t="s">
        <v>69</v>
      </c>
      <c r="S78" s="118">
        <f>(SUM(S70,V70,Y70))</f>
        <v>2.7071067811865475</v>
      </c>
      <c r="T78" s="118">
        <f>(SUM(T70,W70,Z70))</f>
        <v>3.0412414523193148</v>
      </c>
      <c r="U78" s="118">
        <f t="shared" ref="U78:U80" si="107">(SUM(U70,X70,AA70))</f>
        <v>3.4142135623730949</v>
      </c>
      <c r="V78" s="65"/>
      <c r="W78" s="148">
        <f>SUM(S78:S80)</f>
        <v>8.2714139657983594</v>
      </c>
      <c r="X78" s="148">
        <f t="shared" ref="X78:Y78" si="108">SUM(T78:T80)</f>
        <v>9.2038032481982732</v>
      </c>
      <c r="Y78" s="148">
        <f t="shared" si="108"/>
        <v>10.226062535758107</v>
      </c>
      <c r="Z78" s="65"/>
      <c r="AA78" s="149">
        <f>(1/Y78)</f>
        <v>9.7789349175524592E-2</v>
      </c>
      <c r="AB78" s="149">
        <f>(1/X78)</f>
        <v>0.10865073633508614</v>
      </c>
      <c r="AC78" s="149">
        <f>(1/W78)</f>
        <v>0.12089831365410082</v>
      </c>
      <c r="AD78" s="65"/>
      <c r="AE78" s="113" t="s">
        <v>69</v>
      </c>
      <c r="AF78" s="89">
        <f>(S78*AA$78)</f>
        <v>0.26472621028088172</v>
      </c>
      <c r="AG78" s="89">
        <f>(T78*AB$78)</f>
        <v>0.3304331231672803</v>
      </c>
      <c r="AH78" s="89">
        <f>(U78*AC$78)</f>
        <v>0.41277266214586733</v>
      </c>
      <c r="AI78" s="119"/>
      <c r="AJ78" s="49" t="s">
        <v>69</v>
      </c>
      <c r="AK78" s="120" t="e">
        <f ca="1">_xlfn.IFNA(_xlfn.IFS($AG$78&gt;=AG78,1,AF78&gt;=$AH$78,0),((AF78-$AH$78)/(($AG$78-$AH$78)-(AG78-AF78))))</f>
        <v>#NAME?</v>
      </c>
      <c r="AL78" s="120" t="e">
        <f ca="1">_xlfn.IFNA(_xlfn.IFS($AG$79&gt;=AG78,1,AF78&gt;=$AH$79,0),((AF78-$AH$79)/(($AG$79-$AH$79)-(AG78-AF78))))</f>
        <v>#NAME?</v>
      </c>
      <c r="AM78" s="150" t="e">
        <f ca="1">_xlfn.IFNA(_xlfn.IFS($AG$80&gt;=AG78,1,AF78&gt;=$AH$80,0),((AF78-$AH$80)/(($AG$80-$AH$80)-(AG78-AF78))))</f>
        <v>#NAME?</v>
      </c>
      <c r="AN78" s="70"/>
      <c r="AO78" s="70"/>
      <c r="AP78" s="65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152"/>
    </row>
    <row r="79" spans="1:119">
      <c r="A79" s="140"/>
      <c r="B79" s="65"/>
      <c r="C79" s="65"/>
      <c r="D79" s="65"/>
      <c r="E79" s="65"/>
      <c r="F79" s="65"/>
      <c r="G79" s="105" t="s">
        <v>71</v>
      </c>
      <c r="H79" s="42">
        <v>0.5</v>
      </c>
      <c r="I79" s="42">
        <v>0.66666666666666663</v>
      </c>
      <c r="J79" s="42">
        <v>1</v>
      </c>
      <c r="K79" s="42">
        <v>0.4</v>
      </c>
      <c r="L79" s="42">
        <v>0.5</v>
      </c>
      <c r="M79" s="42">
        <v>0.66666666666666663</v>
      </c>
      <c r="N79" s="50">
        <v>1</v>
      </c>
      <c r="O79" s="50">
        <v>1</v>
      </c>
      <c r="P79" s="50">
        <v>1</v>
      </c>
      <c r="Q79" s="65"/>
      <c r="R79" s="147" t="s">
        <v>70</v>
      </c>
      <c r="S79" s="118">
        <f t="shared" ref="S79:S80" si="109">(SUM(S71,V71,Y71))</f>
        <v>3.2247448713915889</v>
      </c>
      <c r="T79" s="118">
        <f t="shared" ref="T79" si="110">(SUM(T71,W71,Z71))</f>
        <v>3.6389584337646843</v>
      </c>
      <c r="U79" s="118">
        <f t="shared" si="107"/>
        <v>3.9953523924572849</v>
      </c>
      <c r="V79" s="65"/>
      <c r="W79" s="65"/>
      <c r="X79" s="65"/>
      <c r="Y79" s="65"/>
      <c r="Z79" s="65"/>
      <c r="AA79" s="65"/>
      <c r="AB79" s="65"/>
      <c r="AC79" s="84"/>
      <c r="AD79" s="84"/>
      <c r="AE79" s="113" t="s">
        <v>70</v>
      </c>
      <c r="AF79" s="89">
        <f t="shared" ref="AF79:AF80" si="111">(S79*AA$78)</f>
        <v>0.31534570223049424</v>
      </c>
      <c r="AG79" s="89">
        <f t="shared" ref="AG79:AG80" si="112">(T79*AB$78)</f>
        <v>0.39537551332130472</v>
      </c>
      <c r="AH79" s="89">
        <f t="shared" ref="AH79:AH80" si="113">(U79*AC$78)</f>
        <v>0.48303136670196295</v>
      </c>
      <c r="AI79" s="119"/>
      <c r="AJ79" s="49" t="s">
        <v>70</v>
      </c>
      <c r="AK79" s="120" t="e">
        <f t="shared" ref="AK79:AK80" ca="1" si="114">_xlfn.IFNA(_xlfn.IFS($AG$78&gt;=AG79,1,AF79&gt;=$AH$78,0),((AF79-$AH$78)/(($AG$78-$AH$78)-(AG79-AF79))))</f>
        <v>#NAME?</v>
      </c>
      <c r="AL79" s="120" t="e">
        <f ca="1">_xlfn.IFNA(_xlfn.IFS($AG$79&gt;=AG79,1,AF79&gt;=$AH$79,0),((AF79-$AH$79)/(($AG$79-$AH$79)-(AG79-AF79))))</f>
        <v>#NAME?</v>
      </c>
      <c r="AM79" s="150" t="e">
        <f t="shared" ref="AM79:AM80" ca="1" si="115">_xlfn.IFNA(_xlfn.IFS($AG$80&gt;=AG79,1,AF79&gt;=$AH$80,0),((AF79-$AH$80)/(($AG$80-$AH$80)-(AG79-AF79))))</f>
        <v>#NAME?</v>
      </c>
      <c r="AN79" s="70"/>
      <c r="AO79" s="70"/>
      <c r="AP79" s="65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152"/>
    </row>
    <row r="80" spans="1:119">
      <c r="A80" s="140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147" t="s">
        <v>71</v>
      </c>
      <c r="S80" s="118">
        <f t="shared" si="109"/>
        <v>2.3395623132202235</v>
      </c>
      <c r="T80" s="118">
        <f>(SUM(T72,W72,Z72))</f>
        <v>2.5236033621142737</v>
      </c>
      <c r="U80" s="118">
        <f t="shared" si="107"/>
        <v>2.8164965809277263</v>
      </c>
      <c r="V80" s="65"/>
      <c r="W80" s="65"/>
      <c r="X80" s="65"/>
      <c r="Y80" s="65"/>
      <c r="Z80" s="65"/>
      <c r="AA80" s="65"/>
      <c r="AB80" s="65"/>
      <c r="AC80" s="65"/>
      <c r="AD80" s="65"/>
      <c r="AE80" s="113" t="s">
        <v>71</v>
      </c>
      <c r="AF80" s="89">
        <f t="shared" si="111"/>
        <v>0.22878427596539047</v>
      </c>
      <c r="AG80" s="89">
        <f t="shared" si="112"/>
        <v>0.27419136351141488</v>
      </c>
      <c r="AH80" s="89">
        <f t="shared" si="113"/>
        <v>0.34050968704670281</v>
      </c>
      <c r="AI80" s="65"/>
      <c r="AJ80" s="49" t="s">
        <v>71</v>
      </c>
      <c r="AK80" s="120" t="e">
        <f t="shared" ca="1" si="114"/>
        <v>#NAME?</v>
      </c>
      <c r="AL80" s="120" t="e">
        <f ca="1">_xlfn.IFNA(_xlfn.IFS($AG$79&gt;=AG80,1,AF80&gt;=$AH$79,0),((AF80-$AH$79)/(($AG$79-$AH$79)-(AG80-AF80))))</f>
        <v>#NAME?</v>
      </c>
      <c r="AM80" s="150" t="e">
        <f t="shared" ca="1" si="115"/>
        <v>#NAME?</v>
      </c>
      <c r="AN80" s="67"/>
      <c r="AO80" s="67"/>
      <c r="AP80" s="70"/>
      <c r="AQ80" s="65"/>
      <c r="AR80" s="65"/>
      <c r="AS80" s="65"/>
      <c r="AT80" s="65"/>
      <c r="AU80" s="65"/>
      <c r="AV80" s="65"/>
      <c r="AW80" s="67"/>
      <c r="AX80" s="67"/>
      <c r="AY80" s="67"/>
      <c r="AZ80" s="67"/>
      <c r="BA80" s="67"/>
      <c r="BB80" s="152"/>
      <c r="DO80" s="100"/>
    </row>
    <row r="81" spans="1:119">
      <c r="A81" s="140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84"/>
      <c r="AF81" s="84"/>
      <c r="AG81" s="67"/>
      <c r="AH81" s="65"/>
      <c r="AI81" s="65"/>
      <c r="AJ81" s="65"/>
      <c r="AK81" s="67"/>
      <c r="AL81" s="67"/>
      <c r="AM81" s="65"/>
      <c r="AN81" s="67"/>
      <c r="AO81" s="67"/>
      <c r="AP81" s="65"/>
      <c r="AQ81" s="65"/>
      <c r="AR81" s="65"/>
      <c r="AS81" s="65"/>
      <c r="AT81" s="65"/>
      <c r="AU81" s="65"/>
      <c r="AV81" s="65"/>
      <c r="AW81" s="65"/>
      <c r="AX81" s="67"/>
      <c r="AY81" s="67"/>
      <c r="AZ81" s="67"/>
      <c r="BA81" s="67"/>
      <c r="BB81" s="152"/>
      <c r="DO81" s="100"/>
    </row>
    <row r="82" spans="1:119">
      <c r="A82" s="140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7"/>
      <c r="T82" s="65"/>
      <c r="U82" s="65"/>
      <c r="V82" s="65"/>
      <c r="W82" s="65"/>
      <c r="X82" s="65"/>
      <c r="Y82" s="65"/>
      <c r="Z82" s="84"/>
      <c r="AA82" s="84"/>
      <c r="AB82" s="65"/>
      <c r="AC82" s="65"/>
      <c r="AD82" s="65"/>
      <c r="AE82" s="65"/>
      <c r="AF82" s="67"/>
      <c r="AG82" s="65"/>
      <c r="AH82" s="65"/>
      <c r="AI82" s="65"/>
      <c r="AJ82" s="49" t="s">
        <v>83</v>
      </c>
      <c r="AK82" s="126" t="e">
        <f ca="1">MIN(AK78:AK80)</f>
        <v>#NAME?</v>
      </c>
      <c r="AL82" s="126" t="e">
        <f t="shared" ref="AL82" ca="1" si="116">MIN(AL78:AL80)</f>
        <v>#NAME?</v>
      </c>
      <c r="AM82" s="126" t="e">
        <f ca="1">MIN(AM78:AM80)</f>
        <v>#NAME?</v>
      </c>
      <c r="AN82" s="84" t="e">
        <f ca="1">SUM(AK82:AM82)</f>
        <v>#NAME?</v>
      </c>
      <c r="AO82" s="65"/>
      <c r="AP82" s="65"/>
      <c r="AQ82" s="65"/>
      <c r="AR82" s="65"/>
      <c r="AS82" s="65"/>
      <c r="AT82" s="65"/>
      <c r="AU82" s="65"/>
      <c r="AV82" s="65"/>
      <c r="AW82" s="65"/>
      <c r="AX82" s="67"/>
      <c r="AY82" s="67"/>
      <c r="AZ82" s="67"/>
      <c r="BA82" s="67"/>
      <c r="BB82" s="152"/>
      <c r="DO82" s="100"/>
    </row>
    <row r="83" spans="1:119">
      <c r="A83" s="140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49" t="s">
        <v>42</v>
      </c>
      <c r="AK83" s="65" t="e">
        <f ca="1">AK82/$AN$82</f>
        <v>#NAME?</v>
      </c>
      <c r="AL83" s="65" t="e">
        <f t="shared" ref="AL83:AM83" ca="1" si="117">AL82/$AN$82</f>
        <v>#NAME?</v>
      </c>
      <c r="AM83" s="65" t="e">
        <f t="shared" ca="1" si="117"/>
        <v>#NAME?</v>
      </c>
      <c r="AN83" s="65" t="e">
        <f ca="1">SUM(AK83:AM83)</f>
        <v>#NAME?</v>
      </c>
      <c r="AO83" s="65"/>
      <c r="AP83" s="65"/>
      <c r="AQ83" s="65"/>
      <c r="AR83" s="65"/>
      <c r="AS83" s="65"/>
      <c r="AT83" s="65"/>
      <c r="AU83" s="65"/>
      <c r="AV83" s="65"/>
      <c r="AW83" s="65"/>
      <c r="AX83" s="67"/>
      <c r="AY83" s="67"/>
      <c r="AZ83" s="67"/>
      <c r="BA83" s="67"/>
      <c r="BB83" s="152"/>
    </row>
    <row r="84" spans="1:119" ht="12" thickBot="1">
      <c r="A84" s="167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4"/>
      <c r="AY84" s="154"/>
      <c r="AZ84" s="154"/>
      <c r="BA84" s="154"/>
      <c r="BB84" s="155"/>
    </row>
    <row r="85" spans="1:119">
      <c r="A85" s="16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66"/>
    </row>
    <row r="86" spans="1:119">
      <c r="A86" s="179"/>
      <c r="B86" s="176" t="s">
        <v>3</v>
      </c>
      <c r="C86" s="176"/>
      <c r="D86" s="176"/>
      <c r="E86" s="177"/>
      <c r="F86" s="178" t="s">
        <v>4</v>
      </c>
      <c r="G86" s="178"/>
      <c r="H86" s="178"/>
      <c r="I86" s="178"/>
      <c r="J86" s="178"/>
      <c r="K86" s="178"/>
      <c r="L86" s="178"/>
      <c r="M86" s="178"/>
      <c r="N86" s="247" t="s">
        <v>84</v>
      </c>
      <c r="O86" s="247"/>
      <c r="P86" s="247"/>
      <c r="Q86" s="247"/>
      <c r="R86" s="247"/>
      <c r="S86" s="247"/>
      <c r="T86" s="247"/>
      <c r="U86" s="178"/>
      <c r="V86" s="178" t="s">
        <v>86</v>
      </c>
      <c r="W86" s="178"/>
      <c r="X86" s="178"/>
      <c r="Y86" s="65"/>
      <c r="Z86" s="76"/>
      <c r="AA86" s="76" t="s">
        <v>6</v>
      </c>
      <c r="AB86" s="76"/>
      <c r="AC86" s="76"/>
      <c r="AD86" s="76"/>
      <c r="AE86" s="77" t="s">
        <v>7</v>
      </c>
      <c r="AF86" s="65"/>
      <c r="AG86" s="76"/>
      <c r="AH86" s="78" t="s">
        <v>88</v>
      </c>
      <c r="AI86" s="65"/>
      <c r="AJ86" s="65"/>
      <c r="AK86" s="77" t="s">
        <v>9</v>
      </c>
      <c r="AL86" s="65"/>
      <c r="AM86" s="77" t="s">
        <v>10</v>
      </c>
      <c r="AN86" s="65"/>
      <c r="AO86" s="65"/>
      <c r="AP86" s="65"/>
      <c r="AQ86" s="65"/>
      <c r="AR86" s="152"/>
    </row>
    <row r="87" spans="1:119">
      <c r="A87" s="140"/>
      <c r="B87" s="80" t="s">
        <v>64</v>
      </c>
      <c r="C87" s="80" t="s">
        <v>72</v>
      </c>
      <c r="D87" s="170" t="s">
        <v>73</v>
      </c>
      <c r="E87" s="65"/>
      <c r="F87" s="262" t="s">
        <v>87</v>
      </c>
      <c r="G87" s="250" t="s">
        <v>72</v>
      </c>
      <c r="H87" s="250"/>
      <c r="I87" s="250"/>
      <c r="J87" s="250" t="s">
        <v>73</v>
      </c>
      <c r="K87" s="250"/>
      <c r="L87" s="250"/>
      <c r="M87" s="65"/>
      <c r="N87" s="267" t="s">
        <v>85</v>
      </c>
      <c r="O87" s="248" t="s">
        <v>72</v>
      </c>
      <c r="P87" s="248"/>
      <c r="Q87" s="248"/>
      <c r="R87" s="248" t="s">
        <v>73</v>
      </c>
      <c r="S87" s="248"/>
      <c r="T87" s="248"/>
      <c r="U87" s="65"/>
      <c r="V87" s="83" t="s">
        <v>85</v>
      </c>
      <c r="W87" s="83" t="s">
        <v>72</v>
      </c>
      <c r="X87" s="83" t="s">
        <v>73</v>
      </c>
      <c r="Y87" s="65"/>
      <c r="Z87" s="83" t="s">
        <v>85</v>
      </c>
      <c r="AA87" s="83" t="s">
        <v>72</v>
      </c>
      <c r="AB87" s="83" t="s">
        <v>73</v>
      </c>
      <c r="AC87" s="83" t="s">
        <v>19</v>
      </c>
      <c r="AD87" s="65"/>
      <c r="AE87" s="84"/>
      <c r="AF87" s="65"/>
      <c r="AG87" s="85" t="s">
        <v>12</v>
      </c>
      <c r="AH87" s="85" t="s">
        <v>72</v>
      </c>
      <c r="AI87" s="85" t="s">
        <v>73</v>
      </c>
      <c r="AJ87" s="70"/>
      <c r="AK87" s="65"/>
      <c r="AL87" s="84"/>
      <c r="AM87" s="65"/>
      <c r="AN87" s="65"/>
      <c r="AO87" s="75" t="s">
        <v>11</v>
      </c>
      <c r="AP87" s="66" t="s">
        <v>61</v>
      </c>
      <c r="AQ87" s="75" t="s">
        <v>21</v>
      </c>
      <c r="AR87" s="152"/>
    </row>
    <row r="88" spans="1:119" ht="12" customHeight="1">
      <c r="A88" s="140"/>
      <c r="B88" s="80" t="s">
        <v>72</v>
      </c>
      <c r="C88" s="54">
        <v>1</v>
      </c>
      <c r="D88" s="171">
        <v>7</v>
      </c>
      <c r="E88" s="65"/>
      <c r="F88" s="262"/>
      <c r="G88" s="71" t="s">
        <v>55</v>
      </c>
      <c r="H88" s="71" t="s">
        <v>56</v>
      </c>
      <c r="I88" s="72" t="s">
        <v>57</v>
      </c>
      <c r="J88" s="72" t="s">
        <v>55</v>
      </c>
      <c r="K88" s="72" t="s">
        <v>56</v>
      </c>
      <c r="L88" s="72" t="s">
        <v>57</v>
      </c>
      <c r="M88" s="65"/>
      <c r="N88" s="268"/>
      <c r="O88" s="86" t="s">
        <v>55</v>
      </c>
      <c r="P88" s="86" t="s">
        <v>56</v>
      </c>
      <c r="Q88" s="87" t="s">
        <v>57</v>
      </c>
      <c r="R88" s="87" t="s">
        <v>55</v>
      </c>
      <c r="S88" s="87" t="s">
        <v>56</v>
      </c>
      <c r="T88" s="87" t="s">
        <v>57</v>
      </c>
      <c r="U88" s="65"/>
      <c r="V88" s="83" t="s">
        <v>72</v>
      </c>
      <c r="W88" s="88">
        <f>((O89+(4*P89)+Q89)/(6))</f>
        <v>1</v>
      </c>
      <c r="X88" s="88">
        <f>((R89+(4*S89)+T89)/(6))</f>
        <v>2.6444338746643976</v>
      </c>
      <c r="Y88" s="65"/>
      <c r="Z88" s="83" t="s">
        <v>72</v>
      </c>
      <c r="AA88" s="89">
        <f>W88/W$90</f>
        <v>0.64918910943059682</v>
      </c>
      <c r="AB88" s="89">
        <f>X88/X$90</f>
        <v>0.72560896029645039</v>
      </c>
      <c r="AC88" s="89">
        <f>SUM(AA88:AB88)</f>
        <v>1.3747980697270472</v>
      </c>
      <c r="AD88" s="65"/>
      <c r="AE88" s="90">
        <f>(AC88/2)</f>
        <v>0.68739903486352361</v>
      </c>
      <c r="AF88" s="65"/>
      <c r="AG88" s="85" t="s">
        <v>72</v>
      </c>
      <c r="AH88" s="89">
        <f>(W88*AE$88)</f>
        <v>0.68739903486352361</v>
      </c>
      <c r="AI88" s="89">
        <f>(X88*AE$89)</f>
        <v>0.82665258145968279</v>
      </c>
      <c r="AJ88" s="67"/>
      <c r="AK88" s="90">
        <f>SUM(AH88:AI88)</f>
        <v>1.5140516163232065</v>
      </c>
      <c r="AL88" s="84"/>
      <c r="AM88" s="91">
        <f>(AK88/AE88)</f>
        <v>2.2025803638548993</v>
      </c>
      <c r="AN88" s="65"/>
      <c r="AO88" s="84">
        <f>((AM90-2)/(2-1))</f>
        <v>0.19543244939377313</v>
      </c>
      <c r="AP88" s="65">
        <v>0</v>
      </c>
      <c r="AQ88" s="92">
        <v>0</v>
      </c>
      <c r="AR88" s="152"/>
    </row>
    <row r="89" spans="1:119">
      <c r="A89" s="140"/>
      <c r="B89" s="80" t="s">
        <v>73</v>
      </c>
      <c r="C89" s="55">
        <f>1/D88</f>
        <v>0.14285714285714285</v>
      </c>
      <c r="D89" s="172">
        <v>1</v>
      </c>
      <c r="E89" s="65"/>
      <c r="F89" s="80" t="s">
        <v>72</v>
      </c>
      <c r="G89" s="50">
        <v>1</v>
      </c>
      <c r="H89" s="50">
        <v>1</v>
      </c>
      <c r="I89" s="50">
        <v>1</v>
      </c>
      <c r="J89" s="42">
        <v>3</v>
      </c>
      <c r="K89" s="42">
        <v>3.5</v>
      </c>
      <c r="L89" s="42">
        <v>4</v>
      </c>
      <c r="M89" s="65"/>
      <c r="N89" s="93" t="s">
        <v>72</v>
      </c>
      <c r="O89" s="130">
        <f>((G89*G95)^(1/$C$2))</f>
        <v>1</v>
      </c>
      <c r="P89" s="130">
        <f t="shared" ref="P89:P90" si="118">((H89*H95)^(1/$C$2))</f>
        <v>1</v>
      </c>
      <c r="Q89" s="130">
        <f t="shared" ref="Q89:Q90" si="119">((I89*I95)^(1/$C$2))</f>
        <v>1</v>
      </c>
      <c r="R89" s="130">
        <f t="shared" ref="R89:R90" si="120">((J89*J95)^(1/$C$2))</f>
        <v>2.1213203435596424</v>
      </c>
      <c r="S89" s="130">
        <f t="shared" ref="S89:S90" si="121">((K89*K95)^(1/$C$2))</f>
        <v>2.6457513110645907</v>
      </c>
      <c r="T89" s="130">
        <f t="shared" ref="T89" si="122">((L89*L95)^(1/$C$2))</f>
        <v>3.1622776601683795</v>
      </c>
      <c r="U89" s="65"/>
      <c r="V89" s="83" t="s">
        <v>73</v>
      </c>
      <c r="W89" s="88">
        <f>((O90+(4*P90)+Q90)/(6))</f>
        <v>0.54038320340447366</v>
      </c>
      <c r="X89" s="88">
        <f>((R90+(4*S90)+T90)/(6))</f>
        <v>1</v>
      </c>
      <c r="Y89" s="65"/>
      <c r="Z89" s="83" t="s">
        <v>73</v>
      </c>
      <c r="AA89" s="89">
        <f>W89/W$90</f>
        <v>0.35081089056940329</v>
      </c>
      <c r="AB89" s="89">
        <f>X89/X$90</f>
        <v>0.27439103970354967</v>
      </c>
      <c r="AC89" s="89">
        <f>SUM(AA89:AB89)</f>
        <v>0.62520193027295301</v>
      </c>
      <c r="AD89" s="65"/>
      <c r="AE89" s="90">
        <f>(AC89/2)</f>
        <v>0.31260096513647651</v>
      </c>
      <c r="AF89" s="65"/>
      <c r="AG89" s="85" t="s">
        <v>73</v>
      </c>
      <c r="AH89" s="89">
        <f>(W89*AE$88)</f>
        <v>0.37145889247669434</v>
      </c>
      <c r="AI89" s="89">
        <f>(X89*AE$89)</f>
        <v>0.31260096513647651</v>
      </c>
      <c r="AJ89" s="67"/>
      <c r="AK89" s="90">
        <f>SUM(AH89:AI89)</f>
        <v>0.6840598576131709</v>
      </c>
      <c r="AL89" s="84"/>
      <c r="AM89" s="91">
        <f>(AK89/AE89)</f>
        <v>2.1882845349326465</v>
      </c>
      <c r="AN89" s="65"/>
      <c r="AO89" s="65"/>
      <c r="AP89" s="65"/>
      <c r="AQ89" s="65"/>
      <c r="AR89" s="152"/>
    </row>
    <row r="90" spans="1:119">
      <c r="A90" s="140"/>
      <c r="B90" s="56"/>
      <c r="C90" s="131"/>
      <c r="D90" s="131"/>
      <c r="E90" s="65"/>
      <c r="F90" s="80" t="s">
        <v>73</v>
      </c>
      <c r="G90" s="42">
        <v>0.25</v>
      </c>
      <c r="H90" s="42">
        <v>0.2857142857142857</v>
      </c>
      <c r="I90" s="42">
        <v>3</v>
      </c>
      <c r="J90" s="50">
        <v>1</v>
      </c>
      <c r="K90" s="50">
        <v>1</v>
      </c>
      <c r="L90" s="50">
        <v>1</v>
      </c>
      <c r="M90" s="65"/>
      <c r="N90" s="93" t="s">
        <v>73</v>
      </c>
      <c r="O90" s="130">
        <f>((G90*G96)^(1/$C$2))</f>
        <v>0.31622776601683794</v>
      </c>
      <c r="P90" s="130">
        <f t="shared" si="118"/>
        <v>0.3779644730092272</v>
      </c>
      <c r="Q90" s="130">
        <f t="shared" si="119"/>
        <v>1.4142135623730951</v>
      </c>
      <c r="R90" s="130">
        <f t="shared" si="120"/>
        <v>1</v>
      </c>
      <c r="S90" s="130">
        <f t="shared" si="121"/>
        <v>1</v>
      </c>
      <c r="T90" s="130">
        <f>((L90*L96)^(1/$C$2))</f>
        <v>1</v>
      </c>
      <c r="U90" s="65"/>
      <c r="V90" s="132" t="s">
        <v>19</v>
      </c>
      <c r="W90" s="84">
        <f>SUM(W88:W89)</f>
        <v>1.5403832034044735</v>
      </c>
      <c r="X90" s="84">
        <f>SUM(X88:X89)</f>
        <v>3.6444338746643976</v>
      </c>
      <c r="Y90" s="65"/>
      <c r="Z90" s="65"/>
      <c r="AA90" s="84">
        <f>SUM(AA88:AA89)</f>
        <v>1</v>
      </c>
      <c r="AB90" s="84">
        <f>SUM(AB88:AB89)</f>
        <v>1</v>
      </c>
      <c r="AC90" s="84">
        <f>SUM(AC88:AC89)</f>
        <v>2</v>
      </c>
      <c r="AD90" s="65"/>
      <c r="AE90" s="84">
        <f>SUM(AE88:AE89)</f>
        <v>1</v>
      </c>
      <c r="AF90" s="65"/>
      <c r="AG90" s="84"/>
      <c r="AH90" s="65"/>
      <c r="AI90" s="84"/>
      <c r="AJ90" s="84"/>
      <c r="AK90" s="84"/>
      <c r="AL90" s="65" t="s">
        <v>81</v>
      </c>
      <c r="AM90" s="133">
        <f>AVERAGE(AM88:AM89)</f>
        <v>2.1954324493937731</v>
      </c>
      <c r="AN90" s="84"/>
      <c r="AO90" s="65"/>
      <c r="AP90" s="65"/>
      <c r="AQ90" s="65"/>
      <c r="AR90" s="152"/>
    </row>
    <row r="91" spans="1:119">
      <c r="A91" s="140"/>
      <c r="B91" s="56"/>
      <c r="C91" s="56"/>
      <c r="D91" s="56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152"/>
    </row>
    <row r="92" spans="1:119">
      <c r="A92" s="179"/>
      <c r="B92" s="176" t="s">
        <v>3</v>
      </c>
      <c r="C92" s="176"/>
      <c r="D92" s="176"/>
      <c r="E92" s="178"/>
      <c r="F92" s="178" t="s">
        <v>4</v>
      </c>
      <c r="G92" s="178"/>
      <c r="H92" s="178"/>
      <c r="I92" s="178"/>
      <c r="J92" s="178"/>
      <c r="K92" s="178"/>
      <c r="L92" s="178"/>
      <c r="M92" s="178"/>
      <c r="N92" s="178" t="s">
        <v>89</v>
      </c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152"/>
    </row>
    <row r="93" spans="1:119">
      <c r="A93" s="140"/>
      <c r="B93" s="110" t="s">
        <v>64</v>
      </c>
      <c r="C93" s="110" t="s">
        <v>72</v>
      </c>
      <c r="D93" s="173" t="s">
        <v>73</v>
      </c>
      <c r="E93" s="65"/>
      <c r="F93" s="269" t="s">
        <v>87</v>
      </c>
      <c r="G93" s="253" t="s">
        <v>72</v>
      </c>
      <c r="H93" s="253"/>
      <c r="I93" s="253"/>
      <c r="J93" s="253" t="s">
        <v>73</v>
      </c>
      <c r="K93" s="253"/>
      <c r="L93" s="253"/>
      <c r="M93" s="65"/>
      <c r="N93" s="109"/>
      <c r="O93" s="108"/>
      <c r="P93" s="108"/>
      <c r="Q93" s="108"/>
      <c r="R93" s="108"/>
      <c r="S93" s="108"/>
      <c r="T93" s="108"/>
      <c r="U93" s="108"/>
      <c r="V93" s="108"/>
      <c r="W93" s="108"/>
      <c r="X93" s="109"/>
      <c r="Y93" s="108"/>
      <c r="Z93" s="108"/>
      <c r="AA93" s="108"/>
      <c r="AB93" s="108"/>
      <c r="AC93" s="108"/>
      <c r="AD93" s="108"/>
      <c r="AE93" s="108"/>
      <c r="AF93" s="266" t="s">
        <v>22</v>
      </c>
      <c r="AG93" s="266"/>
      <c r="AH93" s="266"/>
      <c r="AI93" s="266"/>
      <c r="AJ93" s="65"/>
      <c r="AK93" s="264" t="s">
        <v>23</v>
      </c>
      <c r="AL93" s="264"/>
      <c r="AM93" s="264"/>
      <c r="AN93" s="134"/>
      <c r="AO93" s="134"/>
      <c r="AP93" s="134"/>
      <c r="AQ93" s="134"/>
      <c r="AR93" s="152"/>
    </row>
    <row r="94" spans="1:119" ht="12" customHeight="1">
      <c r="A94" s="140"/>
      <c r="B94" s="110" t="s">
        <v>72</v>
      </c>
      <c r="C94" s="54">
        <v>1</v>
      </c>
      <c r="D94" s="171">
        <v>4</v>
      </c>
      <c r="E94" s="65"/>
      <c r="F94" s="269"/>
      <c r="G94" s="102" t="s">
        <v>55</v>
      </c>
      <c r="H94" s="102" t="s">
        <v>56</v>
      </c>
      <c r="I94" s="103" t="s">
        <v>57</v>
      </c>
      <c r="J94" s="103" t="s">
        <v>55</v>
      </c>
      <c r="K94" s="103" t="s">
        <v>56</v>
      </c>
      <c r="L94" s="103" t="s">
        <v>57</v>
      </c>
      <c r="M94" s="65"/>
      <c r="N94" s="111" t="s">
        <v>90</v>
      </c>
      <c r="O94" s="111" t="s">
        <v>91</v>
      </c>
      <c r="P94" s="111" t="s">
        <v>92</v>
      </c>
      <c r="Q94" s="65"/>
      <c r="R94" s="257" t="s">
        <v>93</v>
      </c>
      <c r="S94" s="257"/>
      <c r="T94" s="257" t="s">
        <v>94</v>
      </c>
      <c r="U94" s="257"/>
      <c r="V94" s="257" t="s">
        <v>95</v>
      </c>
      <c r="W94" s="257"/>
      <c r="X94" s="67"/>
      <c r="Y94" s="258" t="s">
        <v>96</v>
      </c>
      <c r="Z94" s="258"/>
      <c r="AA94" s="258" t="s">
        <v>97</v>
      </c>
      <c r="AB94" s="258"/>
      <c r="AC94" s="258" t="s">
        <v>98</v>
      </c>
      <c r="AD94" s="258"/>
      <c r="AE94" s="65"/>
      <c r="AF94" s="112"/>
      <c r="AG94" s="113" t="s">
        <v>33</v>
      </c>
      <c r="AH94" s="113" t="s">
        <v>34</v>
      </c>
      <c r="AI94" s="114" t="s">
        <v>35</v>
      </c>
      <c r="AJ94" s="115"/>
      <c r="AK94" s="116"/>
      <c r="AL94" s="49" t="s">
        <v>72</v>
      </c>
      <c r="AM94" s="49" t="s">
        <v>73</v>
      </c>
      <c r="AN94" s="70"/>
      <c r="AO94" s="70"/>
      <c r="AP94" s="70"/>
      <c r="AQ94" s="70"/>
      <c r="AR94" s="152"/>
    </row>
    <row r="95" spans="1:119">
      <c r="A95" s="140"/>
      <c r="B95" s="110" t="s">
        <v>73</v>
      </c>
      <c r="C95" s="55">
        <f>1/D94</f>
        <v>0.25</v>
      </c>
      <c r="D95" s="172">
        <v>1</v>
      </c>
      <c r="E95" s="65"/>
      <c r="F95" s="105" t="s">
        <v>72</v>
      </c>
      <c r="G95" s="50">
        <v>1</v>
      </c>
      <c r="H95" s="50">
        <v>1</v>
      </c>
      <c r="I95" s="50">
        <v>1</v>
      </c>
      <c r="J95" s="42">
        <v>1.5</v>
      </c>
      <c r="K95" s="42">
        <v>2</v>
      </c>
      <c r="L95" s="42">
        <v>2.5</v>
      </c>
      <c r="M95" s="65"/>
      <c r="N95" s="118">
        <f t="shared" ref="N95:P96" si="123">(SUM(O89,R89))</f>
        <v>3.1213203435596424</v>
      </c>
      <c r="O95" s="118">
        <f t="shared" si="123"/>
        <v>3.6457513110645907</v>
      </c>
      <c r="P95" s="118">
        <f t="shared" si="123"/>
        <v>4.16227766016838</v>
      </c>
      <c r="Q95" s="65"/>
      <c r="R95" s="245">
        <f>SUM(N95:N96)</f>
        <v>4.4375481095764808</v>
      </c>
      <c r="S95" s="246"/>
      <c r="T95" s="245">
        <f t="shared" ref="T95" si="124">SUM(P95:P96)</f>
        <v>6.5764912225414749</v>
      </c>
      <c r="U95" s="246"/>
      <c r="V95" s="245">
        <f t="shared" ref="V95" si="125">SUM(R95:R96)</f>
        <v>4.4375481095764808</v>
      </c>
      <c r="W95" s="246"/>
      <c r="X95" s="65"/>
      <c r="Y95" s="265">
        <f>(1/V95)</f>
        <v>0.22534966952627358</v>
      </c>
      <c r="Z95" s="265"/>
      <c r="AA95" s="265">
        <f>(1/T95)</f>
        <v>0.1520567679878316</v>
      </c>
      <c r="AB95" s="265"/>
      <c r="AC95" s="265">
        <f>(1/R95)</f>
        <v>0.22534966952627358</v>
      </c>
      <c r="AD95" s="265"/>
      <c r="AE95" s="65"/>
      <c r="AF95" s="113" t="s">
        <v>72</v>
      </c>
      <c r="AG95" s="89">
        <f>(N95*Y$95)</f>
        <v>0.70338850790680019</v>
      </c>
      <c r="AH95" s="89">
        <f>(O95*AA$95)</f>
        <v>0.55436116124788137</v>
      </c>
      <c r="AI95" s="89">
        <f>(P95*AC$95)</f>
        <v>0.93796789519553569</v>
      </c>
      <c r="AJ95" s="119"/>
      <c r="AK95" s="49" t="s">
        <v>72</v>
      </c>
      <c r="AL95" s="120" t="e">
        <f ca="1">_xlfn.IFNA(_xlfn.IFS($AH$95&gt;=AH95,1,AG95&gt;=$AI$95,0),((AG95-$AI$95)/(($AH$95-$AI$95)-(AH95-AG95))))</f>
        <v>#NAME?</v>
      </c>
      <c r="AM95" s="120" t="e">
        <f ca="1">_xlfn.IFNA(_xlfn.IFS($AH$96&gt;=AH95,1,AG95&gt;=$AI$96,0),((AG95-$AI$96)/(($AH$96-$AI$96)-(AH95-AG95))))</f>
        <v>#NAME?</v>
      </c>
      <c r="AN95" s="70"/>
      <c r="AO95" s="70"/>
      <c r="AP95" s="70"/>
      <c r="AQ95" s="70"/>
      <c r="AR95" s="152"/>
    </row>
    <row r="96" spans="1:119">
      <c r="A96" s="140"/>
      <c r="B96" s="56"/>
      <c r="C96" s="131"/>
      <c r="D96" s="131"/>
      <c r="E96" s="65"/>
      <c r="F96" s="105" t="s">
        <v>73</v>
      </c>
      <c r="G96" s="42">
        <v>0.4</v>
      </c>
      <c r="H96" s="42">
        <v>0.5</v>
      </c>
      <c r="I96" s="42">
        <v>0.66666666666666663</v>
      </c>
      <c r="J96" s="50">
        <v>1</v>
      </c>
      <c r="K96" s="50">
        <v>1</v>
      </c>
      <c r="L96" s="50">
        <v>1</v>
      </c>
      <c r="M96" s="65"/>
      <c r="N96" s="118">
        <f t="shared" si="123"/>
        <v>1.316227766016838</v>
      </c>
      <c r="O96" s="118">
        <f t="shared" si="123"/>
        <v>1.3779644730092273</v>
      </c>
      <c r="P96" s="118">
        <f t="shared" si="123"/>
        <v>2.4142135623730949</v>
      </c>
      <c r="Q96" s="65"/>
      <c r="R96" s="65"/>
      <c r="S96" s="65"/>
      <c r="T96" s="65"/>
      <c r="U96" s="65"/>
      <c r="V96" s="65"/>
      <c r="W96" s="65"/>
      <c r="X96" s="84"/>
      <c r="Y96" s="84"/>
      <c r="Z96" s="84"/>
      <c r="AA96" s="65"/>
      <c r="AB96" s="65"/>
      <c r="AC96" s="65"/>
      <c r="AD96" s="65"/>
      <c r="AE96" s="65"/>
      <c r="AF96" s="113" t="s">
        <v>73</v>
      </c>
      <c r="AG96" s="89">
        <f>(N96*Y$95)</f>
        <v>0.29661149209319981</v>
      </c>
      <c r="AH96" s="89">
        <f>(O96*AA$95)</f>
        <v>0.20952882416783872</v>
      </c>
      <c r="AI96" s="89">
        <f>(P96*AC$95)</f>
        <v>0.54404222844662464</v>
      </c>
      <c r="AJ96" s="119"/>
      <c r="AK96" s="49" t="s">
        <v>73</v>
      </c>
      <c r="AL96" s="120" t="e">
        <f ca="1">_xlfn.IFNA(_xlfn.IFS($AH$95&gt;=AH96,1,AG96&gt;=$AI$95,0),((AG96-$AI$95)/(($AH$95-$AI$95)-(AH96-AG96))))</f>
        <v>#NAME?</v>
      </c>
      <c r="AM96" s="120" t="e">
        <f ca="1">_xlfn.IFNA(_xlfn.IFS($AH$96&gt;=AH96,1,AG96&gt;=$AI$96,0),((AG96-$AI$96)/(($AH$96-$AI$96)-(AH96-AG96))))</f>
        <v>#NAME?</v>
      </c>
      <c r="AN96" s="70"/>
      <c r="AO96" s="70"/>
      <c r="AP96" s="70"/>
      <c r="AQ96" s="70"/>
      <c r="AR96" s="152"/>
    </row>
    <row r="97" spans="1:64">
      <c r="A97" s="140"/>
      <c r="B97" s="65"/>
      <c r="C97" s="65"/>
      <c r="D97" s="65"/>
      <c r="E97" s="65"/>
      <c r="F97" s="65"/>
      <c r="G97" s="68"/>
      <c r="H97" s="65"/>
      <c r="I97" s="65"/>
      <c r="J97" s="65"/>
      <c r="K97" s="65"/>
      <c r="L97" s="65"/>
      <c r="M97" s="65"/>
      <c r="N97" s="67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7"/>
      <c r="AB97" s="67"/>
      <c r="AC97" s="65"/>
      <c r="AD97" s="65"/>
      <c r="AE97" s="65"/>
      <c r="AF97" s="123"/>
      <c r="AG97" s="124"/>
      <c r="AH97" s="124"/>
      <c r="AI97" s="124"/>
      <c r="AJ97" s="67"/>
      <c r="AK97" s="125"/>
      <c r="AL97" s="65"/>
      <c r="AM97" s="65"/>
      <c r="AN97" s="65"/>
      <c r="AO97" s="65"/>
      <c r="AP97" s="65"/>
      <c r="AQ97" s="65"/>
      <c r="AR97" s="152"/>
    </row>
    <row r="98" spans="1:64">
      <c r="A98" s="140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84"/>
      <c r="AA98" s="84"/>
      <c r="AB98" s="67"/>
      <c r="AC98" s="65"/>
      <c r="AD98" s="65"/>
      <c r="AE98" s="65"/>
      <c r="AF98" s="67"/>
      <c r="AG98" s="67"/>
      <c r="AH98" s="67"/>
      <c r="AI98" s="67"/>
      <c r="AJ98" s="67"/>
      <c r="AK98" s="49" t="s">
        <v>99</v>
      </c>
      <c r="AL98" s="126" t="e">
        <f ca="1">MIN(AL95:AL96)</f>
        <v>#NAME?</v>
      </c>
      <c r="AM98" s="126" t="e">
        <f ca="1">MIN(AM95:AM96)</f>
        <v>#NAME?</v>
      </c>
      <c r="AN98" s="84" t="e">
        <f ca="1">SUM(AL98:AM98)</f>
        <v>#NAME?</v>
      </c>
      <c r="AO98" s="65"/>
      <c r="AP98" s="65"/>
      <c r="AQ98" s="65"/>
      <c r="AR98" s="152"/>
    </row>
    <row r="99" spans="1:64">
      <c r="A99" s="140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7"/>
      <c r="O99" s="65"/>
      <c r="P99" s="65"/>
      <c r="Q99" s="65"/>
      <c r="R99" s="65"/>
      <c r="S99" s="65"/>
      <c r="T99" s="65"/>
      <c r="U99" s="84"/>
      <c r="V99" s="84"/>
      <c r="W99" s="65"/>
      <c r="X99" s="65"/>
      <c r="Y99" s="65"/>
      <c r="Z99" s="65"/>
      <c r="AA99" s="67"/>
      <c r="AB99" s="65"/>
      <c r="AC99" s="65"/>
      <c r="AD99" s="65"/>
      <c r="AE99" s="65"/>
      <c r="AF99" s="65"/>
      <c r="AG99" s="65"/>
      <c r="AH99" s="65"/>
      <c r="AI99" s="65"/>
      <c r="AJ99" s="65"/>
      <c r="AK99" s="49" t="s">
        <v>42</v>
      </c>
      <c r="AL99" s="65" t="e">
        <f ca="1">AL98/$AN$98</f>
        <v>#NAME?</v>
      </c>
      <c r="AM99" s="65" t="e">
        <f t="shared" ref="AM99" ca="1" si="126">AM98/$AN$44</f>
        <v>#NAME?</v>
      </c>
      <c r="AN99" s="65" t="e">
        <f ca="1">SUM(AL99:AM99)</f>
        <v>#NAME?</v>
      </c>
      <c r="AO99" s="65"/>
      <c r="AP99" s="65"/>
      <c r="AQ99" s="65"/>
      <c r="AR99" s="152"/>
    </row>
    <row r="100" spans="1:64" ht="12" thickBot="1">
      <c r="A100" s="140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7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7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152"/>
    </row>
    <row r="101" spans="1:64">
      <c r="A101" s="16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66"/>
    </row>
    <row r="102" spans="1:64">
      <c r="A102" s="179"/>
      <c r="B102" s="176" t="s">
        <v>3</v>
      </c>
      <c r="C102" s="176"/>
      <c r="D102" s="176"/>
      <c r="E102" s="176"/>
      <c r="F102" s="176"/>
      <c r="G102" s="178"/>
      <c r="H102" s="178" t="s">
        <v>4</v>
      </c>
      <c r="I102" s="178"/>
      <c r="J102" s="178"/>
      <c r="K102" s="178"/>
      <c r="L102" s="178"/>
      <c r="M102" s="178"/>
      <c r="N102" s="178"/>
      <c r="O102" s="178"/>
      <c r="P102" s="180"/>
      <c r="Q102" s="178"/>
      <c r="R102" s="178"/>
      <c r="S102" s="65"/>
      <c r="T102" s="65"/>
      <c r="U102" s="65"/>
      <c r="V102" s="247" t="s">
        <v>84</v>
      </c>
      <c r="W102" s="247"/>
      <c r="X102" s="247"/>
      <c r="Y102" s="247"/>
      <c r="Z102" s="76"/>
      <c r="AA102" s="76"/>
      <c r="AB102" s="76"/>
      <c r="AC102" s="178"/>
      <c r="AD102" s="178"/>
      <c r="AE102" s="178"/>
      <c r="AF102" s="65"/>
      <c r="AG102" s="65"/>
      <c r="AH102" s="65"/>
      <c r="AI102" s="178"/>
      <c r="AJ102" s="178" t="s">
        <v>86</v>
      </c>
      <c r="AK102" s="178"/>
      <c r="AL102" s="178"/>
      <c r="AM102" s="178"/>
      <c r="AN102" s="65"/>
      <c r="AO102" s="65"/>
      <c r="AP102" s="76"/>
      <c r="AQ102" s="76" t="s">
        <v>6</v>
      </c>
      <c r="AR102" s="76"/>
      <c r="AS102" s="76"/>
      <c r="AT102" s="178"/>
      <c r="AU102" s="65"/>
      <c r="AV102" s="65"/>
      <c r="AW102" s="77" t="s">
        <v>7</v>
      </c>
      <c r="AX102" s="65"/>
      <c r="AY102" s="76"/>
      <c r="AZ102" s="78" t="s">
        <v>88</v>
      </c>
      <c r="BA102" s="178"/>
      <c r="BB102" s="178"/>
      <c r="BC102" s="65"/>
      <c r="BD102" s="178"/>
      <c r="BE102" s="77" t="s">
        <v>9</v>
      </c>
      <c r="BF102" s="178"/>
      <c r="BG102" s="77" t="s">
        <v>10</v>
      </c>
      <c r="BH102" s="178"/>
      <c r="BI102" s="178"/>
      <c r="BJ102" s="178"/>
      <c r="BK102" s="178"/>
      <c r="BL102" s="184"/>
    </row>
    <row r="103" spans="1:64">
      <c r="A103" s="140"/>
      <c r="B103" s="80" t="s">
        <v>64</v>
      </c>
      <c r="C103" s="80" t="s">
        <v>74</v>
      </c>
      <c r="D103" s="80" t="s">
        <v>75</v>
      </c>
      <c r="E103" s="80" t="s">
        <v>76</v>
      </c>
      <c r="F103" s="80" t="s">
        <v>77</v>
      </c>
      <c r="G103" s="65"/>
      <c r="H103" s="262" t="s">
        <v>85</v>
      </c>
      <c r="I103" s="250" t="s">
        <v>74</v>
      </c>
      <c r="J103" s="250"/>
      <c r="K103" s="250"/>
      <c r="L103" s="250" t="s">
        <v>75</v>
      </c>
      <c r="M103" s="250"/>
      <c r="N103" s="250"/>
      <c r="O103" s="250" t="s">
        <v>76</v>
      </c>
      <c r="P103" s="250"/>
      <c r="Q103" s="250"/>
      <c r="R103" s="250" t="s">
        <v>77</v>
      </c>
      <c r="S103" s="250"/>
      <c r="T103" s="250"/>
      <c r="U103" s="65"/>
      <c r="V103" s="174" t="s">
        <v>85</v>
      </c>
      <c r="W103" s="273" t="s">
        <v>74</v>
      </c>
      <c r="X103" s="274"/>
      <c r="Y103" s="275"/>
      <c r="Z103" s="273" t="s">
        <v>75</v>
      </c>
      <c r="AA103" s="274"/>
      <c r="AB103" s="275"/>
      <c r="AC103" s="273" t="s">
        <v>76</v>
      </c>
      <c r="AD103" s="274"/>
      <c r="AE103" s="275"/>
      <c r="AF103" s="273" t="s">
        <v>77</v>
      </c>
      <c r="AG103" s="274"/>
      <c r="AH103" s="275"/>
      <c r="AI103" s="65"/>
      <c r="AJ103" s="83" t="s">
        <v>85</v>
      </c>
      <c r="AK103" s="83" t="s">
        <v>74</v>
      </c>
      <c r="AL103" s="83" t="s">
        <v>75</v>
      </c>
      <c r="AM103" s="83" t="s">
        <v>76</v>
      </c>
      <c r="AN103" s="83" t="s">
        <v>77</v>
      </c>
      <c r="AO103" s="65"/>
      <c r="AP103" s="83" t="s">
        <v>85</v>
      </c>
      <c r="AQ103" s="83" t="s">
        <v>74</v>
      </c>
      <c r="AR103" s="83" t="s">
        <v>75</v>
      </c>
      <c r="AS103" s="83" t="s">
        <v>76</v>
      </c>
      <c r="AT103" s="83" t="s">
        <v>77</v>
      </c>
      <c r="AU103" s="83" t="s">
        <v>19</v>
      </c>
      <c r="AV103" s="65"/>
      <c r="AW103" s="84"/>
      <c r="AX103" s="65"/>
      <c r="AY103" s="83" t="s">
        <v>85</v>
      </c>
      <c r="AZ103" s="83" t="s">
        <v>74</v>
      </c>
      <c r="BA103" s="83" t="s">
        <v>75</v>
      </c>
      <c r="BB103" s="83" t="s">
        <v>76</v>
      </c>
      <c r="BC103" s="83" t="s">
        <v>77</v>
      </c>
      <c r="BD103" s="65"/>
      <c r="BE103" s="65"/>
      <c r="BF103" s="84"/>
      <c r="BG103" s="65"/>
      <c r="BH103" s="65"/>
      <c r="BI103" s="75" t="s">
        <v>11</v>
      </c>
      <c r="BJ103" s="66" t="s">
        <v>61</v>
      </c>
      <c r="BK103" s="75" t="s">
        <v>21</v>
      </c>
      <c r="BL103" s="152"/>
    </row>
    <row r="104" spans="1:64">
      <c r="A104" s="140"/>
      <c r="B104" s="80" t="s">
        <v>74</v>
      </c>
      <c r="C104" s="54">
        <v>1</v>
      </c>
      <c r="D104" s="55">
        <v>1</v>
      </c>
      <c r="E104" s="55">
        <v>3</v>
      </c>
      <c r="F104" s="168">
        <v>5</v>
      </c>
      <c r="G104" s="65"/>
      <c r="H104" s="262"/>
      <c r="I104" s="71" t="s">
        <v>55</v>
      </c>
      <c r="J104" s="71" t="s">
        <v>56</v>
      </c>
      <c r="K104" s="72" t="s">
        <v>57</v>
      </c>
      <c r="L104" s="72" t="s">
        <v>55</v>
      </c>
      <c r="M104" s="72" t="s">
        <v>56</v>
      </c>
      <c r="N104" s="72" t="s">
        <v>57</v>
      </c>
      <c r="O104" s="72" t="s">
        <v>55</v>
      </c>
      <c r="P104" s="72" t="s">
        <v>56</v>
      </c>
      <c r="Q104" s="72" t="s">
        <v>57</v>
      </c>
      <c r="R104" s="72" t="s">
        <v>55</v>
      </c>
      <c r="S104" s="72" t="s">
        <v>56</v>
      </c>
      <c r="T104" s="72" t="s">
        <v>57</v>
      </c>
      <c r="U104" s="65"/>
      <c r="V104" s="175"/>
      <c r="W104" s="86" t="s">
        <v>55</v>
      </c>
      <c r="X104" s="86" t="s">
        <v>56</v>
      </c>
      <c r="Y104" s="87" t="s">
        <v>57</v>
      </c>
      <c r="Z104" s="87" t="s">
        <v>55</v>
      </c>
      <c r="AA104" s="87" t="s">
        <v>56</v>
      </c>
      <c r="AB104" s="87" t="s">
        <v>57</v>
      </c>
      <c r="AC104" s="87" t="s">
        <v>55</v>
      </c>
      <c r="AD104" s="87" t="s">
        <v>56</v>
      </c>
      <c r="AE104" s="87" t="s">
        <v>57</v>
      </c>
      <c r="AF104" s="87" t="s">
        <v>55</v>
      </c>
      <c r="AG104" s="87" t="s">
        <v>56</v>
      </c>
      <c r="AH104" s="87" t="s">
        <v>57</v>
      </c>
      <c r="AI104" s="65"/>
      <c r="AJ104" s="83" t="s">
        <v>74</v>
      </c>
      <c r="AK104" s="88">
        <f>((W105+(4*X105)+Y105)/(6))</f>
        <v>1</v>
      </c>
      <c r="AL104" s="88">
        <f>((Z105+(4*AA105)+AB105)/(6))</f>
        <v>1</v>
      </c>
      <c r="AM104" s="88">
        <f>((AC105+(4*AD105)+AE105)/(6))</f>
        <v>1.5</v>
      </c>
      <c r="AN104" s="88">
        <f>((AF105+(4*AG105)+AH105)/(6))</f>
        <v>2.2358225841823112</v>
      </c>
      <c r="AO104" s="65"/>
      <c r="AP104" s="83" t="s">
        <v>74</v>
      </c>
      <c r="AQ104" s="89">
        <f>AK104/AK$108</f>
        <v>0.31749358390844273</v>
      </c>
      <c r="AR104" s="89">
        <f t="shared" ref="AR104:AT107" si="127">AL104/AL$108</f>
        <v>0.36303841375735163</v>
      </c>
      <c r="AS104" s="89">
        <f t="shared" si="127"/>
        <v>0.27054974255669445</v>
      </c>
      <c r="AT104" s="89">
        <f t="shared" si="127"/>
        <v>0.28178172148999764</v>
      </c>
      <c r="AU104" s="89">
        <f>SUM(AQ104:AT104)</f>
        <v>1.2328634617124865</v>
      </c>
      <c r="AV104" s="65"/>
      <c r="AW104" s="90">
        <f>(AU104/4)</f>
        <v>0.30821586542812163</v>
      </c>
      <c r="AX104" s="65"/>
      <c r="AY104" s="83" t="s">
        <v>74</v>
      </c>
      <c r="AZ104" s="89">
        <f>(AK104*AW$104)</f>
        <v>0.30821586542812163</v>
      </c>
      <c r="BA104" s="89">
        <f>(AL104*AW$105)</f>
        <v>0.37404248512005539</v>
      </c>
      <c r="BB104" s="89">
        <f>(AM104*AW$106)</f>
        <v>0.2885913821097193</v>
      </c>
      <c r="BC104" s="89">
        <f>(AN104*AW$107)</f>
        <v>0.28025453596552685</v>
      </c>
      <c r="BD104" s="65"/>
      <c r="BE104" s="90">
        <f>SUM(AZ104:BC104)</f>
        <v>1.2511042686234231</v>
      </c>
      <c r="BF104" s="84"/>
      <c r="BG104" s="91">
        <f>(BE104/AW104)</f>
        <v>4.0591819207152087</v>
      </c>
      <c r="BH104" s="65"/>
      <c r="BI104" s="84">
        <f>((BG108-4)/(4-1))</f>
        <v>1.9296492048155756E-2</v>
      </c>
      <c r="BJ104" s="65">
        <v>0.9</v>
      </c>
      <c r="BK104" s="92">
        <f>BI104/BJ104</f>
        <v>2.1440546720173061E-2</v>
      </c>
      <c r="BL104" s="152"/>
    </row>
    <row r="105" spans="1:64">
      <c r="A105" s="140"/>
      <c r="B105" s="80" t="s">
        <v>75</v>
      </c>
      <c r="C105" s="55">
        <f>1/D104</f>
        <v>1</v>
      </c>
      <c r="D105" s="54">
        <v>1</v>
      </c>
      <c r="E105" s="55">
        <v>6</v>
      </c>
      <c r="F105" s="168">
        <v>9</v>
      </c>
      <c r="G105" s="65"/>
      <c r="H105" s="80" t="s">
        <v>74</v>
      </c>
      <c r="I105" s="50">
        <v>1</v>
      </c>
      <c r="J105" s="50">
        <v>1</v>
      </c>
      <c r="K105" s="50">
        <v>1</v>
      </c>
      <c r="L105" s="42">
        <v>1</v>
      </c>
      <c r="M105" s="42">
        <v>1</v>
      </c>
      <c r="N105" s="42">
        <v>1</v>
      </c>
      <c r="O105" s="42">
        <v>1</v>
      </c>
      <c r="P105" s="42">
        <v>1.5</v>
      </c>
      <c r="Q105" s="42">
        <v>2</v>
      </c>
      <c r="R105" s="42">
        <v>2</v>
      </c>
      <c r="S105" s="42">
        <v>2.5</v>
      </c>
      <c r="T105" s="42">
        <v>3</v>
      </c>
      <c r="U105" s="65"/>
      <c r="V105" s="93" t="s">
        <v>74</v>
      </c>
      <c r="W105" s="130">
        <f t="shared" ref="W105:AH108" si="128">((I105*I113)^(1/$C$2))</f>
        <v>1</v>
      </c>
      <c r="X105" s="130">
        <f t="shared" si="128"/>
        <v>1</v>
      </c>
      <c r="Y105" s="130">
        <f t="shared" si="128"/>
        <v>1</v>
      </c>
      <c r="Z105" s="130">
        <f t="shared" si="128"/>
        <v>1</v>
      </c>
      <c r="AA105" s="130">
        <f t="shared" si="128"/>
        <v>1</v>
      </c>
      <c r="AB105" s="130">
        <f t="shared" si="128"/>
        <v>1</v>
      </c>
      <c r="AC105" s="130">
        <f t="shared" si="128"/>
        <v>1</v>
      </c>
      <c r="AD105" s="130">
        <f t="shared" si="128"/>
        <v>1.5</v>
      </c>
      <c r="AE105" s="130">
        <f t="shared" si="128"/>
        <v>2</v>
      </c>
      <c r="AF105" s="130">
        <f t="shared" si="128"/>
        <v>1.7320508075688772</v>
      </c>
      <c r="AG105" s="130">
        <f t="shared" si="128"/>
        <v>2.2360679774997898</v>
      </c>
      <c r="AH105" s="130">
        <f t="shared" si="128"/>
        <v>2.7386127875258306</v>
      </c>
      <c r="AI105" s="65"/>
      <c r="AJ105" s="83" t="s">
        <v>75</v>
      </c>
      <c r="AK105" s="88">
        <f>((W106+(4*X106)+Y106)/(6))</f>
        <v>1</v>
      </c>
      <c r="AL105" s="88">
        <f>((Z106+(4*AA106)+AB106)/(6))</f>
        <v>1</v>
      </c>
      <c r="AM105" s="88">
        <f>((AC106+(4*AD106)+AE106)/(6))</f>
        <v>2.4487484226310379</v>
      </c>
      <c r="AN105" s="88">
        <f>((AF106+(4*AG106)+AH106)/(6))</f>
        <v>2.967265284838811</v>
      </c>
      <c r="AO105" s="65"/>
      <c r="AP105" s="83" t="s">
        <v>75</v>
      </c>
      <c r="AQ105" s="89">
        <f t="shared" ref="AQ105:AQ107" si="129">AK105/AK$108</f>
        <v>0.31749358390844273</v>
      </c>
      <c r="AR105" s="89">
        <f t="shared" si="127"/>
        <v>0.36303841375735163</v>
      </c>
      <c r="AS105" s="89">
        <f t="shared" si="127"/>
        <v>0.44167217021929256</v>
      </c>
      <c r="AT105" s="89">
        <f t="shared" si="127"/>
        <v>0.37396577259513458</v>
      </c>
      <c r="AU105" s="89">
        <f t="shared" ref="AU105:AU107" si="130">SUM(AQ105:AT105)</f>
        <v>1.4961699404802216</v>
      </c>
      <c r="AV105" s="65"/>
      <c r="AW105" s="90">
        <f t="shared" ref="AW105:AW107" si="131">(AU105/4)</f>
        <v>0.37404248512005539</v>
      </c>
      <c r="AX105" s="65"/>
      <c r="AY105" s="83" t="s">
        <v>75</v>
      </c>
      <c r="AZ105" s="89">
        <f t="shared" ref="AZ105:AZ107" si="132">(AK105*AW$104)</f>
        <v>0.30821586542812163</v>
      </c>
      <c r="BA105" s="89">
        <f t="shared" ref="BA105:BA106" si="133">(AL105*AW$105)</f>
        <v>0.37404248512005539</v>
      </c>
      <c r="BB105" s="89">
        <f t="shared" ref="BB105:BB107" si="134">(AM105*AW$106)</f>
        <v>0.47112512781739085</v>
      </c>
      <c r="BC105" s="89">
        <f t="shared" ref="BC105:BC106" si="135">(AN105*AW$107)</f>
        <v>0.3719389728739359</v>
      </c>
      <c r="BD105" s="65"/>
      <c r="BE105" s="90">
        <f>SUM(AZ105:BC105)</f>
        <v>1.5253224512395038</v>
      </c>
      <c r="BF105" s="84"/>
      <c r="BG105" s="91">
        <f>(BE105/AW105)</f>
        <v>4.0779390361229293</v>
      </c>
      <c r="BH105" s="65"/>
      <c r="BI105" s="65"/>
      <c r="BJ105" s="65"/>
      <c r="BK105" s="65"/>
      <c r="BL105" s="152"/>
    </row>
    <row r="106" spans="1:64">
      <c r="A106" s="140"/>
      <c r="B106" s="80" t="s">
        <v>76</v>
      </c>
      <c r="C106" s="55">
        <f>1/E104</f>
        <v>0.33333333333333331</v>
      </c>
      <c r="D106" s="55">
        <f>1/E105</f>
        <v>0.16666666666666666</v>
      </c>
      <c r="E106" s="54">
        <v>1</v>
      </c>
      <c r="F106" s="168">
        <v>4</v>
      </c>
      <c r="G106" s="65"/>
      <c r="H106" s="80" t="s">
        <v>75</v>
      </c>
      <c r="I106" s="42">
        <v>1</v>
      </c>
      <c r="J106" s="42">
        <v>1</v>
      </c>
      <c r="K106" s="42">
        <v>1</v>
      </c>
      <c r="L106" s="50">
        <v>1</v>
      </c>
      <c r="M106" s="50">
        <v>1</v>
      </c>
      <c r="N106" s="50">
        <v>1</v>
      </c>
      <c r="O106" s="42">
        <v>2.5</v>
      </c>
      <c r="P106" s="42">
        <v>3</v>
      </c>
      <c r="Q106" s="42">
        <v>3.5</v>
      </c>
      <c r="R106" s="42">
        <v>4</v>
      </c>
      <c r="S106" s="42">
        <v>4.5</v>
      </c>
      <c r="T106" s="42">
        <v>4.5</v>
      </c>
      <c r="U106" s="65"/>
      <c r="V106" s="93" t="s">
        <v>75</v>
      </c>
      <c r="W106" s="130">
        <f t="shared" si="128"/>
        <v>1</v>
      </c>
      <c r="X106" s="130">
        <f t="shared" si="128"/>
        <v>1</v>
      </c>
      <c r="Y106" s="130">
        <f t="shared" si="128"/>
        <v>1</v>
      </c>
      <c r="Z106" s="130">
        <f t="shared" si="128"/>
        <v>1</v>
      </c>
      <c r="AA106" s="130">
        <f t="shared" si="128"/>
        <v>1</v>
      </c>
      <c r="AB106" s="130">
        <f t="shared" si="128"/>
        <v>1</v>
      </c>
      <c r="AC106" s="130">
        <f t="shared" si="128"/>
        <v>1.9364916731037085</v>
      </c>
      <c r="AD106" s="130">
        <f t="shared" si="128"/>
        <v>2.4494897427831779</v>
      </c>
      <c r="AE106" s="130">
        <f t="shared" si="128"/>
        <v>2.9580398915498081</v>
      </c>
      <c r="AF106" s="130">
        <f t="shared" si="128"/>
        <v>2.4494897427831779</v>
      </c>
      <c r="AG106" s="130">
        <f t="shared" si="128"/>
        <v>3</v>
      </c>
      <c r="AH106" s="130">
        <f t="shared" si="128"/>
        <v>3.3541019662496847</v>
      </c>
      <c r="AI106" s="65"/>
      <c r="AJ106" s="83" t="s">
        <v>76</v>
      </c>
      <c r="AK106" s="88">
        <f>((W107+(4*X107)+Y107)/(6))</f>
        <v>0.69444444444444431</v>
      </c>
      <c r="AL106" s="88">
        <f>((Z107+(4*AA107)+AB107)/(6))</f>
        <v>0.41457544054019674</v>
      </c>
      <c r="AM106" s="88">
        <f>((AC107+(4*AD107)+AE107)/(6))</f>
        <v>1</v>
      </c>
      <c r="AN106" s="88">
        <f t="shared" ref="AN106:AN107" si="136">((AF107+(4*AG107)+AH107)/(6))</f>
        <v>1.7315026798611479</v>
      </c>
      <c r="AO106" s="65"/>
      <c r="AP106" s="83" t="s">
        <v>76</v>
      </c>
      <c r="AQ106" s="89">
        <f t="shared" si="129"/>
        <v>0.22048165549197407</v>
      </c>
      <c r="AR106" s="89">
        <f t="shared" si="127"/>
        <v>0.15050681031646826</v>
      </c>
      <c r="AS106" s="89">
        <f t="shared" si="127"/>
        <v>0.18036649503779628</v>
      </c>
      <c r="AT106" s="89">
        <f t="shared" si="127"/>
        <v>0.21822205811301271</v>
      </c>
      <c r="AU106" s="89">
        <f t="shared" si="130"/>
        <v>0.76957701895925146</v>
      </c>
      <c r="AV106" s="65"/>
      <c r="AW106" s="90">
        <f t="shared" si="131"/>
        <v>0.19239425473981286</v>
      </c>
      <c r="AX106" s="65"/>
      <c r="AY106" s="83" t="s">
        <v>76</v>
      </c>
      <c r="AZ106" s="89">
        <f t="shared" si="132"/>
        <v>0.21403879543619553</v>
      </c>
      <c r="BA106" s="89">
        <f t="shared" si="133"/>
        <v>0.15506882804939695</v>
      </c>
      <c r="BB106" s="89">
        <f t="shared" si="134"/>
        <v>0.19239425473981286</v>
      </c>
      <c r="BC106" s="89">
        <f t="shared" si="135"/>
        <v>0.21703934985745879</v>
      </c>
      <c r="BD106" s="65"/>
      <c r="BE106" s="90">
        <f>SUM(AZ106:BC106)</f>
        <v>0.77854122808286408</v>
      </c>
      <c r="BF106" s="65"/>
      <c r="BG106" s="91">
        <f>(BE106/AW106)</f>
        <v>4.0465929148234467</v>
      </c>
      <c r="BH106" s="84"/>
      <c r="BI106" s="65"/>
      <c r="BJ106" s="65"/>
      <c r="BK106" s="65"/>
      <c r="BL106" s="152"/>
    </row>
    <row r="107" spans="1:64">
      <c r="A107" s="140"/>
      <c r="B107" s="80" t="s">
        <v>77</v>
      </c>
      <c r="C107" s="55">
        <f>1/F104</f>
        <v>0.2</v>
      </c>
      <c r="D107" s="55">
        <f>1/F105</f>
        <v>0.1111111111111111</v>
      </c>
      <c r="E107" s="55">
        <f>1/F106</f>
        <v>0.25</v>
      </c>
      <c r="F107" s="54">
        <v>1</v>
      </c>
      <c r="G107" s="65"/>
      <c r="H107" s="80" t="s">
        <v>76</v>
      </c>
      <c r="I107" s="42">
        <v>0.5</v>
      </c>
      <c r="J107" s="42">
        <v>0.66666666666666663</v>
      </c>
      <c r="K107" s="42">
        <v>1</v>
      </c>
      <c r="L107" s="42">
        <v>0.2857142857142857</v>
      </c>
      <c r="M107" s="42">
        <v>0.33333333333333331</v>
      </c>
      <c r="N107" s="42">
        <v>0.4</v>
      </c>
      <c r="O107" s="50">
        <v>1</v>
      </c>
      <c r="P107" s="50">
        <v>1</v>
      </c>
      <c r="Q107" s="50">
        <v>1</v>
      </c>
      <c r="R107" s="42">
        <v>1.5</v>
      </c>
      <c r="S107" s="42">
        <v>2</v>
      </c>
      <c r="T107" s="42">
        <v>2.5</v>
      </c>
      <c r="U107" s="65"/>
      <c r="V107" s="93" t="s">
        <v>76</v>
      </c>
      <c r="W107" s="130">
        <f t="shared" si="128"/>
        <v>0.5</v>
      </c>
      <c r="X107" s="130">
        <f t="shared" si="128"/>
        <v>0.66666666666666663</v>
      </c>
      <c r="Y107" s="130">
        <f t="shared" si="128"/>
        <v>1</v>
      </c>
      <c r="Z107" s="130">
        <f t="shared" si="128"/>
        <v>0.33806170189140661</v>
      </c>
      <c r="AA107" s="130">
        <f t="shared" si="128"/>
        <v>0.40824829046386302</v>
      </c>
      <c r="AB107" s="130">
        <f t="shared" si="128"/>
        <v>0.5163977794943222</v>
      </c>
      <c r="AC107" s="130">
        <f t="shared" si="128"/>
        <v>1</v>
      </c>
      <c r="AD107" s="130">
        <f t="shared" si="128"/>
        <v>1</v>
      </c>
      <c r="AE107" s="130">
        <f t="shared" si="128"/>
        <v>1</v>
      </c>
      <c r="AF107" s="130">
        <f t="shared" si="128"/>
        <v>1.2247448713915889</v>
      </c>
      <c r="AG107" s="130">
        <f t="shared" si="128"/>
        <v>1.7320508075688772</v>
      </c>
      <c r="AH107" s="130">
        <f t="shared" si="128"/>
        <v>2.2360679774997898</v>
      </c>
      <c r="AI107" s="65"/>
      <c r="AJ107" s="83" t="s">
        <v>77</v>
      </c>
      <c r="AK107" s="88">
        <f>((W108+(4*X108)+Y108)/(6))</f>
        <v>0.45522550380992804</v>
      </c>
      <c r="AL107" s="88">
        <f>((Z108+(4*AA108)+AB108)/(6))</f>
        <v>0.3399540034661947</v>
      </c>
      <c r="AM107" s="88">
        <f>((AC108+(4*AD108)+AE108)/(6))</f>
        <v>0.59551854219769773</v>
      </c>
      <c r="AN107" s="88">
        <f t="shared" si="136"/>
        <v>1</v>
      </c>
      <c r="AO107" s="65"/>
      <c r="AP107" s="83" t="s">
        <v>77</v>
      </c>
      <c r="AQ107" s="89">
        <f t="shared" si="129"/>
        <v>0.14453117669114052</v>
      </c>
      <c r="AR107" s="89">
        <f t="shared" si="127"/>
        <v>0.12341636216882854</v>
      </c>
      <c r="AS107" s="89">
        <f t="shared" si="127"/>
        <v>0.10741159218621672</v>
      </c>
      <c r="AT107" s="89">
        <f t="shared" si="127"/>
        <v>0.12603044780185516</v>
      </c>
      <c r="AU107" s="89">
        <f t="shared" si="130"/>
        <v>0.50138957884804092</v>
      </c>
      <c r="AV107" s="65"/>
      <c r="AW107" s="90">
        <f t="shared" si="131"/>
        <v>0.12534739471201023</v>
      </c>
      <c r="AX107" s="65"/>
      <c r="AY107" s="83" t="s">
        <v>77</v>
      </c>
      <c r="AZ107" s="89">
        <f t="shared" si="132"/>
        <v>0.14030772262172966</v>
      </c>
      <c r="BA107" s="89">
        <f>(AL107*AW$105)</f>
        <v>0.1271572402830074</v>
      </c>
      <c r="BB107" s="89">
        <f t="shared" si="134"/>
        <v>0.11457434610986586</v>
      </c>
      <c r="BC107" s="89">
        <f>(AN107*AW$107)</f>
        <v>0.12534739471201023</v>
      </c>
      <c r="BD107" s="65"/>
      <c r="BE107" s="90">
        <f>SUM(AZ107:BC107)</f>
        <v>0.5073867037266131</v>
      </c>
      <c r="BF107" s="65"/>
      <c r="BG107" s="91">
        <f>(BE107/AW107)</f>
        <v>4.0478440329162861</v>
      </c>
      <c r="BH107" s="65"/>
      <c r="BI107" s="65"/>
      <c r="BJ107" s="65"/>
      <c r="BK107" s="65"/>
      <c r="BL107" s="152"/>
    </row>
    <row r="108" spans="1:64">
      <c r="A108" s="140"/>
      <c r="B108" s="65"/>
      <c r="C108" s="65"/>
      <c r="D108" s="65"/>
      <c r="E108" s="65"/>
      <c r="F108" s="65"/>
      <c r="G108" s="65"/>
      <c r="H108" s="80" t="s">
        <v>77</v>
      </c>
      <c r="I108" s="42">
        <v>0.33333333333333331</v>
      </c>
      <c r="J108" s="42">
        <v>0.4</v>
      </c>
      <c r="K108" s="42">
        <v>0.5</v>
      </c>
      <c r="L108" s="42">
        <v>0.22222222222222221</v>
      </c>
      <c r="M108" s="42">
        <v>0.22222222222222221</v>
      </c>
      <c r="N108" s="42">
        <v>0.25</v>
      </c>
      <c r="O108" s="42">
        <v>0.4</v>
      </c>
      <c r="P108" s="42">
        <v>0.5</v>
      </c>
      <c r="Q108" s="42">
        <v>0.66666666666666663</v>
      </c>
      <c r="R108" s="50">
        <v>1</v>
      </c>
      <c r="S108" s="50">
        <v>1</v>
      </c>
      <c r="T108" s="50">
        <v>1</v>
      </c>
      <c r="U108" s="65"/>
      <c r="V108" s="93" t="s">
        <v>77</v>
      </c>
      <c r="W108" s="130">
        <f t="shared" si="128"/>
        <v>0.36514837167011072</v>
      </c>
      <c r="X108" s="130">
        <f t="shared" si="128"/>
        <v>0.44721359549995793</v>
      </c>
      <c r="Y108" s="130">
        <f t="shared" si="128"/>
        <v>0.57735026918962573</v>
      </c>
      <c r="Z108" s="130">
        <f t="shared" si="128"/>
        <v>0.29814239699997197</v>
      </c>
      <c r="AA108" s="130">
        <f t="shared" si="128"/>
        <v>0.33333333333333331</v>
      </c>
      <c r="AB108" s="130">
        <f t="shared" si="128"/>
        <v>0.40824829046386302</v>
      </c>
      <c r="AC108" s="130">
        <f t="shared" si="128"/>
        <v>0.44721359549995793</v>
      </c>
      <c r="AD108" s="130">
        <f t="shared" si="128"/>
        <v>0.57735026918962573</v>
      </c>
      <c r="AE108" s="130">
        <f t="shared" si="128"/>
        <v>0.81649658092772603</v>
      </c>
      <c r="AF108" s="130">
        <f t="shared" si="128"/>
        <v>1</v>
      </c>
      <c r="AG108" s="130">
        <f t="shared" si="128"/>
        <v>1</v>
      </c>
      <c r="AH108" s="130">
        <f t="shared" si="128"/>
        <v>1</v>
      </c>
      <c r="AI108" s="65"/>
      <c r="AJ108" s="132" t="s">
        <v>19</v>
      </c>
      <c r="AK108" s="84">
        <f>SUM(AK104:AK107)</f>
        <v>3.1496699482543722</v>
      </c>
      <c r="AL108" s="84">
        <f t="shared" ref="AL108:AN108" si="137">SUM(AL104:AL107)</f>
        <v>2.7545294440063914</v>
      </c>
      <c r="AM108" s="84">
        <f t="shared" si="137"/>
        <v>5.5442669648287355</v>
      </c>
      <c r="AN108" s="84">
        <f t="shared" si="137"/>
        <v>7.9345905488822694</v>
      </c>
      <c r="AO108" s="65"/>
      <c r="AP108" s="65"/>
      <c r="AQ108" s="84">
        <f>SUM(AQ104:AQ107)</f>
        <v>1</v>
      </c>
      <c r="AR108" s="84">
        <f t="shared" ref="AR108:AU108" si="138">SUM(AR104:AR107)</f>
        <v>1</v>
      </c>
      <c r="AS108" s="84">
        <f t="shared" si="138"/>
        <v>1</v>
      </c>
      <c r="AT108" s="84">
        <f t="shared" si="138"/>
        <v>1.0000000000000002</v>
      </c>
      <c r="AU108" s="84">
        <f t="shared" si="138"/>
        <v>4</v>
      </c>
      <c r="AV108" s="65"/>
      <c r="AW108" s="84">
        <f>SUM(AW104:AW107)</f>
        <v>1</v>
      </c>
      <c r="AX108" s="65"/>
      <c r="AY108" s="65"/>
      <c r="AZ108" s="65"/>
      <c r="BA108" s="65"/>
      <c r="BB108" s="65"/>
      <c r="BC108" s="65"/>
      <c r="BD108" s="65"/>
      <c r="BE108" s="67"/>
      <c r="BF108" s="65" t="s">
        <v>81</v>
      </c>
      <c r="BG108" s="133">
        <f>AVERAGE(BG104:BG107)</f>
        <v>4.0578894761444673</v>
      </c>
      <c r="BH108" s="73"/>
      <c r="BI108" s="65"/>
      <c r="BJ108" s="65"/>
      <c r="BK108" s="65"/>
      <c r="BL108" s="152"/>
    </row>
    <row r="109" spans="1:64">
      <c r="A109" s="140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7"/>
      <c r="BE109" s="67"/>
      <c r="BF109" s="67"/>
      <c r="BG109" s="67"/>
      <c r="BH109" s="65"/>
      <c r="BI109" s="65"/>
      <c r="BJ109" s="65"/>
      <c r="BK109" s="65"/>
      <c r="BL109" s="152"/>
    </row>
    <row r="110" spans="1:64">
      <c r="A110" s="179"/>
      <c r="B110" s="177" t="s">
        <v>3</v>
      </c>
      <c r="C110" s="177"/>
      <c r="D110" s="177"/>
      <c r="E110" s="177"/>
      <c r="F110" s="177"/>
      <c r="G110" s="65"/>
      <c r="H110" s="178" t="s">
        <v>4</v>
      </c>
      <c r="I110" s="178"/>
      <c r="J110" s="178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178" t="s">
        <v>89</v>
      </c>
      <c r="W110" s="178"/>
      <c r="X110" s="178"/>
      <c r="Y110" s="178"/>
      <c r="Z110" s="178"/>
      <c r="AA110" s="178"/>
      <c r="AB110" s="178"/>
      <c r="AC110" s="178"/>
      <c r="AD110" s="178"/>
      <c r="AE110" s="178"/>
      <c r="AF110" s="178"/>
      <c r="AG110" s="178"/>
      <c r="AH110" s="178"/>
      <c r="AI110" s="178"/>
      <c r="AJ110" s="178"/>
      <c r="AK110" s="178"/>
      <c r="AL110" s="178"/>
      <c r="AM110" s="178"/>
      <c r="AN110" s="178"/>
      <c r="AO110" s="178"/>
      <c r="AP110" s="178"/>
      <c r="AQ110" s="178"/>
      <c r="AR110" s="178"/>
      <c r="AS110" s="178"/>
      <c r="AT110" s="178"/>
      <c r="AU110" s="65"/>
      <c r="AV110" s="65"/>
      <c r="AW110" s="65"/>
      <c r="AX110" s="65"/>
      <c r="AY110" s="65"/>
      <c r="AZ110" s="65"/>
      <c r="BA110" s="67"/>
      <c r="BB110" s="67"/>
      <c r="BC110" s="67"/>
      <c r="BD110" s="67"/>
      <c r="BE110" s="65"/>
      <c r="BF110" s="65"/>
      <c r="BG110" s="65"/>
      <c r="BH110" s="65"/>
      <c r="BI110" s="65"/>
      <c r="BJ110" s="65"/>
      <c r="BK110" s="65"/>
      <c r="BL110" s="152"/>
    </row>
    <row r="111" spans="1:64">
      <c r="A111" s="140"/>
      <c r="B111" s="110" t="s">
        <v>64</v>
      </c>
      <c r="C111" s="156" t="s">
        <v>74</v>
      </c>
      <c r="D111" s="156" t="s">
        <v>75</v>
      </c>
      <c r="E111" s="141" t="s">
        <v>76</v>
      </c>
      <c r="F111" s="141" t="s">
        <v>77</v>
      </c>
      <c r="G111" s="68"/>
      <c r="H111" s="260" t="s">
        <v>85</v>
      </c>
      <c r="I111" s="181" t="s">
        <v>74</v>
      </c>
      <c r="J111" s="182"/>
      <c r="K111" s="183"/>
      <c r="L111" s="181" t="s">
        <v>75</v>
      </c>
      <c r="M111" s="182"/>
      <c r="N111" s="183"/>
      <c r="O111" s="181" t="s">
        <v>76</v>
      </c>
      <c r="P111" s="182"/>
      <c r="Q111" s="183"/>
      <c r="R111" s="181" t="s">
        <v>77</v>
      </c>
      <c r="S111" s="182"/>
      <c r="T111" s="183"/>
      <c r="U111" s="65"/>
      <c r="V111" s="65"/>
      <c r="W111" s="109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9"/>
      <c r="AH111" s="108"/>
      <c r="AI111" s="264" t="s">
        <v>22</v>
      </c>
      <c r="AJ111" s="264"/>
      <c r="AK111" s="264"/>
      <c r="AL111" s="108"/>
      <c r="AM111" s="108"/>
      <c r="AN111" s="264" t="s">
        <v>23</v>
      </c>
      <c r="AO111" s="264"/>
      <c r="AP111" s="264"/>
      <c r="AQ111" s="70"/>
      <c r="AR111" s="65"/>
      <c r="AS111" s="65"/>
      <c r="AT111" s="65"/>
      <c r="AU111" s="65"/>
      <c r="AV111" s="65"/>
      <c r="AW111" s="70"/>
      <c r="AX111" s="70"/>
      <c r="AY111" s="70"/>
      <c r="AZ111" s="65"/>
      <c r="BA111" s="67"/>
      <c r="BB111" s="67"/>
      <c r="BC111" s="67"/>
      <c r="BD111" s="67"/>
      <c r="BE111" s="67"/>
      <c r="BF111" s="65"/>
      <c r="BG111" s="65"/>
      <c r="BH111" s="65"/>
      <c r="BI111" s="65"/>
      <c r="BJ111" s="65"/>
      <c r="BK111" s="65"/>
      <c r="BL111" s="152"/>
    </row>
    <row r="112" spans="1:64" ht="22">
      <c r="A112" s="140"/>
      <c r="B112" s="110" t="s">
        <v>74</v>
      </c>
      <c r="C112" s="54">
        <v>1</v>
      </c>
      <c r="D112" s="55">
        <v>1</v>
      </c>
      <c r="E112" s="55">
        <v>3</v>
      </c>
      <c r="F112" s="65">
        <v>4</v>
      </c>
      <c r="G112" s="65"/>
      <c r="H112" s="261"/>
      <c r="I112" s="102" t="s">
        <v>55</v>
      </c>
      <c r="J112" s="102" t="s">
        <v>56</v>
      </c>
      <c r="K112" s="103" t="s">
        <v>57</v>
      </c>
      <c r="L112" s="102" t="s">
        <v>55</v>
      </c>
      <c r="M112" s="102" t="s">
        <v>56</v>
      </c>
      <c r="N112" s="103" t="s">
        <v>57</v>
      </c>
      <c r="O112" s="102" t="s">
        <v>55</v>
      </c>
      <c r="P112" s="102" t="s">
        <v>56</v>
      </c>
      <c r="Q112" s="103" t="s">
        <v>57</v>
      </c>
      <c r="R112" s="102" t="s">
        <v>55</v>
      </c>
      <c r="S112" s="102" t="s">
        <v>56</v>
      </c>
      <c r="T112" s="103" t="s">
        <v>57</v>
      </c>
      <c r="U112" s="65"/>
      <c r="V112" s="65"/>
      <c r="W112" s="111" t="s">
        <v>90</v>
      </c>
      <c r="X112" s="111" t="s">
        <v>91</v>
      </c>
      <c r="Y112" s="111" t="s">
        <v>92</v>
      </c>
      <c r="Z112" s="65"/>
      <c r="AA112" s="142" t="s">
        <v>100</v>
      </c>
      <c r="AB112" s="142" t="s">
        <v>101</v>
      </c>
      <c r="AC112" s="142" t="s">
        <v>102</v>
      </c>
      <c r="AD112" s="67"/>
      <c r="AE112" s="143" t="s">
        <v>104</v>
      </c>
      <c r="AF112" s="143" t="s">
        <v>103</v>
      </c>
      <c r="AG112" s="143" t="s">
        <v>105</v>
      </c>
      <c r="AH112" s="65"/>
      <c r="AI112" s="112"/>
      <c r="AJ112" s="113" t="s">
        <v>33</v>
      </c>
      <c r="AK112" s="113" t="s">
        <v>34</v>
      </c>
      <c r="AL112" s="114" t="s">
        <v>35</v>
      </c>
      <c r="AM112" s="115"/>
      <c r="AN112" s="116"/>
      <c r="AO112" s="49" t="s">
        <v>74</v>
      </c>
      <c r="AP112" s="49" t="s">
        <v>75</v>
      </c>
      <c r="AQ112" s="144" t="s">
        <v>76</v>
      </c>
      <c r="AR112" s="144" t="s">
        <v>77</v>
      </c>
      <c r="AS112" s="70"/>
      <c r="AT112" s="65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5"/>
      <c r="BG112" s="65"/>
      <c r="BH112" s="65"/>
      <c r="BI112" s="65"/>
      <c r="BJ112" s="65"/>
      <c r="BK112" s="65"/>
      <c r="BL112" s="152"/>
    </row>
    <row r="113" spans="1:64">
      <c r="A113" s="140"/>
      <c r="B113" s="110" t="s">
        <v>75</v>
      </c>
      <c r="C113" s="55">
        <f>1/D112</f>
        <v>1</v>
      </c>
      <c r="D113" s="54">
        <v>1</v>
      </c>
      <c r="E113" s="55">
        <v>4</v>
      </c>
      <c r="F113" s="65">
        <v>4</v>
      </c>
      <c r="G113" s="65"/>
      <c r="H113" s="105" t="s">
        <v>74</v>
      </c>
      <c r="I113" s="50">
        <v>1</v>
      </c>
      <c r="J113" s="50">
        <v>1</v>
      </c>
      <c r="K113" s="50">
        <v>1</v>
      </c>
      <c r="L113" s="42">
        <v>1</v>
      </c>
      <c r="M113" s="42">
        <v>1</v>
      </c>
      <c r="N113" s="42">
        <v>1</v>
      </c>
      <c r="O113" s="42">
        <v>1</v>
      </c>
      <c r="P113" s="42">
        <v>1.5</v>
      </c>
      <c r="Q113" s="42">
        <v>2</v>
      </c>
      <c r="R113" s="42">
        <v>1.5</v>
      </c>
      <c r="S113" s="42">
        <v>2</v>
      </c>
      <c r="T113" s="42">
        <v>2.5</v>
      </c>
      <c r="U113" s="65"/>
      <c r="V113" s="147" t="s">
        <v>74</v>
      </c>
      <c r="W113" s="118">
        <f>(SUM(W105,Z105,AC105))</f>
        <v>3</v>
      </c>
      <c r="X113" s="118">
        <f>(SUM(X105,AA105,AD105))</f>
        <v>3.5</v>
      </c>
      <c r="Y113" s="118">
        <f t="shared" ref="Y113:Y115" si="139">(SUM(Y105,AB105,AE105))</f>
        <v>4</v>
      </c>
      <c r="Z113" s="65"/>
      <c r="AA113" s="148">
        <f>SUM(W113:W116)</f>
        <v>9.8850577391651555</v>
      </c>
      <c r="AB113" s="148">
        <f t="shared" ref="AB113:AC113" si="140">SUM(X113:X116)</f>
        <v>11.382301897936625</v>
      </c>
      <c r="AC113" s="148">
        <f t="shared" si="140"/>
        <v>13.276532811625344</v>
      </c>
      <c r="AD113" s="65"/>
      <c r="AE113" s="149">
        <f>(1/AC113)</f>
        <v>7.5320869852735117E-2</v>
      </c>
      <c r="AF113" s="149">
        <f>(1/AB113)</f>
        <v>8.7855691139353737E-2</v>
      </c>
      <c r="AG113" s="149">
        <f>(1/AA113)</f>
        <v>0.10116278795600188</v>
      </c>
      <c r="AH113" s="65"/>
      <c r="AI113" s="113" t="s">
        <v>74</v>
      </c>
      <c r="AJ113" s="89">
        <f>(W113*AE$113)</f>
        <v>0.22596260955820535</v>
      </c>
      <c r="AK113" s="89">
        <f t="shared" ref="AK113:AL116" si="141">(X113*AF$113)</f>
        <v>0.30749491898773806</v>
      </c>
      <c r="AL113" s="89">
        <f t="shared" si="141"/>
        <v>0.40465115182400752</v>
      </c>
      <c r="AM113" s="119"/>
      <c r="AN113" s="49" t="s">
        <v>74</v>
      </c>
      <c r="AO113" s="120" t="e">
        <f ca="1">_xlfn.IFNA(_xlfn.IFS($AK$113&gt;=AK113,1,AJ113&gt;=$AL$113,0),((AJ113-$AL$113)/(($AK$113-$AL$113)-(AK113-AJ113))))</f>
        <v>#NAME?</v>
      </c>
      <c r="AP113" s="120" t="e">
        <f ca="1">_xlfn.IFNA(_xlfn.IFS($AK$114&gt;=AK113,1,AJ113&gt;=$AL$114,0),((AJ113-$AL$114)/(($AK$114-$AL$114)-(AK113-AJ113))))</f>
        <v>#NAME?</v>
      </c>
      <c r="AQ113" s="150" t="e">
        <f ca="1">_xlfn.IFNA(_xlfn.IFS($AK$115&gt;=AK113,1,AJ113&gt;=$AL$115,0),((AJ113-$AL$115)/(($AK$115-$AL$115)-(AK113-AJ113))))</f>
        <v>#NAME?</v>
      </c>
      <c r="AR113" s="150" t="e">
        <f ca="1">_xlfn.IFNA(_xlfn.IFS($AK$116&gt;=AK113,1,AJ113&gt;=$AL$116,0),((AJ113-$AL$116)/(($AK$116-$AL$116)-(AK113-AJ113))))</f>
        <v>#NAME?</v>
      </c>
      <c r="AS113" s="70"/>
      <c r="AT113" s="65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5"/>
      <c r="BG113" s="65"/>
      <c r="BH113" s="65"/>
      <c r="BI113" s="65"/>
      <c r="BJ113" s="65"/>
      <c r="BK113" s="65"/>
      <c r="BL113" s="152"/>
    </row>
    <row r="114" spans="1:64">
      <c r="A114" s="140"/>
      <c r="B114" s="110" t="s">
        <v>76</v>
      </c>
      <c r="C114" s="55">
        <f>1/E112</f>
        <v>0.33333333333333331</v>
      </c>
      <c r="D114" s="55">
        <f>1/E113</f>
        <v>0.25</v>
      </c>
      <c r="E114" s="54">
        <v>1</v>
      </c>
      <c r="F114" s="65">
        <v>3</v>
      </c>
      <c r="G114" s="65"/>
      <c r="H114" s="105" t="s">
        <v>75</v>
      </c>
      <c r="I114" s="42">
        <v>1</v>
      </c>
      <c r="J114" s="42">
        <v>1</v>
      </c>
      <c r="K114" s="42">
        <v>1</v>
      </c>
      <c r="L114" s="50">
        <v>1</v>
      </c>
      <c r="M114" s="50">
        <v>1</v>
      </c>
      <c r="N114" s="50">
        <v>1</v>
      </c>
      <c r="O114" s="42">
        <v>1.5</v>
      </c>
      <c r="P114" s="42">
        <v>2</v>
      </c>
      <c r="Q114" s="42">
        <v>2.5</v>
      </c>
      <c r="R114" s="42">
        <v>1.5</v>
      </c>
      <c r="S114" s="42">
        <v>2</v>
      </c>
      <c r="T114" s="42">
        <v>2.5</v>
      </c>
      <c r="U114" s="65"/>
      <c r="V114" s="147" t="s">
        <v>75</v>
      </c>
      <c r="W114" s="118">
        <f>(SUM(W106,Z106,AC106))</f>
        <v>3.9364916731037085</v>
      </c>
      <c r="X114" s="118">
        <f t="shared" ref="X114" si="142">(SUM(X106,AA106,AD106))</f>
        <v>4.4494897427831779</v>
      </c>
      <c r="Y114" s="118">
        <f t="shared" si="139"/>
        <v>4.9580398915498076</v>
      </c>
      <c r="Z114" s="65"/>
      <c r="AA114" s="65"/>
      <c r="AB114" s="65"/>
      <c r="AC114" s="65"/>
      <c r="AD114" s="65"/>
      <c r="AE114" s="65"/>
      <c r="AF114" s="65"/>
      <c r="AG114" s="84"/>
      <c r="AH114" s="84"/>
      <c r="AI114" s="113" t="s">
        <v>75</v>
      </c>
      <c r="AJ114" s="89">
        <f t="shared" ref="AJ114:AJ116" si="143">(W114*AE$113)</f>
        <v>0.29649997698621994</v>
      </c>
      <c r="AK114" s="89">
        <f t="shared" si="141"/>
        <v>0.39091299656968137</v>
      </c>
      <c r="AL114" s="89">
        <f t="shared" si="141"/>
        <v>0.50156913822625171</v>
      </c>
      <c r="AM114" s="119"/>
      <c r="AN114" s="49" t="s">
        <v>75</v>
      </c>
      <c r="AO114" s="120" t="e">
        <f t="shared" ref="AO114:AO115" ca="1" si="144">_xlfn.IFNA(_xlfn.IFS($AK$113&gt;=AK114,1,AJ114&gt;=$AL$113,0),((AJ114-$AL$113)/(($AK$113-$AL$113)-(AK114-AJ114))))</f>
        <v>#NAME?</v>
      </c>
      <c r="AP114" s="120" t="e">
        <f t="shared" ref="AP114:AP116" ca="1" si="145">_xlfn.IFNA(_xlfn.IFS($AK$114&gt;=AK114,1,AJ114&gt;=$AL$114,0),((AJ114-$AL$114)/(($AK$114-$AL$114)-(AK114-AJ114))))</f>
        <v>#NAME?</v>
      </c>
      <c r="AQ114" s="150" t="e">
        <f t="shared" ref="AQ114:AQ116" ca="1" si="146">_xlfn.IFNA(_xlfn.IFS($AK$115&gt;=AK114,1,AJ114&gt;=$AL$115,0),((AJ114-$AL$115)/(($AK$115-$AL$115)-(AK114-AJ114))))</f>
        <v>#NAME?</v>
      </c>
      <c r="AR114" s="150" t="e">
        <f t="shared" ref="AR114:AR116" ca="1" si="147">_xlfn.IFNA(_xlfn.IFS($AK$116&gt;=AK114,1,AJ114&gt;=$AL$116,0),((AJ114-$AL$116)/(($AK$116-$AL$116)-(AK114-AJ114))))</f>
        <v>#NAME?</v>
      </c>
      <c r="AS114" s="70"/>
      <c r="AT114" s="65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5"/>
      <c r="BG114" s="65"/>
      <c r="BH114" s="65"/>
      <c r="BI114" s="65"/>
      <c r="BJ114" s="65"/>
      <c r="BK114" s="65"/>
      <c r="BL114" s="152"/>
    </row>
    <row r="115" spans="1:64">
      <c r="A115" s="140"/>
      <c r="B115" s="141" t="s">
        <v>77</v>
      </c>
      <c r="C115" s="56">
        <f>1/F112</f>
        <v>0.25</v>
      </c>
      <c r="D115" s="56">
        <f>1/F113</f>
        <v>0.25</v>
      </c>
      <c r="E115" s="56">
        <f>1/F114</f>
        <v>0.33333333333333331</v>
      </c>
      <c r="F115" s="54">
        <v>1</v>
      </c>
      <c r="G115" s="65"/>
      <c r="H115" s="105" t="s">
        <v>76</v>
      </c>
      <c r="I115" s="42">
        <v>0.5</v>
      </c>
      <c r="J115" s="42">
        <v>0.66666666666666663</v>
      </c>
      <c r="K115" s="42">
        <v>1</v>
      </c>
      <c r="L115" s="42">
        <v>0.4</v>
      </c>
      <c r="M115" s="42">
        <v>0.5</v>
      </c>
      <c r="N115" s="42">
        <v>0.66666666666666663</v>
      </c>
      <c r="O115" s="50">
        <v>1</v>
      </c>
      <c r="P115" s="50">
        <v>1</v>
      </c>
      <c r="Q115" s="50">
        <v>1</v>
      </c>
      <c r="R115" s="42">
        <v>1</v>
      </c>
      <c r="S115" s="42">
        <v>1.5</v>
      </c>
      <c r="T115" s="42">
        <v>2</v>
      </c>
      <c r="U115" s="65"/>
      <c r="V115" s="147" t="s">
        <v>76</v>
      </c>
      <c r="W115" s="118">
        <f t="shared" ref="W115" si="148">(SUM(W107,Z107,AC107))</f>
        <v>1.8380617018914065</v>
      </c>
      <c r="X115" s="118">
        <f>(SUM(X107,AA107,AD107))</f>
        <v>2.0749149571305296</v>
      </c>
      <c r="Y115" s="118">
        <f t="shared" si="139"/>
        <v>2.516397779494322</v>
      </c>
      <c r="Z115" s="65"/>
      <c r="AA115" s="65"/>
      <c r="AB115" s="65"/>
      <c r="AC115" s="65"/>
      <c r="AD115" s="65"/>
      <c r="AE115" s="65"/>
      <c r="AF115" s="65"/>
      <c r="AG115" s="65"/>
      <c r="AH115" s="65"/>
      <c r="AI115" s="113" t="s">
        <v>76</v>
      </c>
      <c r="AJ115" s="89">
        <f t="shared" si="143"/>
        <v>0.13844440622945944</v>
      </c>
      <c r="AK115" s="89">
        <f t="shared" si="141"/>
        <v>0.18229308761408522</v>
      </c>
      <c r="AL115" s="89">
        <f t="shared" si="141"/>
        <v>0.25456581497993808</v>
      </c>
      <c r="AM115" s="65"/>
      <c r="AN115" s="49" t="s">
        <v>76</v>
      </c>
      <c r="AO115" s="120" t="e">
        <f t="shared" ca="1" si="144"/>
        <v>#NAME?</v>
      </c>
      <c r="AP115" s="120" t="e">
        <f t="shared" ca="1" si="145"/>
        <v>#NAME?</v>
      </c>
      <c r="AQ115" s="150" t="e">
        <f t="shared" ca="1" si="146"/>
        <v>#NAME?</v>
      </c>
      <c r="AR115" s="150" t="e">
        <f t="shared" ca="1" si="147"/>
        <v>#NAME?</v>
      </c>
      <c r="AS115" s="67"/>
      <c r="AT115" s="70"/>
      <c r="AU115" s="65"/>
      <c r="AV115" s="65"/>
      <c r="AW115" s="65"/>
      <c r="AX115" s="65"/>
      <c r="AY115" s="65"/>
      <c r="AZ115" s="65"/>
      <c r="BA115" s="67"/>
      <c r="BB115" s="67"/>
      <c r="BC115" s="67"/>
      <c r="BD115" s="67"/>
      <c r="BE115" s="67"/>
      <c r="BF115" s="65"/>
      <c r="BG115" s="65"/>
      <c r="BH115" s="65"/>
      <c r="BI115" s="65"/>
      <c r="BJ115" s="65"/>
      <c r="BK115" s="65"/>
      <c r="BL115" s="152"/>
    </row>
    <row r="116" spans="1:64">
      <c r="A116" s="140"/>
      <c r="B116" s="65"/>
      <c r="C116" s="65"/>
      <c r="D116" s="65"/>
      <c r="E116" s="65"/>
      <c r="F116" s="65"/>
      <c r="G116" s="65"/>
      <c r="H116" s="105" t="s">
        <v>77</v>
      </c>
      <c r="I116" s="42">
        <v>0.4</v>
      </c>
      <c r="J116" s="42">
        <v>0.5</v>
      </c>
      <c r="K116" s="42">
        <v>0.66666666666666663</v>
      </c>
      <c r="L116" s="42">
        <v>0.4</v>
      </c>
      <c r="M116" s="42">
        <v>0.5</v>
      </c>
      <c r="N116" s="42">
        <v>0.66666666666666663</v>
      </c>
      <c r="O116" s="42">
        <v>0.5</v>
      </c>
      <c r="P116" s="42">
        <v>0.66666666666666663</v>
      </c>
      <c r="Q116" s="42">
        <v>1</v>
      </c>
      <c r="R116" s="50">
        <v>1</v>
      </c>
      <c r="S116" s="50">
        <v>1</v>
      </c>
      <c r="T116" s="50">
        <v>1</v>
      </c>
      <c r="U116" s="65"/>
      <c r="V116" s="147" t="s">
        <v>77</v>
      </c>
      <c r="W116" s="118">
        <f t="shared" ref="W116" si="149">(SUM(W108,Z108,AC108))</f>
        <v>1.1105043641700405</v>
      </c>
      <c r="X116" s="118">
        <f>(SUM(X108,AA108,AD108))</f>
        <v>1.3578971980229171</v>
      </c>
      <c r="Y116" s="118">
        <f t="shared" ref="Y116" si="150">(SUM(Y108,AB108,AE108))</f>
        <v>1.8020951405812147</v>
      </c>
      <c r="Z116" s="65"/>
      <c r="AA116" s="65"/>
      <c r="AB116" s="65"/>
      <c r="AC116" s="65"/>
      <c r="AD116" s="65"/>
      <c r="AE116" s="65"/>
      <c r="AF116" s="65"/>
      <c r="AG116" s="65"/>
      <c r="AH116" s="65"/>
      <c r="AI116" s="113" t="s">
        <v>77</v>
      </c>
      <c r="AJ116" s="89">
        <f t="shared" si="143"/>
        <v>8.3644154684545988E-2</v>
      </c>
      <c r="AK116" s="89">
        <f t="shared" si="141"/>
        <v>0.11929899682849526</v>
      </c>
      <c r="AL116" s="89">
        <f t="shared" si="141"/>
        <v>0.18230496858315881</v>
      </c>
      <c r="AM116" s="65"/>
      <c r="AN116" s="49" t="s">
        <v>77</v>
      </c>
      <c r="AO116" s="120" t="e">
        <f ca="1">_xlfn.IFNA(_xlfn.IFS($AK$113&gt;=AK116,1,AJ116&gt;=$AL$113,0),((AJ116-$AL$113)/(($AK$113-$AL$113)-(AK116-AJ116))))</f>
        <v>#NAME?</v>
      </c>
      <c r="AP116" s="120" t="e">
        <f t="shared" ca="1" si="145"/>
        <v>#NAME?</v>
      </c>
      <c r="AQ116" s="150" t="e">
        <f t="shared" ca="1" si="146"/>
        <v>#NAME?</v>
      </c>
      <c r="AR116" s="150" t="e">
        <f t="shared" ca="1" si="147"/>
        <v>#NAME?</v>
      </c>
      <c r="AS116" s="67"/>
      <c r="AT116" s="65"/>
      <c r="AU116" s="65"/>
      <c r="AV116" s="65"/>
      <c r="AW116" s="65"/>
      <c r="AX116" s="65"/>
      <c r="AY116" s="65"/>
      <c r="AZ116" s="65"/>
      <c r="BA116" s="65"/>
      <c r="BB116" s="67"/>
      <c r="BC116" s="67"/>
      <c r="BD116" s="67"/>
      <c r="BE116" s="67"/>
      <c r="BF116" s="65"/>
      <c r="BG116" s="65"/>
      <c r="BH116" s="65"/>
      <c r="BI116" s="65"/>
      <c r="BJ116" s="65"/>
      <c r="BK116" s="65"/>
      <c r="BL116" s="152"/>
    </row>
    <row r="117" spans="1:64">
      <c r="A117" s="140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7"/>
      <c r="X117" s="65"/>
      <c r="Y117" s="65"/>
      <c r="Z117" s="65"/>
      <c r="AA117" s="65"/>
      <c r="AB117" s="65"/>
      <c r="AC117" s="65"/>
      <c r="AD117" s="84"/>
      <c r="AE117" s="84"/>
      <c r="AF117" s="65"/>
      <c r="AG117" s="65"/>
      <c r="AH117" s="65"/>
      <c r="AI117" s="65"/>
      <c r="AJ117" s="67"/>
      <c r="AK117" s="65"/>
      <c r="AL117" s="65"/>
      <c r="AM117" s="65"/>
      <c r="AN117" s="49" t="s">
        <v>83</v>
      </c>
      <c r="AO117" s="126" t="e">
        <f ca="1">MIN(AO113:AO116)</f>
        <v>#NAME?</v>
      </c>
      <c r="AP117" s="126" t="e">
        <f t="shared" ref="AP117:AR117" ca="1" si="151">MIN(AP113:AP116)</f>
        <v>#NAME?</v>
      </c>
      <c r="AQ117" s="126" t="e">
        <f t="shared" ca="1" si="151"/>
        <v>#NAME?</v>
      </c>
      <c r="AR117" s="126" t="e">
        <f t="shared" ca="1" si="151"/>
        <v>#NAME?</v>
      </c>
      <c r="AS117" s="84" t="e">
        <f ca="1">SUM(AO117:AR117)</f>
        <v>#NAME?</v>
      </c>
      <c r="AT117" s="65"/>
      <c r="AU117" s="65"/>
      <c r="AV117" s="65"/>
      <c r="AW117" s="65"/>
      <c r="AX117" s="65"/>
      <c r="AY117" s="65"/>
      <c r="AZ117" s="65"/>
      <c r="BA117" s="65"/>
      <c r="BB117" s="67"/>
      <c r="BC117" s="67"/>
      <c r="BD117" s="67"/>
      <c r="BE117" s="67"/>
      <c r="BF117" s="65"/>
      <c r="BG117" s="65"/>
      <c r="BH117" s="65"/>
      <c r="BI117" s="65"/>
      <c r="BJ117" s="65"/>
      <c r="BK117" s="65"/>
      <c r="BL117" s="152"/>
    </row>
    <row r="118" spans="1:64">
      <c r="A118" s="140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49" t="s">
        <v>42</v>
      </c>
      <c r="AO118" s="65" t="e">
        <f ca="1">AO117/$AS$117</f>
        <v>#NAME?</v>
      </c>
      <c r="AP118" s="65" t="e">
        <f t="shared" ref="AP118:AR118" ca="1" si="152">AP117/$AS$117</f>
        <v>#NAME?</v>
      </c>
      <c r="AQ118" s="65" t="e">
        <f t="shared" ca="1" si="152"/>
        <v>#NAME?</v>
      </c>
      <c r="AR118" s="65" t="e">
        <f t="shared" ca="1" si="152"/>
        <v>#NAME?</v>
      </c>
      <c r="AS118" s="65" t="e">
        <f ca="1">SUM(AO118:AQ118)</f>
        <v>#NAME?</v>
      </c>
      <c r="AT118" s="65"/>
      <c r="AU118" s="65"/>
      <c r="AV118" s="65"/>
      <c r="AW118" s="65"/>
      <c r="AX118" s="65"/>
      <c r="AY118" s="65"/>
      <c r="AZ118" s="65"/>
      <c r="BA118" s="65"/>
      <c r="BB118" s="67"/>
      <c r="BC118" s="67"/>
      <c r="BD118" s="67"/>
      <c r="BE118" s="67"/>
      <c r="BF118" s="65"/>
      <c r="BG118" s="65"/>
      <c r="BH118" s="65"/>
      <c r="BI118" s="65"/>
      <c r="BJ118" s="65"/>
      <c r="BK118" s="65"/>
      <c r="BL118" s="152"/>
    </row>
    <row r="119" spans="1:64" ht="12" thickBot="1">
      <c r="A119" s="167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153"/>
      <c r="BK119" s="153"/>
      <c r="BL119" s="155"/>
    </row>
    <row r="120" spans="1:64">
      <c r="A120" s="16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66"/>
    </row>
    <row r="121" spans="1:64">
      <c r="A121" s="179"/>
      <c r="B121" s="176" t="s">
        <v>3</v>
      </c>
      <c r="C121" s="176"/>
      <c r="D121" s="68"/>
      <c r="E121" s="68"/>
      <c r="F121" s="178" t="s">
        <v>4</v>
      </c>
      <c r="G121" s="178"/>
      <c r="H121" s="178"/>
      <c r="I121" s="178"/>
      <c r="J121" s="178"/>
      <c r="K121" s="178"/>
      <c r="L121" s="178"/>
      <c r="M121" s="178"/>
      <c r="N121" s="247" t="s">
        <v>84</v>
      </c>
      <c r="O121" s="247"/>
      <c r="P121" s="247"/>
      <c r="Q121" s="247"/>
      <c r="R121" s="247"/>
      <c r="S121" s="247"/>
      <c r="T121" s="247"/>
      <c r="U121" s="178"/>
      <c r="V121" s="178" t="s">
        <v>86</v>
      </c>
      <c r="W121" s="178"/>
      <c r="X121" s="178"/>
      <c r="Y121" s="65"/>
      <c r="Z121" s="76"/>
      <c r="AA121" s="76" t="s">
        <v>6</v>
      </c>
      <c r="AB121" s="76"/>
      <c r="AC121" s="76"/>
      <c r="AD121" s="76"/>
      <c r="AE121" s="77" t="s">
        <v>7</v>
      </c>
      <c r="AF121" s="65"/>
      <c r="AG121" s="76"/>
      <c r="AH121" s="78" t="s">
        <v>88</v>
      </c>
      <c r="AI121" s="65"/>
      <c r="AJ121" s="65"/>
      <c r="AK121" s="77" t="s">
        <v>9</v>
      </c>
      <c r="AL121" s="65"/>
      <c r="AM121" s="77" t="s">
        <v>10</v>
      </c>
      <c r="AN121" s="65"/>
      <c r="AO121" s="65"/>
      <c r="AP121" s="65"/>
      <c r="AQ121" s="65"/>
      <c r="AR121" s="152"/>
      <c r="AS121" s="65"/>
      <c r="AT121" s="65"/>
      <c r="AU121" s="65"/>
      <c r="AV121" s="65"/>
      <c r="AW121" s="65"/>
      <c r="AX121" s="65"/>
      <c r="AY121" s="65"/>
    </row>
    <row r="122" spans="1:64">
      <c r="A122" s="140"/>
      <c r="B122" s="80" t="s">
        <v>64</v>
      </c>
      <c r="C122" s="80" t="s">
        <v>78</v>
      </c>
      <c r="D122" s="80" t="s">
        <v>79</v>
      </c>
      <c r="E122" s="65"/>
      <c r="F122" s="262" t="s">
        <v>87</v>
      </c>
      <c r="G122" s="250" t="s">
        <v>78</v>
      </c>
      <c r="H122" s="250"/>
      <c r="I122" s="250"/>
      <c r="J122" s="250" t="s">
        <v>79</v>
      </c>
      <c r="K122" s="250"/>
      <c r="L122" s="250"/>
      <c r="M122" s="65"/>
      <c r="N122" s="267" t="s">
        <v>85</v>
      </c>
      <c r="O122" s="248" t="s">
        <v>78</v>
      </c>
      <c r="P122" s="248"/>
      <c r="Q122" s="248"/>
      <c r="R122" s="248" t="s">
        <v>79</v>
      </c>
      <c r="S122" s="248"/>
      <c r="T122" s="248"/>
      <c r="U122" s="65"/>
      <c r="V122" s="83" t="s">
        <v>85</v>
      </c>
      <c r="W122" s="83" t="s">
        <v>78</v>
      </c>
      <c r="X122" s="83" t="s">
        <v>79</v>
      </c>
      <c r="Y122" s="65"/>
      <c r="Z122" s="83" t="s">
        <v>85</v>
      </c>
      <c r="AA122" s="83" t="s">
        <v>78</v>
      </c>
      <c r="AB122" s="83" t="s">
        <v>79</v>
      </c>
      <c r="AC122" s="83" t="s">
        <v>19</v>
      </c>
      <c r="AD122" s="65"/>
      <c r="AE122" s="84"/>
      <c r="AF122" s="65"/>
      <c r="AG122" s="85" t="s">
        <v>12</v>
      </c>
      <c r="AH122" s="85" t="s">
        <v>78</v>
      </c>
      <c r="AI122" s="85" t="s">
        <v>79</v>
      </c>
      <c r="AJ122" s="70"/>
      <c r="AK122" s="65"/>
      <c r="AL122" s="84"/>
      <c r="AM122" s="65"/>
      <c r="AN122" s="65"/>
      <c r="AO122" s="75" t="s">
        <v>11</v>
      </c>
      <c r="AP122" s="66" t="s">
        <v>61</v>
      </c>
      <c r="AQ122" s="75" t="s">
        <v>21</v>
      </c>
      <c r="AR122" s="152"/>
    </row>
    <row r="123" spans="1:64">
      <c r="A123" s="140"/>
      <c r="B123" s="80" t="s">
        <v>78</v>
      </c>
      <c r="C123" s="54">
        <v>1</v>
      </c>
      <c r="D123" s="55">
        <v>0.1111111111111111</v>
      </c>
      <c r="E123" s="65"/>
      <c r="F123" s="262"/>
      <c r="G123" s="71" t="s">
        <v>55</v>
      </c>
      <c r="H123" s="71" t="s">
        <v>56</v>
      </c>
      <c r="I123" s="72" t="s">
        <v>57</v>
      </c>
      <c r="J123" s="72" t="s">
        <v>55</v>
      </c>
      <c r="K123" s="72" t="s">
        <v>56</v>
      </c>
      <c r="L123" s="72" t="s">
        <v>57</v>
      </c>
      <c r="M123" s="65"/>
      <c r="N123" s="268"/>
      <c r="O123" s="86" t="s">
        <v>55</v>
      </c>
      <c r="P123" s="86" t="s">
        <v>56</v>
      </c>
      <c r="Q123" s="87" t="s">
        <v>57</v>
      </c>
      <c r="R123" s="87" t="s">
        <v>55</v>
      </c>
      <c r="S123" s="87" t="s">
        <v>56</v>
      </c>
      <c r="T123" s="87" t="s">
        <v>57</v>
      </c>
      <c r="U123" s="65"/>
      <c r="V123" s="83" t="s">
        <v>78</v>
      </c>
      <c r="W123" s="88">
        <f>((O124+(4*P124)+Q124)/(6))</f>
        <v>1</v>
      </c>
      <c r="X123" s="88">
        <f>((R124+(4*S124)+T124)/(6))</f>
        <v>0.3030480842615117</v>
      </c>
      <c r="Y123" s="65"/>
      <c r="Z123" s="83" t="s">
        <v>78</v>
      </c>
      <c r="AA123" s="89">
        <f>W123/W$125</f>
        <v>0.23148979078680473</v>
      </c>
      <c r="AB123" s="89">
        <f>X123/X$125</f>
        <v>0.23256861195054124</v>
      </c>
      <c r="AC123" s="89">
        <f>SUM(AA123:AB123)</f>
        <v>0.464058402737346</v>
      </c>
      <c r="AD123" s="65"/>
      <c r="AE123" s="90">
        <f>(AC123/2)</f>
        <v>0.232029201368673</v>
      </c>
      <c r="AF123" s="65"/>
      <c r="AG123" s="85" t="s">
        <v>78</v>
      </c>
      <c r="AH123" s="89">
        <f>(W123*AE$123)</f>
        <v>0.232029201368673</v>
      </c>
      <c r="AI123" s="89">
        <f>(X123*AE$124)</f>
        <v>0.23273207929400686</v>
      </c>
      <c r="AJ123" s="67"/>
      <c r="AK123" s="90">
        <f>SUM(AH123:AI123)</f>
        <v>0.46476128066267985</v>
      </c>
      <c r="AL123" s="84"/>
      <c r="AM123" s="91">
        <f>(AK123/AE123)</f>
        <v>2.0030292649424633</v>
      </c>
      <c r="AN123" s="65"/>
      <c r="AO123" s="84">
        <f>((AM125-2)/(2-1))</f>
        <v>3.0317279607832148E-3</v>
      </c>
      <c r="AP123" s="65">
        <v>0</v>
      </c>
      <c r="AQ123" s="92">
        <v>0</v>
      </c>
      <c r="AR123" s="152"/>
    </row>
    <row r="124" spans="1:64" ht="12" customHeight="1">
      <c r="A124" s="140"/>
      <c r="B124" s="80" t="s">
        <v>79</v>
      </c>
      <c r="C124" s="55">
        <f>1/D123</f>
        <v>9</v>
      </c>
      <c r="D124" s="54">
        <v>1</v>
      </c>
      <c r="E124" s="65"/>
      <c r="F124" s="80" t="s">
        <v>78</v>
      </c>
      <c r="G124" s="50">
        <v>1</v>
      </c>
      <c r="H124" s="50">
        <v>1</v>
      </c>
      <c r="I124" s="50">
        <v>1</v>
      </c>
      <c r="J124" s="42">
        <v>0.22222222222222221</v>
      </c>
      <c r="K124" s="42">
        <v>0.22222222222222221</v>
      </c>
      <c r="L124" s="42">
        <v>0.25</v>
      </c>
      <c r="M124" s="65"/>
      <c r="N124" s="93" t="s">
        <v>78</v>
      </c>
      <c r="O124" s="130">
        <f>((G124*G130)^(1/$C$2))</f>
        <v>1</v>
      </c>
      <c r="P124" s="130">
        <f t="shared" ref="P124:P125" si="153">((H124*H130)^(1/$C$2))</f>
        <v>1</v>
      </c>
      <c r="Q124" s="130">
        <f t="shared" ref="Q124" si="154">((I124*I130)^(1/$C$2))</f>
        <v>1</v>
      </c>
      <c r="R124" s="130">
        <f t="shared" ref="R124:R125" si="155">((J124*J130)^(1/$C$2))</f>
        <v>0.27216552697590868</v>
      </c>
      <c r="S124" s="130">
        <f t="shared" ref="S124:S125" si="156">((K124*K130)^(1/$C$2))</f>
        <v>0.29814239699997197</v>
      </c>
      <c r="T124" s="130">
        <f t="shared" ref="T124" si="157">((L124*L130)^(1/$C$2))</f>
        <v>0.35355339059327379</v>
      </c>
      <c r="U124" s="65"/>
      <c r="V124" s="83" t="s">
        <v>79</v>
      </c>
      <c r="W124" s="88">
        <f>((O125+(4*P125)+Q125)/(6))</f>
        <v>3.3198449339866163</v>
      </c>
      <c r="X124" s="88">
        <f>((R125+(4*S125)+T125)/(6))</f>
        <v>1</v>
      </c>
      <c r="Y124" s="65"/>
      <c r="Z124" s="83" t="s">
        <v>79</v>
      </c>
      <c r="AA124" s="89">
        <f>W124/W$125</f>
        <v>0.76851020921319535</v>
      </c>
      <c r="AB124" s="89">
        <f>X124/X$125</f>
        <v>0.76743138804945876</v>
      </c>
      <c r="AC124" s="89">
        <f>SUM(AA124:AB124)</f>
        <v>1.5359415972626542</v>
      </c>
      <c r="AD124" s="65"/>
      <c r="AE124" s="90">
        <f>(AC124/2)</f>
        <v>0.76797079863132711</v>
      </c>
      <c r="AF124" s="65"/>
      <c r="AG124" s="85" t="s">
        <v>79</v>
      </c>
      <c r="AH124" s="89">
        <f>(W124*AE$123)</f>
        <v>0.77030096870074949</v>
      </c>
      <c r="AI124" s="89">
        <f>(X124*AE$124)</f>
        <v>0.76797079863132711</v>
      </c>
      <c r="AJ124" s="67"/>
      <c r="AK124" s="90">
        <f>SUM(AH124:AI124)</f>
        <v>1.5382717673320765</v>
      </c>
      <c r="AL124" s="84"/>
      <c r="AM124" s="91">
        <f>(AK124/AE124)</f>
        <v>2.0030341909791036</v>
      </c>
      <c r="AN124" s="65"/>
      <c r="AO124" s="65"/>
      <c r="AP124" s="65"/>
      <c r="AQ124" s="65"/>
      <c r="AR124" s="152"/>
    </row>
    <row r="125" spans="1:64">
      <c r="A125" s="140"/>
      <c r="B125" s="56" t="s">
        <v>19</v>
      </c>
      <c r="C125" s="131">
        <f>SUM(C123:C124)</f>
        <v>10</v>
      </c>
      <c r="D125" s="131">
        <f>SUM(D123:D124)</f>
        <v>1.1111111111111112</v>
      </c>
      <c r="E125" s="65"/>
      <c r="F125" s="80" t="s">
        <v>79</v>
      </c>
      <c r="G125" s="42">
        <v>4</v>
      </c>
      <c r="H125" s="42">
        <v>4.5</v>
      </c>
      <c r="I125" s="42">
        <v>4.5</v>
      </c>
      <c r="J125" s="50">
        <v>1</v>
      </c>
      <c r="K125" s="50">
        <v>1</v>
      </c>
      <c r="L125" s="50">
        <v>1</v>
      </c>
      <c r="M125" s="65"/>
      <c r="N125" s="93" t="s">
        <v>79</v>
      </c>
      <c r="O125" s="130">
        <f>((G125*G131)^(1/$C$2))</f>
        <v>2.8284271247461903</v>
      </c>
      <c r="P125" s="130">
        <f t="shared" si="153"/>
        <v>3.3541019662496847</v>
      </c>
      <c r="Q125" s="130">
        <f>((I125*I131)^(1/$C$2))</f>
        <v>3.6742346141747673</v>
      </c>
      <c r="R125" s="130">
        <f t="shared" si="155"/>
        <v>1</v>
      </c>
      <c r="S125" s="130">
        <f t="shared" si="156"/>
        <v>1</v>
      </c>
      <c r="T125" s="130">
        <f>((L125*L131)^(1/$C$2))</f>
        <v>1</v>
      </c>
      <c r="U125" s="65"/>
      <c r="V125" s="132" t="s">
        <v>19</v>
      </c>
      <c r="W125" s="84">
        <f>SUM(W123:W124)</f>
        <v>4.3198449339866158</v>
      </c>
      <c r="X125" s="84">
        <f>SUM(X123:X124)</f>
        <v>1.3030480842615118</v>
      </c>
      <c r="Y125" s="65"/>
      <c r="Z125" s="65"/>
      <c r="AA125" s="84">
        <f>SUM(AA123:AA124)</f>
        <v>1</v>
      </c>
      <c r="AB125" s="84">
        <f>SUM(AB123:AB124)</f>
        <v>1</v>
      </c>
      <c r="AC125" s="84">
        <f>SUM(AC123:AC124)</f>
        <v>2</v>
      </c>
      <c r="AD125" s="65"/>
      <c r="AE125" s="84">
        <f>SUM(AE123:AE124)</f>
        <v>1</v>
      </c>
      <c r="AF125" s="65"/>
      <c r="AG125" s="84"/>
      <c r="AH125" s="65"/>
      <c r="AI125" s="84"/>
      <c r="AJ125" s="84"/>
      <c r="AK125" s="84"/>
      <c r="AL125" s="65" t="s">
        <v>81</v>
      </c>
      <c r="AM125" s="133">
        <f>AVERAGE(AM123:AM124)</f>
        <v>2.0030317279607832</v>
      </c>
      <c r="AN125" s="84"/>
      <c r="AO125" s="65"/>
      <c r="AP125" s="65"/>
      <c r="AQ125" s="65"/>
      <c r="AR125" s="152"/>
    </row>
    <row r="126" spans="1:64">
      <c r="A126" s="140"/>
      <c r="B126" s="56"/>
      <c r="C126" s="56"/>
      <c r="D126" s="56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152"/>
    </row>
    <row r="127" spans="1:64">
      <c r="A127" s="179"/>
      <c r="B127" s="176" t="s">
        <v>3</v>
      </c>
      <c r="C127" s="176"/>
      <c r="D127" s="176"/>
      <c r="E127" s="65"/>
      <c r="F127" s="178" t="s">
        <v>4</v>
      </c>
      <c r="G127" s="178"/>
      <c r="H127" s="178"/>
      <c r="I127" s="178"/>
      <c r="J127" s="178"/>
      <c r="K127" s="178"/>
      <c r="L127" s="178"/>
      <c r="M127" s="178"/>
      <c r="N127" s="178" t="s">
        <v>89</v>
      </c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  <c r="AC127" s="178"/>
      <c r="AD127" s="178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152"/>
    </row>
    <row r="128" spans="1:64">
      <c r="A128" s="140"/>
      <c r="B128" s="110" t="s">
        <v>12</v>
      </c>
      <c r="C128" s="110" t="s">
        <v>78</v>
      </c>
      <c r="D128" s="110" t="s">
        <v>79</v>
      </c>
      <c r="E128" s="65"/>
      <c r="F128" s="269" t="s">
        <v>87</v>
      </c>
      <c r="G128" s="253" t="s">
        <v>78</v>
      </c>
      <c r="H128" s="253"/>
      <c r="I128" s="253"/>
      <c r="J128" s="253" t="s">
        <v>79</v>
      </c>
      <c r="K128" s="253"/>
      <c r="L128" s="253"/>
      <c r="M128" s="65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9"/>
      <c r="Y128" s="108"/>
      <c r="Z128" s="108"/>
      <c r="AA128" s="108"/>
      <c r="AB128" s="108"/>
      <c r="AC128" s="108"/>
      <c r="AD128" s="108"/>
      <c r="AE128" s="108"/>
      <c r="AF128" s="266" t="s">
        <v>22</v>
      </c>
      <c r="AG128" s="266"/>
      <c r="AH128" s="266"/>
      <c r="AI128" s="266"/>
      <c r="AJ128" s="65"/>
      <c r="AK128" s="264" t="s">
        <v>23</v>
      </c>
      <c r="AL128" s="264"/>
      <c r="AM128" s="264"/>
      <c r="AN128" s="134"/>
      <c r="AO128" s="134"/>
      <c r="AP128" s="134"/>
      <c r="AQ128" s="134"/>
      <c r="AR128" s="152"/>
    </row>
    <row r="129" spans="1:44">
      <c r="A129" s="140"/>
      <c r="B129" s="110" t="s">
        <v>78</v>
      </c>
      <c r="C129" s="54">
        <v>1</v>
      </c>
      <c r="D129" s="55">
        <v>0.2</v>
      </c>
      <c r="E129" s="65"/>
      <c r="F129" s="269"/>
      <c r="G129" s="102" t="s">
        <v>55</v>
      </c>
      <c r="H129" s="102" t="s">
        <v>56</v>
      </c>
      <c r="I129" s="103" t="s">
        <v>57</v>
      </c>
      <c r="J129" s="103" t="s">
        <v>55</v>
      </c>
      <c r="K129" s="103" t="s">
        <v>56</v>
      </c>
      <c r="L129" s="103" t="s">
        <v>57</v>
      </c>
      <c r="M129" s="65"/>
      <c r="N129" s="111" t="s">
        <v>90</v>
      </c>
      <c r="O129" s="111" t="s">
        <v>91</v>
      </c>
      <c r="P129" s="111" t="s">
        <v>92</v>
      </c>
      <c r="Q129" s="65"/>
      <c r="R129" s="257" t="s">
        <v>93</v>
      </c>
      <c r="S129" s="257"/>
      <c r="T129" s="257" t="s">
        <v>94</v>
      </c>
      <c r="U129" s="257"/>
      <c r="V129" s="257" t="s">
        <v>95</v>
      </c>
      <c r="W129" s="257"/>
      <c r="X129" s="67"/>
      <c r="Y129" s="258" t="s">
        <v>96</v>
      </c>
      <c r="Z129" s="258"/>
      <c r="AA129" s="258" t="s">
        <v>97</v>
      </c>
      <c r="AB129" s="258"/>
      <c r="AC129" s="258" t="s">
        <v>98</v>
      </c>
      <c r="AD129" s="258"/>
      <c r="AE129" s="65"/>
      <c r="AF129" s="112"/>
      <c r="AG129" s="113" t="s">
        <v>33</v>
      </c>
      <c r="AH129" s="113" t="s">
        <v>34</v>
      </c>
      <c r="AI129" s="114" t="s">
        <v>35</v>
      </c>
      <c r="AJ129" s="115"/>
      <c r="AK129" s="116"/>
      <c r="AL129" s="49" t="s">
        <v>78</v>
      </c>
      <c r="AM129" s="49" t="s">
        <v>79</v>
      </c>
      <c r="AN129" s="70"/>
      <c r="AO129" s="70"/>
      <c r="AP129" s="70"/>
      <c r="AQ129" s="70"/>
      <c r="AR129" s="152"/>
    </row>
    <row r="130" spans="1:44" ht="12" customHeight="1">
      <c r="A130" s="140"/>
      <c r="B130" s="110" t="s">
        <v>79</v>
      </c>
      <c r="C130" s="55">
        <f>1/D129</f>
        <v>5</v>
      </c>
      <c r="D130" s="54">
        <v>1</v>
      </c>
      <c r="E130" s="65"/>
      <c r="F130" s="105" t="s">
        <v>78</v>
      </c>
      <c r="G130" s="50">
        <v>1</v>
      </c>
      <c r="H130" s="50">
        <v>1</v>
      </c>
      <c r="I130" s="50">
        <v>1</v>
      </c>
      <c r="J130" s="42">
        <v>0.33333333333333331</v>
      </c>
      <c r="K130" s="42">
        <v>0.4</v>
      </c>
      <c r="L130" s="42">
        <v>0.5</v>
      </c>
      <c r="M130" s="65"/>
      <c r="N130" s="118">
        <f t="shared" ref="N130:P131" si="158">(SUM(O124,R124))</f>
        <v>1.2721655269759087</v>
      </c>
      <c r="O130" s="118">
        <f t="shared" si="158"/>
        <v>1.2981423969999719</v>
      </c>
      <c r="P130" s="118">
        <f t="shared" si="158"/>
        <v>1.3535533905932737</v>
      </c>
      <c r="Q130" s="65"/>
      <c r="R130" s="245">
        <f>SUM(N130:N131)</f>
        <v>5.1005926517220992</v>
      </c>
      <c r="S130" s="246"/>
      <c r="T130" s="245">
        <f t="shared" ref="T130" si="159">SUM(P130:P131)</f>
        <v>6.0277880047680412</v>
      </c>
      <c r="U130" s="246"/>
      <c r="V130" s="245">
        <f t="shared" ref="V130" si="160">SUM(R130:R131)</f>
        <v>5.1005926517220992</v>
      </c>
      <c r="W130" s="246"/>
      <c r="X130" s="65"/>
      <c r="Y130" s="265">
        <f>(1/V130)</f>
        <v>0.19605564848672491</v>
      </c>
      <c r="Z130" s="265"/>
      <c r="AA130" s="265">
        <f>(1/T130)</f>
        <v>0.16589833604117959</v>
      </c>
      <c r="AB130" s="265"/>
      <c r="AC130" s="265">
        <f>(1/R130)</f>
        <v>0.19605564848672491</v>
      </c>
      <c r="AD130" s="265"/>
      <c r="AE130" s="65"/>
      <c r="AF130" s="113" t="s">
        <v>78</v>
      </c>
      <c r="AG130" s="89">
        <f>(N130*Y$130)</f>
        <v>0.2494152373737179</v>
      </c>
      <c r="AH130" s="89">
        <f>(O130*AA$130)</f>
        <v>0.2153596636068037</v>
      </c>
      <c r="AI130" s="89">
        <f>(P130*AC$130)</f>
        <v>0.26537178775416953</v>
      </c>
      <c r="AJ130" s="119"/>
      <c r="AK130" s="49" t="s">
        <v>78</v>
      </c>
      <c r="AL130" s="120" t="e">
        <f ca="1">_xlfn.IFNA(_xlfn.IFS($AH$130&gt;=AH130,1,AG130&gt;=$AI$130,0),((AG130-$AI$130)/(($AH$130-$AI$130)-(AH130-AG130))))</f>
        <v>#NAME?</v>
      </c>
      <c r="AM130" s="120" t="e">
        <f ca="1">_xlfn.IFNA(_xlfn.IFS($AH$131&gt;=AH130,1,AG130&gt;=$AI$131,0),((AG130-$AI$131)/(($AH$131-$AI$131)-(AH130-AG130))))</f>
        <v>#NAME?</v>
      </c>
      <c r="AN130" s="70"/>
      <c r="AO130" s="70"/>
      <c r="AP130" s="70"/>
      <c r="AQ130" s="70"/>
      <c r="AR130" s="152"/>
    </row>
    <row r="131" spans="1:44">
      <c r="A131" s="140"/>
      <c r="B131" s="56" t="s">
        <v>19</v>
      </c>
      <c r="C131" s="131">
        <f>SUM(C129:C130)</f>
        <v>6</v>
      </c>
      <c r="D131" s="131">
        <f>SUM(D129:D130)</f>
        <v>1.2</v>
      </c>
      <c r="E131" s="65"/>
      <c r="F131" s="105" t="s">
        <v>79</v>
      </c>
      <c r="G131" s="42">
        <v>2</v>
      </c>
      <c r="H131" s="42">
        <v>2.5</v>
      </c>
      <c r="I131" s="42">
        <v>3</v>
      </c>
      <c r="J131" s="50">
        <v>1</v>
      </c>
      <c r="K131" s="50">
        <v>1</v>
      </c>
      <c r="L131" s="50">
        <v>1</v>
      </c>
      <c r="M131" s="65"/>
      <c r="N131" s="118">
        <f t="shared" si="158"/>
        <v>3.8284271247461903</v>
      </c>
      <c r="O131" s="118">
        <f t="shared" si="158"/>
        <v>4.3541019662496847</v>
      </c>
      <c r="P131" s="118">
        <f t="shared" si="158"/>
        <v>4.6742346141747673</v>
      </c>
      <c r="Q131" s="65"/>
      <c r="R131" s="65"/>
      <c r="S131" s="65"/>
      <c r="T131" s="65"/>
      <c r="U131" s="65"/>
      <c r="V131" s="65"/>
      <c r="W131" s="65"/>
      <c r="X131" s="84"/>
      <c r="Y131" s="84"/>
      <c r="Z131" s="84"/>
      <c r="AA131" s="65"/>
      <c r="AB131" s="65"/>
      <c r="AC131" s="65"/>
      <c r="AD131" s="65"/>
      <c r="AE131" s="65"/>
      <c r="AF131" s="113" t="s">
        <v>79</v>
      </c>
      <c r="AG131" s="89">
        <f>(N131*Y$130)</f>
        <v>0.75058476262628204</v>
      </c>
      <c r="AH131" s="89">
        <f>(O131*AA$130)</f>
        <v>0.72233827115445104</v>
      </c>
      <c r="AI131" s="89">
        <f>(P131*AC$130)</f>
        <v>0.91641009846113042</v>
      </c>
      <c r="AJ131" s="119"/>
      <c r="AK131" s="49" t="s">
        <v>79</v>
      </c>
      <c r="AL131" s="120" t="e">
        <f ca="1">_xlfn.IFNA(_xlfn.IFS($AH$130&gt;=AH131,1,AG131&gt;=$AI$130,0),((AG131-$AI$130)/(($AH$130-$AI$130)-(AH131-AG131))))</f>
        <v>#NAME?</v>
      </c>
      <c r="AM131" s="120" t="e">
        <f ca="1">_xlfn.IFNA(_xlfn.IFS($AH$131&gt;=AH131,1,AG131&gt;=$AI$131,0),((AG131-$AI$131)/(($AH$131-$AI$131)-(AH131-AG131))))</f>
        <v>#NAME?</v>
      </c>
      <c r="AN131" s="70"/>
      <c r="AO131" s="70"/>
      <c r="AP131" s="70"/>
      <c r="AQ131" s="70"/>
      <c r="AR131" s="152"/>
    </row>
    <row r="132" spans="1:44">
      <c r="A132" s="140"/>
      <c r="B132" s="65"/>
      <c r="C132" s="65"/>
      <c r="D132" s="65"/>
      <c r="E132" s="65"/>
      <c r="F132" s="65"/>
      <c r="G132" s="68"/>
      <c r="H132" s="65"/>
      <c r="I132" s="65"/>
      <c r="J132" s="65"/>
      <c r="K132" s="65"/>
      <c r="L132" s="65"/>
      <c r="M132" s="65"/>
      <c r="N132" s="67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7"/>
      <c r="AB132" s="67"/>
      <c r="AC132" s="65"/>
      <c r="AD132" s="65"/>
      <c r="AE132" s="65"/>
      <c r="AF132" s="123"/>
      <c r="AG132" s="124"/>
      <c r="AH132" s="124"/>
      <c r="AI132" s="124"/>
      <c r="AJ132" s="67"/>
      <c r="AK132" s="125"/>
      <c r="AL132" s="65"/>
      <c r="AM132" s="65"/>
      <c r="AN132" s="65"/>
      <c r="AO132" s="65"/>
      <c r="AP132" s="65"/>
      <c r="AQ132" s="65"/>
      <c r="AR132" s="152"/>
    </row>
    <row r="133" spans="1:44">
      <c r="A133" s="140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84"/>
      <c r="AA133" s="84"/>
      <c r="AB133" s="67"/>
      <c r="AC133" s="65"/>
      <c r="AD133" s="65"/>
      <c r="AE133" s="65"/>
      <c r="AF133" s="67"/>
      <c r="AG133" s="67"/>
      <c r="AH133" s="67"/>
      <c r="AI133" s="67"/>
      <c r="AJ133" s="67"/>
      <c r="AK133" s="49" t="s">
        <v>99</v>
      </c>
      <c r="AL133" s="126" t="e">
        <f ca="1">MIN(AL130:AL131)</f>
        <v>#NAME?</v>
      </c>
      <c r="AM133" s="126" t="e">
        <f ca="1">MIN(AM130:AM131)</f>
        <v>#NAME?</v>
      </c>
      <c r="AN133" s="84" t="e">
        <f ca="1">SUM(AL133:AM133)</f>
        <v>#NAME?</v>
      </c>
      <c r="AO133" s="65"/>
      <c r="AP133" s="65"/>
      <c r="AQ133" s="65"/>
      <c r="AR133" s="152"/>
    </row>
    <row r="134" spans="1:44">
      <c r="A134" s="140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7"/>
      <c r="O134" s="65"/>
      <c r="P134" s="65"/>
      <c r="Q134" s="65"/>
      <c r="R134" s="65"/>
      <c r="S134" s="65"/>
      <c r="T134" s="65"/>
      <c r="U134" s="84"/>
      <c r="V134" s="84"/>
      <c r="W134" s="65"/>
      <c r="X134" s="65"/>
      <c r="Y134" s="65"/>
      <c r="Z134" s="65"/>
      <c r="AA134" s="67"/>
      <c r="AB134" s="65"/>
      <c r="AC134" s="65"/>
      <c r="AD134" s="65"/>
      <c r="AE134" s="65"/>
      <c r="AF134" s="65"/>
      <c r="AG134" s="65"/>
      <c r="AH134" s="65"/>
      <c r="AI134" s="65"/>
      <c r="AJ134" s="65"/>
      <c r="AK134" s="49" t="s">
        <v>42</v>
      </c>
      <c r="AL134" s="65" t="e">
        <f ca="1">AL133/$AN$133</f>
        <v>#NAME?</v>
      </c>
      <c r="AM134" s="65" t="e">
        <f ca="1">AM133/$AN$133</f>
        <v>#NAME?</v>
      </c>
      <c r="AN134" s="65" t="e">
        <f ca="1">SUM(AL134:AM134)</f>
        <v>#NAME?</v>
      </c>
      <c r="AO134" s="65"/>
      <c r="AP134" s="65"/>
      <c r="AQ134" s="65"/>
      <c r="AR134" s="152"/>
    </row>
    <row r="135" spans="1:44" ht="12" thickBot="1">
      <c r="A135" s="167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5"/>
    </row>
    <row r="136" spans="1:44">
      <c r="F136" s="65"/>
    </row>
    <row r="137" spans="1:44">
      <c r="B137" s="185" t="s">
        <v>106</v>
      </c>
      <c r="C137" s="185"/>
      <c r="D137" s="185"/>
      <c r="E137" s="185"/>
      <c r="F137" s="186"/>
      <c r="G137" s="185"/>
      <c r="H137" s="185"/>
      <c r="I137" s="185"/>
      <c r="J137" s="185"/>
      <c r="K137" s="185"/>
    </row>
    <row r="139" spans="1:44">
      <c r="B139" s="168"/>
      <c r="C139" s="281" t="s">
        <v>107</v>
      </c>
      <c r="D139" s="276" t="s">
        <v>108</v>
      </c>
      <c r="E139" s="277"/>
      <c r="F139" s="278"/>
      <c r="H139" s="168"/>
      <c r="I139" s="279" t="s">
        <v>109</v>
      </c>
      <c r="J139" s="276" t="s">
        <v>110</v>
      </c>
      <c r="K139" s="277"/>
      <c r="L139" s="278"/>
      <c r="M139" s="279" t="s">
        <v>111</v>
      </c>
      <c r="N139" s="276" t="s">
        <v>112</v>
      </c>
      <c r="O139" s="277"/>
      <c r="P139" s="278"/>
    </row>
    <row r="140" spans="1:44">
      <c r="B140" s="168"/>
      <c r="C140" s="282"/>
      <c r="D140" s="168" t="s">
        <v>55</v>
      </c>
      <c r="E140" s="168" t="s">
        <v>56</v>
      </c>
      <c r="F140" s="168" t="s">
        <v>57</v>
      </c>
      <c r="H140" s="168"/>
      <c r="I140" s="280"/>
      <c r="J140" s="168" t="s">
        <v>55</v>
      </c>
      <c r="K140" s="168" t="s">
        <v>56</v>
      </c>
      <c r="L140" s="168" t="s">
        <v>57</v>
      </c>
      <c r="M140" s="280"/>
      <c r="N140" s="168" t="s">
        <v>55</v>
      </c>
      <c r="O140" s="168" t="s">
        <v>56</v>
      </c>
      <c r="P140" s="168" t="s">
        <v>57</v>
      </c>
    </row>
    <row r="141" spans="1:44">
      <c r="B141" s="168" t="s">
        <v>13</v>
      </c>
      <c r="C141" s="168">
        <f>BB29</f>
        <v>0.15571110602797816</v>
      </c>
      <c r="D141" s="89">
        <f t="shared" ref="D141:F146" si="161">AW21</f>
        <v>8.2665884444836205E-2</v>
      </c>
      <c r="E141" s="89">
        <f t="shared" si="161"/>
        <v>0.15205254628691381</v>
      </c>
      <c r="F141" s="89">
        <f t="shared" si="161"/>
        <v>0.26139068454641523</v>
      </c>
      <c r="H141" s="168" t="s">
        <v>62</v>
      </c>
      <c r="I141" s="89" t="e">
        <f ca="1">AL45</f>
        <v>#NAME?</v>
      </c>
      <c r="J141" s="89">
        <f>AG41</f>
        <v>0.53950428677963591</v>
      </c>
      <c r="K141" s="89">
        <f t="shared" ref="K141:L141" si="162">AH41</f>
        <v>0.50399574917611356</v>
      </c>
      <c r="L141" s="89">
        <f t="shared" si="162"/>
        <v>0.65123928305091028</v>
      </c>
      <c r="M141" s="89" t="e">
        <f ca="1">I141*C$141</f>
        <v>#NAME?</v>
      </c>
      <c r="N141" s="214">
        <f>J141*D$141</f>
        <v>4.4598599028419152E-2</v>
      </c>
      <c r="O141" s="214">
        <f t="shared" ref="O141:P142" si="163">K141*E$141</f>
        <v>7.6633836980008807E-2</v>
      </c>
      <c r="P141" s="214">
        <f t="shared" si="163"/>
        <v>0.17022788200019412</v>
      </c>
    </row>
    <row r="142" spans="1:44">
      <c r="B142" s="168" t="s">
        <v>14</v>
      </c>
      <c r="C142" s="168">
        <f>BC29</f>
        <v>0.1383361655825992</v>
      </c>
      <c r="D142" s="89">
        <f t="shared" si="161"/>
        <v>8.5835189818221747E-2</v>
      </c>
      <c r="E142" s="89">
        <f t="shared" si="161"/>
        <v>0.13954277314961619</v>
      </c>
      <c r="F142" s="89">
        <f t="shared" si="161"/>
        <v>0.24501931166830318</v>
      </c>
      <c r="H142" s="168" t="s">
        <v>63</v>
      </c>
      <c r="I142" s="89" t="e">
        <f ca="1">AM45</f>
        <v>#NAME?</v>
      </c>
      <c r="J142" s="89">
        <f>AG42</f>
        <v>0.46049571322036414</v>
      </c>
      <c r="K142" s="89">
        <f t="shared" ref="K142" si="164">AH42</f>
        <v>0.41151080600440454</v>
      </c>
      <c r="L142" s="89">
        <f t="shared" ref="L142" si="165">AI42</f>
        <v>0.53950428677963591</v>
      </c>
      <c r="M142" s="89" t="e">
        <f t="shared" ref="M142" ca="1" si="166">I142*C$141</f>
        <v>#NAME?</v>
      </c>
      <c r="N142" s="214">
        <f>J142*D$141</f>
        <v>3.8067285416417053E-2</v>
      </c>
      <c r="O142" s="214">
        <f t="shared" si="163"/>
        <v>6.2571265877549936E-2</v>
      </c>
      <c r="P142" s="214">
        <f t="shared" si="163"/>
        <v>0.14102139483705456</v>
      </c>
    </row>
    <row r="143" spans="1:44">
      <c r="B143" s="168" t="s">
        <v>15</v>
      </c>
      <c r="C143" s="168">
        <f>BD29</f>
        <v>0.25965596204309166</v>
      </c>
      <c r="D143" s="89">
        <f t="shared" si="161"/>
        <v>0.13311082568219279</v>
      </c>
      <c r="E143" s="89">
        <f t="shared" si="161"/>
        <v>0.23768568960865497</v>
      </c>
      <c r="F143" s="89">
        <f t="shared" si="161"/>
        <v>0.39291294907468877</v>
      </c>
      <c r="H143" s="168" t="s">
        <v>66</v>
      </c>
      <c r="I143" s="89" t="e">
        <f ca="1">AK64</f>
        <v>#NAME?</v>
      </c>
      <c r="J143" s="89">
        <f>AF59</f>
        <v>0.17939784902215511</v>
      </c>
      <c r="K143" s="89">
        <f t="shared" ref="K143:L143" si="167">AG59</f>
        <v>0.2992932536505028</v>
      </c>
      <c r="L143" s="89">
        <f t="shared" si="167"/>
        <v>0.49061267183911667</v>
      </c>
      <c r="M143" s="89" t="e">
        <f ca="1">I143*C$142</f>
        <v>#NAME?</v>
      </c>
      <c r="N143" s="214">
        <f>J143*D$142</f>
        <v>1.539864842379737E-2</v>
      </c>
      <c r="O143" s="214">
        <f t="shared" ref="O143:P145" si="168">K143*E$142</f>
        <v>4.1764210599362653E-2</v>
      </c>
      <c r="P143" s="214">
        <f t="shared" si="168"/>
        <v>0.12020957914976747</v>
      </c>
    </row>
    <row r="144" spans="1:44">
      <c r="B144" s="168" t="s">
        <v>16</v>
      </c>
      <c r="C144" s="168">
        <f>BE29</f>
        <v>0.15166093782584295</v>
      </c>
      <c r="D144" s="89">
        <f t="shared" si="161"/>
        <v>8.8740550454795175E-2</v>
      </c>
      <c r="E144" s="89">
        <f t="shared" si="161"/>
        <v>0.14594735326847233</v>
      </c>
      <c r="F144" s="89">
        <f t="shared" si="161"/>
        <v>0.26194196604979253</v>
      </c>
      <c r="H144" s="168" t="s">
        <v>67</v>
      </c>
      <c r="I144" s="89" t="e">
        <f ca="1">AL64</f>
        <v>#NAME?</v>
      </c>
      <c r="J144" s="89">
        <f t="shared" ref="J144:J145" si="169">AF60</f>
        <v>0.2775137906389466</v>
      </c>
      <c r="K144" s="89">
        <f t="shared" ref="K144:K145" si="170">AG60</f>
        <v>0.4592262326407785</v>
      </c>
      <c r="L144" s="89">
        <f t="shared" ref="L144:L145" si="171">AH60</f>
        <v>0.71638593918509319</v>
      </c>
      <c r="M144" s="89" t="e">
        <f t="shared" ref="M144:M145" ca="1" si="172">I144*C$142</f>
        <v>#NAME?</v>
      </c>
      <c r="N144" s="214">
        <f t="shared" ref="N144:N145" si="173">J144*D$142</f>
        <v>2.382044889666823E-2</v>
      </c>
      <c r="O144" s="214">
        <f t="shared" si="168"/>
        <v>6.408170200574502E-2</v>
      </c>
      <c r="P144" s="214">
        <f t="shared" si="168"/>
        <v>0.17552838970798243</v>
      </c>
    </row>
    <row r="145" spans="2:16">
      <c r="B145" s="168" t="s">
        <v>17</v>
      </c>
      <c r="C145" s="168">
        <f>BF29</f>
        <v>4.2083478649833084E-2</v>
      </c>
      <c r="D145" s="89">
        <f t="shared" si="161"/>
        <v>6.018793045137949E-2</v>
      </c>
      <c r="E145" s="89">
        <f t="shared" si="161"/>
        <v>9.458756882922352E-2</v>
      </c>
      <c r="F145" s="89">
        <f t="shared" si="161"/>
        <v>0.16078926468666771</v>
      </c>
      <c r="H145" s="168" t="s">
        <v>68</v>
      </c>
      <c r="I145" s="89" t="e">
        <f ca="1">AM64</f>
        <v>#NAME?</v>
      </c>
      <c r="J145" s="89">
        <f t="shared" si="169"/>
        <v>0.16139323826997828</v>
      </c>
      <c r="K145" s="89">
        <f t="shared" si="170"/>
        <v>0.24148051370871856</v>
      </c>
      <c r="L145" s="89">
        <f t="shared" si="171"/>
        <v>0.41032649135265659</v>
      </c>
      <c r="M145" s="89" t="e">
        <f t="shared" ca="1" si="172"/>
        <v>#NAME?</v>
      </c>
      <c r="N145" s="214">
        <f t="shared" si="173"/>
        <v>1.3853219242281077E-2</v>
      </c>
      <c r="O145" s="214">
        <f t="shared" si="168"/>
        <v>3.3696860544508496E-2</v>
      </c>
      <c r="P145" s="214">
        <f t="shared" si="168"/>
        <v>0.10053791447049787</v>
      </c>
    </row>
    <row r="146" spans="2:16">
      <c r="B146" s="168" t="s">
        <v>18</v>
      </c>
      <c r="C146" s="168">
        <f>BG29</f>
        <v>0.25255234987065495</v>
      </c>
      <c r="D146" s="89">
        <f t="shared" si="161"/>
        <v>0.13022435958573053</v>
      </c>
      <c r="E146" s="89">
        <f t="shared" si="161"/>
        <v>0.23018406885711923</v>
      </c>
      <c r="F146" s="89">
        <f t="shared" si="161"/>
        <v>0.39981344156964227</v>
      </c>
      <c r="H146" s="168" t="s">
        <v>69</v>
      </c>
      <c r="I146" s="89" t="e">
        <f ca="1">AK83</f>
        <v>#NAME?</v>
      </c>
      <c r="J146" s="89">
        <f>AF78</f>
        <v>0.26472621028088172</v>
      </c>
      <c r="K146" s="89">
        <f t="shared" ref="K146:L146" si="174">AG78</f>
        <v>0.3304331231672803</v>
      </c>
      <c r="L146" s="89">
        <f t="shared" si="174"/>
        <v>0.41277266214586733</v>
      </c>
      <c r="M146" s="89" t="e">
        <f ca="1">I146*C$143</f>
        <v>#NAME?</v>
      </c>
      <c r="N146" s="214">
        <f>J146*D$143</f>
        <v>3.5237924430205958E-2</v>
      </c>
      <c r="O146" s="214">
        <f t="shared" ref="O146:P148" si="175">K146*E$143</f>
        <v>7.8539224749556644E-2</v>
      </c>
      <c r="P146" s="214">
        <f t="shared" si="175"/>
        <v>0.16218372398114289</v>
      </c>
    </row>
    <row r="147" spans="2:16">
      <c r="H147" s="168" t="s">
        <v>70</v>
      </c>
      <c r="I147" s="89" t="e">
        <f ca="1">AL83</f>
        <v>#NAME?</v>
      </c>
      <c r="J147" s="89">
        <f t="shared" ref="J147:J148" si="176">AF79</f>
        <v>0.31534570223049424</v>
      </c>
      <c r="K147" s="89">
        <f t="shared" ref="K147:K148" si="177">AG79</f>
        <v>0.39537551332130472</v>
      </c>
      <c r="L147" s="89">
        <f t="shared" ref="L147:L148" si="178">AH79</f>
        <v>0.48303136670196295</v>
      </c>
      <c r="M147" s="89" t="e">
        <f t="shared" ref="M147:M148" ca="1" si="179">I147*C$143</f>
        <v>#NAME?</v>
      </c>
      <c r="N147" s="214">
        <f t="shared" ref="N147:N148" si="180">J147*D$143</f>
        <v>4.197592679923199E-2</v>
      </c>
      <c r="O147" s="214">
        <f t="shared" si="175"/>
        <v>9.3975101538150266E-2</v>
      </c>
      <c r="P147" s="214">
        <f t="shared" si="175"/>
        <v>0.18978927878644569</v>
      </c>
    </row>
    <row r="148" spans="2:16">
      <c r="H148" s="168" t="s">
        <v>71</v>
      </c>
      <c r="I148" s="89" t="e">
        <f ca="1">AM83</f>
        <v>#NAME?</v>
      </c>
      <c r="J148" s="89">
        <f t="shared" si="176"/>
        <v>0.22878427596539047</v>
      </c>
      <c r="K148" s="89">
        <f t="shared" si="177"/>
        <v>0.27419136351141488</v>
      </c>
      <c r="L148" s="89">
        <f t="shared" si="178"/>
        <v>0.34050968704670281</v>
      </c>
      <c r="M148" s="89" t="e">
        <f t="shared" ca="1" si="179"/>
        <v>#NAME?</v>
      </c>
      <c r="N148" s="214">
        <f t="shared" si="180"/>
        <v>3.0453663876855781E-2</v>
      </c>
      <c r="O148" s="214">
        <f t="shared" si="175"/>
        <v>6.5171363320948042E-2</v>
      </c>
      <c r="P148" s="214">
        <f t="shared" si="175"/>
        <v>0.13379066532601935</v>
      </c>
    </row>
    <row r="149" spans="2:16">
      <c r="H149" s="168" t="s">
        <v>72</v>
      </c>
      <c r="I149" s="89" t="e">
        <f ca="1">AL99</f>
        <v>#NAME?</v>
      </c>
      <c r="J149" s="89">
        <f>AG95</f>
        <v>0.70338850790680019</v>
      </c>
      <c r="K149" s="89">
        <f t="shared" ref="K149:L149" si="181">AH95</f>
        <v>0.55436116124788137</v>
      </c>
      <c r="L149" s="89">
        <f t="shared" si="181"/>
        <v>0.93796789519553569</v>
      </c>
      <c r="M149" s="89" t="e">
        <f ca="1">I149*C$144</f>
        <v>#NAME?</v>
      </c>
      <c r="N149" s="214">
        <f>J149*D$144</f>
        <v>6.2419083375226496E-2</v>
      </c>
      <c r="O149" s="214">
        <f t="shared" ref="O149:P150" si="182">K149*E$144</f>
        <v>8.0907544238965096E-2</v>
      </c>
      <c r="P149" s="214">
        <f t="shared" si="182"/>
        <v>0.24569315455910437</v>
      </c>
    </row>
    <row r="150" spans="2:16">
      <c r="H150" s="168" t="s">
        <v>73</v>
      </c>
      <c r="I150" s="89" t="e">
        <f ca="1">AM99</f>
        <v>#NAME?</v>
      </c>
      <c r="J150" s="89">
        <f>AG96</f>
        <v>0.29661149209319981</v>
      </c>
      <c r="K150" s="89">
        <f t="shared" ref="K150:L150" si="183">AH96</f>
        <v>0.20952882416783872</v>
      </c>
      <c r="L150" s="89">
        <f t="shared" si="183"/>
        <v>0.54404222844662464</v>
      </c>
      <c r="M150" s="89" t="e">
        <f ca="1">I150*C$144</f>
        <v>#NAME?</v>
      </c>
      <c r="N150" s="214">
        <f>J150*D$144</f>
        <v>2.6321467079568679E-2</v>
      </c>
      <c r="O150" s="214">
        <f t="shared" si="182"/>
        <v>3.0580177320751179E-2</v>
      </c>
      <c r="P150" s="214">
        <f t="shared" si="182"/>
        <v>0.14250749093341922</v>
      </c>
    </row>
    <row r="151" spans="2:16">
      <c r="H151" s="168" t="s">
        <v>74</v>
      </c>
      <c r="I151" s="89" t="e">
        <f ca="1">AO118</f>
        <v>#NAME?</v>
      </c>
      <c r="J151" s="89">
        <f>AJ113</f>
        <v>0.22596260955820535</v>
      </c>
      <c r="K151" s="89">
        <f t="shared" ref="K151:L151" si="184">AK113</f>
        <v>0.30749491898773806</v>
      </c>
      <c r="L151" s="89">
        <f t="shared" si="184"/>
        <v>0.40465115182400752</v>
      </c>
      <c r="M151" s="89" t="e">
        <f ca="1">I151*C$145</f>
        <v>#NAME?</v>
      </c>
      <c r="N151" s="214">
        <f>J151*D$145</f>
        <v>1.3600221828701482E-2</v>
      </c>
      <c r="O151" s="214">
        <f t="shared" ref="O151:P154" si="185">K151*E$145</f>
        <v>2.9085196814389185E-2</v>
      </c>
      <c r="P151" s="214">
        <f t="shared" si="185"/>
        <v>6.5063561156395305E-2</v>
      </c>
    </row>
    <row r="152" spans="2:16">
      <c r="H152" s="168" t="s">
        <v>75</v>
      </c>
      <c r="I152" s="89" t="e">
        <f ca="1">AP118</f>
        <v>#NAME?</v>
      </c>
      <c r="J152" s="89">
        <f t="shared" ref="J152:J154" si="186">AJ114</f>
        <v>0.29649997698621994</v>
      </c>
      <c r="K152" s="89">
        <f t="shared" ref="K152:K154" si="187">AK114</f>
        <v>0.39091299656968137</v>
      </c>
      <c r="L152" s="89">
        <f t="shared" ref="L152:L154" si="188">AL114</f>
        <v>0.50156913822625171</v>
      </c>
      <c r="M152" s="89" t="e">
        <f t="shared" ref="M152:M154" ca="1" si="189">I152*C$145</f>
        <v>#NAME?</v>
      </c>
      <c r="N152" s="214">
        <f t="shared" ref="N152:N153" si="190">J152*D$145</f>
        <v>1.7845719993682226E-2</v>
      </c>
      <c r="O152" s="214">
        <f t="shared" si="185"/>
        <v>3.6975509969272756E-2</v>
      </c>
      <c r="P152" s="214">
        <f t="shared" si="185"/>
        <v>8.0646932924924614E-2</v>
      </c>
    </row>
    <row r="153" spans="2:16">
      <c r="H153" s="168" t="s">
        <v>76</v>
      </c>
      <c r="I153" s="89" t="e">
        <f ca="1">AQ118</f>
        <v>#NAME?</v>
      </c>
      <c r="J153" s="89">
        <f t="shared" si="186"/>
        <v>0.13844440622945944</v>
      </c>
      <c r="K153" s="89">
        <f t="shared" si="187"/>
        <v>0.18229308761408522</v>
      </c>
      <c r="L153" s="89">
        <f t="shared" si="188"/>
        <v>0.25456581497993808</v>
      </c>
      <c r="M153" s="89" t="e">
        <f t="shared" ca="1" si="189"/>
        <v>#NAME?</v>
      </c>
      <c r="N153" s="214">
        <f t="shared" si="190"/>
        <v>8.3326822935212343E-3</v>
      </c>
      <c r="O153" s="214">
        <f t="shared" si="185"/>
        <v>1.7242659971788959E-2</v>
      </c>
      <c r="P153" s="214">
        <f t="shared" si="185"/>
        <v>4.0931450204986543E-2</v>
      </c>
    </row>
    <row r="154" spans="2:16">
      <c r="H154" s="168" t="s">
        <v>77</v>
      </c>
      <c r="I154" s="89" t="e">
        <f ca="1">AR118</f>
        <v>#NAME?</v>
      </c>
      <c r="J154" s="89">
        <f t="shared" si="186"/>
        <v>8.3644154684545988E-2</v>
      </c>
      <c r="K154" s="89">
        <f t="shared" si="187"/>
        <v>0.11929899682849526</v>
      </c>
      <c r="L154" s="89">
        <f t="shared" si="188"/>
        <v>0.18230496858315881</v>
      </c>
      <c r="M154" s="89" t="e">
        <f t="shared" ca="1" si="189"/>
        <v>#NAME?</v>
      </c>
      <c r="N154" s="214">
        <f>J154*D$145</f>
        <v>5.0343685648178817E-3</v>
      </c>
      <c r="O154" s="214">
        <f t="shared" si="185"/>
        <v>1.1284202073772615E-2</v>
      </c>
      <c r="P154" s="214">
        <f t="shared" si="185"/>
        <v>2.9312681847212162E-2</v>
      </c>
    </row>
    <row r="155" spans="2:16">
      <c r="H155" s="168" t="s">
        <v>78</v>
      </c>
      <c r="I155" s="89" t="e">
        <f ca="1">AL134</f>
        <v>#NAME?</v>
      </c>
      <c r="J155" s="89">
        <f>AG130</f>
        <v>0.2494152373737179</v>
      </c>
      <c r="K155" s="89">
        <f t="shared" ref="K155:L155" si="191">AH130</f>
        <v>0.2153596636068037</v>
      </c>
      <c r="L155" s="89">
        <f t="shared" si="191"/>
        <v>0.26537178775416953</v>
      </c>
      <c r="M155" s="89" t="e">
        <f ca="1">I155*C$146</f>
        <v>#NAME?</v>
      </c>
      <c r="N155" s="214">
        <f>J155*D$146</f>
        <v>3.247993955791538E-2</v>
      </c>
      <c r="O155" s="214">
        <f t="shared" ref="O155:P156" si="192">K155*E$146</f>
        <v>4.9572363636714536E-2</v>
      </c>
      <c r="P155" s="214">
        <f t="shared" si="192"/>
        <v>0.10609920775748317</v>
      </c>
    </row>
    <row r="156" spans="2:16">
      <c r="H156" s="168" t="s">
        <v>79</v>
      </c>
      <c r="I156" s="89" t="e">
        <f ca="1">AM134</f>
        <v>#NAME?</v>
      </c>
      <c r="J156" s="89">
        <f>AG131</f>
        <v>0.75058476262628204</v>
      </c>
      <c r="K156" s="89">
        <f t="shared" ref="K156:L156" si="193">AH131</f>
        <v>0.72233827115445104</v>
      </c>
      <c r="L156" s="89">
        <f t="shared" si="193"/>
        <v>0.91641009846113042</v>
      </c>
      <c r="M156" s="89" t="e">
        <f ca="1">I156*C$146</f>
        <v>#NAME?</v>
      </c>
      <c r="N156" s="214">
        <f>J156*D$146</f>
        <v>9.7744420027815151E-2</v>
      </c>
      <c r="O156" s="214">
        <f t="shared" si="192"/>
        <v>0.16627076234554861</v>
      </c>
      <c r="P156" s="214">
        <f t="shared" si="192"/>
        <v>0.36639307535491927</v>
      </c>
    </row>
    <row r="157" spans="2:16">
      <c r="M157" s="99" t="e">
        <f ca="1">SUM(M141:M156)</f>
        <v>#NAME?</v>
      </c>
    </row>
  </sheetData>
  <mergeCells count="165">
    <mergeCell ref="J139:L139"/>
    <mergeCell ref="M139:M140"/>
    <mergeCell ref="N139:P139"/>
    <mergeCell ref="D139:F139"/>
    <mergeCell ref="C139:C140"/>
    <mergeCell ref="I139:I140"/>
    <mergeCell ref="F128:F129"/>
    <mergeCell ref="G128:I128"/>
    <mergeCell ref="J128:L128"/>
    <mergeCell ref="F122:F123"/>
    <mergeCell ref="G122:I122"/>
    <mergeCell ref="J122:L122"/>
    <mergeCell ref="N122:N123"/>
    <mergeCell ref="O122:Q122"/>
    <mergeCell ref="R122:T122"/>
    <mergeCell ref="R130:S130"/>
    <mergeCell ref="T130:U130"/>
    <mergeCell ref="V130:W130"/>
    <mergeCell ref="R129:S129"/>
    <mergeCell ref="T129:U129"/>
    <mergeCell ref="V129:W129"/>
    <mergeCell ref="Y130:Z130"/>
    <mergeCell ref="AA130:AB130"/>
    <mergeCell ref="AC130:AD130"/>
    <mergeCell ref="AN111:AP111"/>
    <mergeCell ref="R103:T103"/>
    <mergeCell ref="H111:H112"/>
    <mergeCell ref="V102:Y102"/>
    <mergeCell ref="AC103:AE103"/>
    <mergeCell ref="AF103:AH103"/>
    <mergeCell ref="AI111:AK111"/>
    <mergeCell ref="Z103:AB103"/>
    <mergeCell ref="H103:H104"/>
    <mergeCell ref="I103:K103"/>
    <mergeCell ref="L103:N103"/>
    <mergeCell ref="O103:Q103"/>
    <mergeCell ref="W103:Y103"/>
    <mergeCell ref="AF128:AI128"/>
    <mergeCell ref="AK128:AM128"/>
    <mergeCell ref="Y129:Z129"/>
    <mergeCell ref="AA129:AB129"/>
    <mergeCell ref="AC129:AD129"/>
    <mergeCell ref="N121:T121"/>
    <mergeCell ref="F87:F88"/>
    <mergeCell ref="G87:I87"/>
    <mergeCell ref="J87:L87"/>
    <mergeCell ref="N87:N88"/>
    <mergeCell ref="O87:Q87"/>
    <mergeCell ref="R87:T87"/>
    <mergeCell ref="F93:F94"/>
    <mergeCell ref="G93:I93"/>
    <mergeCell ref="J93:L93"/>
    <mergeCell ref="R94:S94"/>
    <mergeCell ref="T94:U94"/>
    <mergeCell ref="R95:S95"/>
    <mergeCell ref="T95:U95"/>
    <mergeCell ref="V95:W95"/>
    <mergeCell ref="Y95:Z95"/>
    <mergeCell ref="AA95:AB95"/>
    <mergeCell ref="AC95:AD95"/>
    <mergeCell ref="AE76:AG76"/>
    <mergeCell ref="AJ76:AL76"/>
    <mergeCell ref="Y68:AA68"/>
    <mergeCell ref="AF93:AI93"/>
    <mergeCell ref="AK93:AM93"/>
    <mergeCell ref="V94:W94"/>
    <mergeCell ref="Y94:Z94"/>
    <mergeCell ref="AA94:AB94"/>
    <mergeCell ref="AC94:AD94"/>
    <mergeCell ref="N86:T86"/>
    <mergeCell ref="AE57:AG57"/>
    <mergeCell ref="AJ57:AL57"/>
    <mergeCell ref="R67:X67"/>
    <mergeCell ref="N49:P49"/>
    <mergeCell ref="H56:J56"/>
    <mergeCell ref="K56:M56"/>
    <mergeCell ref="N56:P56"/>
    <mergeCell ref="AC41:AD41"/>
    <mergeCell ref="G75:G76"/>
    <mergeCell ref="H75:J75"/>
    <mergeCell ref="K75:M75"/>
    <mergeCell ref="N75:P75"/>
    <mergeCell ref="K68:M68"/>
    <mergeCell ref="N68:P68"/>
    <mergeCell ref="R68:R69"/>
    <mergeCell ref="S68:U68"/>
    <mergeCell ref="V68:X68"/>
    <mergeCell ref="AK39:AM39"/>
    <mergeCell ref="G49:G50"/>
    <mergeCell ref="H49:J49"/>
    <mergeCell ref="K49:M49"/>
    <mergeCell ref="R48:X48"/>
    <mergeCell ref="R49:R50"/>
    <mergeCell ref="S49:U49"/>
    <mergeCell ref="V49:X49"/>
    <mergeCell ref="R41:S41"/>
    <mergeCell ref="T41:U41"/>
    <mergeCell ref="V41:W41"/>
    <mergeCell ref="Y41:Z41"/>
    <mergeCell ref="AA41:AB41"/>
    <mergeCell ref="R40:S40"/>
    <mergeCell ref="T40:U40"/>
    <mergeCell ref="V40:W40"/>
    <mergeCell ref="Y40:Z40"/>
    <mergeCell ref="AA40:AB40"/>
    <mergeCell ref="AC40:AD40"/>
    <mergeCell ref="Y49:AA49"/>
    <mergeCell ref="B32:D32"/>
    <mergeCell ref="B38:D38"/>
    <mergeCell ref="G33:I33"/>
    <mergeCell ref="G56:G57"/>
    <mergeCell ref="G68:G69"/>
    <mergeCell ref="H68:J68"/>
    <mergeCell ref="B31:D31"/>
    <mergeCell ref="BA19:BG19"/>
    <mergeCell ref="AQ21:AR21"/>
    <mergeCell ref="AS21:AT21"/>
    <mergeCell ref="AV19:AY19"/>
    <mergeCell ref="AJ21:AK21"/>
    <mergeCell ref="AL21:AM21"/>
    <mergeCell ref="AO21:AP21"/>
    <mergeCell ref="N33:N34"/>
    <mergeCell ref="O33:Q33"/>
    <mergeCell ref="R33:T33"/>
    <mergeCell ref="N32:T32"/>
    <mergeCell ref="AF39:AI39"/>
    <mergeCell ref="J33:L33"/>
    <mergeCell ref="F33:F34"/>
    <mergeCell ref="F39:F40"/>
    <mergeCell ref="G39:I39"/>
    <mergeCell ref="J39:L39"/>
    <mergeCell ref="AQ6:AS6"/>
    <mergeCell ref="AT6:AV6"/>
    <mergeCell ref="AD6:AD7"/>
    <mergeCell ref="AD17:AX17"/>
    <mergeCell ref="AH20:AI20"/>
    <mergeCell ref="AJ20:AK20"/>
    <mergeCell ref="AL20:AM20"/>
    <mergeCell ref="AO20:AP20"/>
    <mergeCell ref="AQ20:AR20"/>
    <mergeCell ref="AS20:AT20"/>
    <mergeCell ref="AH21:AI21"/>
    <mergeCell ref="AD5:AJ5"/>
    <mergeCell ref="AE6:AG6"/>
    <mergeCell ref="AH6:AJ6"/>
    <mergeCell ref="AK6:AM6"/>
    <mergeCell ref="AN6:AP6"/>
    <mergeCell ref="B3:H3"/>
    <mergeCell ref="K4:M4"/>
    <mergeCell ref="N4:P4"/>
    <mergeCell ref="Q4:S4"/>
    <mergeCell ref="T4:V4"/>
    <mergeCell ref="W4:Y4"/>
    <mergeCell ref="Z4:AB4"/>
    <mergeCell ref="J4:J5"/>
    <mergeCell ref="J3:AB3"/>
    <mergeCell ref="B13:H13"/>
    <mergeCell ref="J13:AB13"/>
    <mergeCell ref="J14:J15"/>
    <mergeCell ref="K14:M14"/>
    <mergeCell ref="N14:P14"/>
    <mergeCell ref="Q14:S14"/>
    <mergeCell ref="T14:V14"/>
    <mergeCell ref="W14:Y14"/>
    <mergeCell ref="Z14:AB14"/>
  </mergeCells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S73"/>
  <sheetViews>
    <sheetView tabSelected="1" topLeftCell="KM6" zoomScale="125" zoomScaleNormal="125" zoomScalePageLayoutView="125" workbookViewId="0">
      <selection activeCell="LE12" sqref="LC12:LE21"/>
    </sheetView>
  </sheetViews>
  <sheetFormatPr baseColWidth="10" defaultColWidth="8.83203125" defaultRowHeight="14" x14ac:dyDescent="0"/>
  <cols>
    <col min="1" max="1" width="4.33203125" customWidth="1"/>
    <col min="2" max="2" width="4.83203125" customWidth="1"/>
    <col min="3" max="3" width="5.1640625" customWidth="1"/>
    <col min="4" max="5" width="4" bestFit="1" customWidth="1"/>
    <col min="6" max="6" width="4.5" bestFit="1" customWidth="1"/>
    <col min="7" max="17" width="4" bestFit="1" customWidth="1"/>
    <col min="19" max="19" width="20.5" bestFit="1" customWidth="1"/>
    <col min="20" max="35" width="4" bestFit="1" customWidth="1"/>
    <col min="36" max="36" width="6.5" bestFit="1" customWidth="1"/>
    <col min="37" max="37" width="3.83203125" bestFit="1" customWidth="1"/>
    <col min="38" max="38" width="3.5" bestFit="1" customWidth="1"/>
    <col min="39" max="39" width="3.83203125" bestFit="1" customWidth="1"/>
    <col min="40" max="40" width="4.5" bestFit="1" customWidth="1"/>
    <col min="42" max="42" width="10.1640625" customWidth="1"/>
    <col min="43" max="90" width="8.5" bestFit="1" customWidth="1"/>
    <col min="219" max="220" width="11" customWidth="1"/>
    <col min="221" max="224" width="11" bestFit="1" customWidth="1"/>
    <col min="286" max="286" width="12.6640625" bestFit="1" customWidth="1"/>
    <col min="287" max="288" width="13.83203125" bestFit="1" customWidth="1"/>
  </cols>
  <sheetData>
    <row r="1" spans="1:388">
      <c r="A1" s="1" t="s">
        <v>154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88">
      <c r="A2" s="15" t="s">
        <v>155</v>
      </c>
      <c r="B2" s="15" t="s">
        <v>156</v>
      </c>
      <c r="C2" s="15" t="s">
        <v>157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88">
      <c r="A3" s="15">
        <v>1</v>
      </c>
      <c r="B3" s="15">
        <v>2</v>
      </c>
      <c r="C3" s="15" t="s">
        <v>160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88">
      <c r="A4" s="15">
        <v>3</v>
      </c>
      <c r="B4" s="15">
        <v>4</v>
      </c>
      <c r="C4" s="15" t="s">
        <v>54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88">
      <c r="A5" s="15">
        <v>5</v>
      </c>
      <c r="B5" s="15">
        <v>6</v>
      </c>
      <c r="C5" s="15" t="s">
        <v>161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88">
      <c r="A6" s="15">
        <v>7</v>
      </c>
      <c r="B6" s="15">
        <v>8</v>
      </c>
      <c r="C6" s="15" t="s">
        <v>159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88">
      <c r="A7" s="15">
        <v>9</v>
      </c>
      <c r="B7" s="15">
        <v>10</v>
      </c>
      <c r="C7" s="15" t="s">
        <v>158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38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388">
      <c r="A9" s="284" t="s">
        <v>3</v>
      </c>
      <c r="B9" s="284"/>
      <c r="C9" s="284"/>
      <c r="D9" s="284"/>
      <c r="E9" s="284"/>
      <c r="F9" s="284"/>
      <c r="G9" s="284"/>
      <c r="H9" s="284"/>
      <c r="I9" s="284"/>
      <c r="J9" s="2"/>
      <c r="K9" s="2"/>
      <c r="L9" s="2"/>
      <c r="M9" s="2"/>
      <c r="N9" s="2"/>
      <c r="O9" s="2"/>
      <c r="P9" s="2"/>
      <c r="Q9" s="2"/>
      <c r="S9" s="1" t="s">
        <v>162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 t="s">
        <v>165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M9" t="s">
        <v>170</v>
      </c>
      <c r="EK9" t="s">
        <v>167</v>
      </c>
      <c r="GI9" t="s">
        <v>172</v>
      </c>
      <c r="IG9" s="1" t="s">
        <v>173</v>
      </c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Y9" s="1" t="s">
        <v>117</v>
      </c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V9" t="s">
        <v>119</v>
      </c>
      <c r="KY9" s="1" t="s">
        <v>120</v>
      </c>
      <c r="KZ9" s="1"/>
      <c r="LC9" t="s">
        <v>174</v>
      </c>
    </row>
    <row r="10" spans="1:388">
      <c r="A10" s="190"/>
      <c r="B10" s="213" t="s">
        <v>62</v>
      </c>
      <c r="C10" s="213" t="s">
        <v>63</v>
      </c>
      <c r="D10" s="213" t="s">
        <v>66</v>
      </c>
      <c r="E10" s="213" t="s">
        <v>67</v>
      </c>
      <c r="F10" s="219" t="s">
        <v>68</v>
      </c>
      <c r="G10" s="213" t="s">
        <v>69</v>
      </c>
      <c r="H10" s="213" t="s">
        <v>70</v>
      </c>
      <c r="I10" s="213" t="s">
        <v>71</v>
      </c>
      <c r="J10" s="213" t="s">
        <v>72</v>
      </c>
      <c r="K10" s="213" t="s">
        <v>73</v>
      </c>
      <c r="L10" s="213" t="s">
        <v>74</v>
      </c>
      <c r="M10" s="213" t="s">
        <v>75</v>
      </c>
      <c r="N10" s="213" t="s">
        <v>76</v>
      </c>
      <c r="O10" s="213" t="s">
        <v>77</v>
      </c>
      <c r="P10" s="213" t="s">
        <v>78</v>
      </c>
      <c r="Q10" s="213" t="s">
        <v>79</v>
      </c>
      <c r="S10" s="190"/>
      <c r="T10" s="213" t="s">
        <v>62</v>
      </c>
      <c r="U10" s="213" t="s">
        <v>63</v>
      </c>
      <c r="V10" s="213" t="s">
        <v>66</v>
      </c>
      <c r="W10" s="213" t="s">
        <v>67</v>
      </c>
      <c r="X10" s="213" t="s">
        <v>69</v>
      </c>
      <c r="Y10" s="213" t="s">
        <v>70</v>
      </c>
      <c r="Z10" s="213" t="s">
        <v>71</v>
      </c>
      <c r="AA10" s="213" t="s">
        <v>72</v>
      </c>
      <c r="AB10" s="213" t="s">
        <v>73</v>
      </c>
      <c r="AC10" s="213" t="s">
        <v>74</v>
      </c>
      <c r="AD10" s="213" t="s">
        <v>75</v>
      </c>
      <c r="AE10" s="213" t="s">
        <v>76</v>
      </c>
      <c r="AF10" s="213" t="s">
        <v>77</v>
      </c>
      <c r="AG10" s="213" t="s">
        <v>78</v>
      </c>
      <c r="AH10" s="213" t="s">
        <v>79</v>
      </c>
      <c r="AI10" s="213" t="s">
        <v>164</v>
      </c>
      <c r="AJ10" s="213" t="s">
        <v>163</v>
      </c>
      <c r="AK10" s="202" t="s">
        <v>53</v>
      </c>
      <c r="AL10" s="203" t="s">
        <v>1</v>
      </c>
      <c r="AM10" s="204" t="s">
        <v>0</v>
      </c>
      <c r="AN10" s="1"/>
      <c r="AO10" s="190"/>
      <c r="AP10" s="283" t="s">
        <v>62</v>
      </c>
      <c r="AQ10" s="283"/>
      <c r="AR10" s="283"/>
      <c r="AS10" s="283" t="s">
        <v>63</v>
      </c>
      <c r="AT10" s="283"/>
      <c r="AU10" s="283"/>
      <c r="AV10" s="283" t="s">
        <v>66</v>
      </c>
      <c r="AW10" s="283"/>
      <c r="AX10" s="283"/>
      <c r="AY10" s="283" t="s">
        <v>67</v>
      </c>
      <c r="AZ10" s="283"/>
      <c r="BA10" s="283"/>
      <c r="BB10" s="285" t="s">
        <v>68</v>
      </c>
      <c r="BC10" s="285"/>
      <c r="BD10" s="285"/>
      <c r="BE10" s="283" t="s">
        <v>69</v>
      </c>
      <c r="BF10" s="283"/>
      <c r="BG10" s="283"/>
      <c r="BH10" s="283" t="s">
        <v>70</v>
      </c>
      <c r="BI10" s="283"/>
      <c r="BJ10" s="283"/>
      <c r="BK10" s="283" t="s">
        <v>71</v>
      </c>
      <c r="BL10" s="283"/>
      <c r="BM10" s="283"/>
      <c r="BN10" s="283" t="s">
        <v>72</v>
      </c>
      <c r="BO10" s="283"/>
      <c r="BP10" s="283"/>
      <c r="BQ10" s="283" t="s">
        <v>73</v>
      </c>
      <c r="BR10" s="283"/>
      <c r="BS10" s="283"/>
      <c r="BT10" s="283" t="s">
        <v>74</v>
      </c>
      <c r="BU10" s="283"/>
      <c r="BV10" s="283"/>
      <c r="BW10" s="283" t="s">
        <v>75</v>
      </c>
      <c r="BX10" s="283"/>
      <c r="BY10" s="283"/>
      <c r="BZ10" s="283" t="s">
        <v>76</v>
      </c>
      <c r="CA10" s="283"/>
      <c r="CB10" s="283"/>
      <c r="CC10" s="283" t="s">
        <v>77</v>
      </c>
      <c r="CD10" s="283"/>
      <c r="CE10" s="283"/>
      <c r="CF10" s="283" t="s">
        <v>78</v>
      </c>
      <c r="CG10" s="283"/>
      <c r="CH10" s="283"/>
      <c r="CI10" s="283" t="s">
        <v>79</v>
      </c>
      <c r="CJ10" s="283"/>
      <c r="CK10" s="283"/>
      <c r="CM10" s="190"/>
      <c r="CN10" s="283" t="s">
        <v>62</v>
      </c>
      <c r="CO10" s="283"/>
      <c r="CP10" s="283"/>
      <c r="CQ10" s="283" t="s">
        <v>63</v>
      </c>
      <c r="CR10" s="283"/>
      <c r="CS10" s="283"/>
      <c r="CT10" s="283" t="s">
        <v>66</v>
      </c>
      <c r="CU10" s="283"/>
      <c r="CV10" s="283"/>
      <c r="CW10" s="283" t="s">
        <v>67</v>
      </c>
      <c r="CX10" s="283"/>
      <c r="CY10" s="283"/>
      <c r="CZ10" s="283" t="s">
        <v>68</v>
      </c>
      <c r="DA10" s="283"/>
      <c r="DB10" s="283"/>
      <c r="DC10" s="283" t="s">
        <v>69</v>
      </c>
      <c r="DD10" s="283"/>
      <c r="DE10" s="283"/>
      <c r="DF10" s="283" t="s">
        <v>70</v>
      </c>
      <c r="DG10" s="283"/>
      <c r="DH10" s="283"/>
      <c r="DI10" s="283" t="s">
        <v>71</v>
      </c>
      <c r="DJ10" s="283"/>
      <c r="DK10" s="283"/>
      <c r="DL10" s="283" t="s">
        <v>72</v>
      </c>
      <c r="DM10" s="283"/>
      <c r="DN10" s="283"/>
      <c r="DO10" s="283" t="s">
        <v>73</v>
      </c>
      <c r="DP10" s="283"/>
      <c r="DQ10" s="283"/>
      <c r="DR10" s="283" t="s">
        <v>74</v>
      </c>
      <c r="DS10" s="283"/>
      <c r="DT10" s="283"/>
      <c r="DU10" s="283" t="s">
        <v>75</v>
      </c>
      <c r="DV10" s="283"/>
      <c r="DW10" s="283"/>
      <c r="DX10" s="283" t="s">
        <v>76</v>
      </c>
      <c r="DY10" s="283"/>
      <c r="DZ10" s="283"/>
      <c r="EA10" s="283" t="s">
        <v>77</v>
      </c>
      <c r="EB10" s="283"/>
      <c r="EC10" s="283"/>
      <c r="ED10" s="283" t="s">
        <v>78</v>
      </c>
      <c r="EE10" s="283"/>
      <c r="EF10" s="283"/>
      <c r="EG10" s="283" t="s">
        <v>79</v>
      </c>
      <c r="EH10" s="283"/>
      <c r="EI10" s="283"/>
      <c r="EK10" s="190"/>
      <c r="EL10" s="283" t="s">
        <v>62</v>
      </c>
      <c r="EM10" s="283"/>
      <c r="EN10" s="283"/>
      <c r="EO10" s="283" t="s">
        <v>63</v>
      </c>
      <c r="EP10" s="283"/>
      <c r="EQ10" s="283"/>
      <c r="ER10" s="283" t="s">
        <v>66</v>
      </c>
      <c r="ES10" s="283"/>
      <c r="ET10" s="283"/>
      <c r="EU10" s="283" t="s">
        <v>67</v>
      </c>
      <c r="EV10" s="283"/>
      <c r="EW10" s="283"/>
      <c r="EX10" s="283" t="s">
        <v>68</v>
      </c>
      <c r="EY10" s="283"/>
      <c r="EZ10" s="283"/>
      <c r="FA10" s="283" t="s">
        <v>69</v>
      </c>
      <c r="FB10" s="283"/>
      <c r="FC10" s="283"/>
      <c r="FD10" s="283" t="s">
        <v>70</v>
      </c>
      <c r="FE10" s="283"/>
      <c r="FF10" s="283"/>
      <c r="FG10" s="283" t="s">
        <v>71</v>
      </c>
      <c r="FH10" s="283"/>
      <c r="FI10" s="283"/>
      <c r="FJ10" s="283" t="s">
        <v>72</v>
      </c>
      <c r="FK10" s="283"/>
      <c r="FL10" s="283"/>
      <c r="FM10" s="283" t="s">
        <v>73</v>
      </c>
      <c r="FN10" s="283"/>
      <c r="FO10" s="283"/>
      <c r="FP10" s="283" t="s">
        <v>74</v>
      </c>
      <c r="FQ10" s="283"/>
      <c r="FR10" s="283"/>
      <c r="FS10" s="283" t="s">
        <v>75</v>
      </c>
      <c r="FT10" s="283"/>
      <c r="FU10" s="283"/>
      <c r="FV10" s="283" t="s">
        <v>76</v>
      </c>
      <c r="FW10" s="283"/>
      <c r="FX10" s="283"/>
      <c r="FY10" s="283" t="s">
        <v>77</v>
      </c>
      <c r="FZ10" s="283"/>
      <c r="GA10" s="283"/>
      <c r="GB10" s="283" t="s">
        <v>78</v>
      </c>
      <c r="GC10" s="283"/>
      <c r="GD10" s="283"/>
      <c r="GE10" s="283" t="s">
        <v>79</v>
      </c>
      <c r="GF10" s="283"/>
      <c r="GG10" s="283"/>
      <c r="GI10" s="190"/>
      <c r="GJ10" s="283" t="s">
        <v>62</v>
      </c>
      <c r="GK10" s="283"/>
      <c r="GL10" s="283"/>
      <c r="GM10" s="283" t="s">
        <v>63</v>
      </c>
      <c r="GN10" s="283"/>
      <c r="GO10" s="283"/>
      <c r="GP10" s="283" t="s">
        <v>66</v>
      </c>
      <c r="GQ10" s="283"/>
      <c r="GR10" s="283"/>
      <c r="GS10" s="283" t="s">
        <v>67</v>
      </c>
      <c r="GT10" s="283"/>
      <c r="GU10" s="283"/>
      <c r="GV10" s="283" t="s">
        <v>68</v>
      </c>
      <c r="GW10" s="283"/>
      <c r="GX10" s="283"/>
      <c r="GY10" s="283" t="s">
        <v>69</v>
      </c>
      <c r="GZ10" s="283"/>
      <c r="HA10" s="283"/>
      <c r="HB10" s="283" t="s">
        <v>70</v>
      </c>
      <c r="HC10" s="283"/>
      <c r="HD10" s="283"/>
      <c r="HE10" s="283" t="s">
        <v>71</v>
      </c>
      <c r="HF10" s="283"/>
      <c r="HG10" s="283"/>
      <c r="HH10" s="283" t="s">
        <v>72</v>
      </c>
      <c r="HI10" s="283"/>
      <c r="HJ10" s="283"/>
      <c r="HK10" s="283" t="s">
        <v>73</v>
      </c>
      <c r="HL10" s="283"/>
      <c r="HM10" s="283"/>
      <c r="HN10" s="283" t="s">
        <v>74</v>
      </c>
      <c r="HO10" s="283"/>
      <c r="HP10" s="283"/>
      <c r="HQ10" s="283" t="s">
        <v>75</v>
      </c>
      <c r="HR10" s="283"/>
      <c r="HS10" s="283"/>
      <c r="HT10" s="283" t="s">
        <v>76</v>
      </c>
      <c r="HU10" s="283"/>
      <c r="HV10" s="283"/>
      <c r="HW10" s="283" t="s">
        <v>77</v>
      </c>
      <c r="HX10" s="283"/>
      <c r="HY10" s="283"/>
      <c r="HZ10" s="283" t="s">
        <v>78</v>
      </c>
      <c r="IA10" s="283"/>
      <c r="IB10" s="283"/>
      <c r="IC10" s="283" t="s">
        <v>79</v>
      </c>
      <c r="ID10" s="283"/>
      <c r="IE10" s="283"/>
      <c r="IG10" s="234"/>
      <c r="IH10" s="235"/>
      <c r="II10" s="235"/>
      <c r="IJ10" s="235"/>
      <c r="IK10" s="235"/>
      <c r="IL10" s="235"/>
      <c r="IM10" s="235"/>
      <c r="IN10" s="235"/>
      <c r="IO10" s="235"/>
      <c r="IP10" s="235"/>
      <c r="IQ10" s="235"/>
      <c r="IR10" s="235"/>
      <c r="IS10" s="235"/>
      <c r="IT10" s="235"/>
      <c r="IU10" s="235"/>
      <c r="IV10" s="235"/>
      <c r="IW10" s="235"/>
      <c r="IY10" s="283" t="s">
        <v>62</v>
      </c>
      <c r="IZ10" s="283"/>
      <c r="JA10" s="283"/>
      <c r="JB10" s="283" t="s">
        <v>63</v>
      </c>
      <c r="JC10" s="283"/>
      <c r="JD10" s="283"/>
      <c r="JE10" s="283" t="s">
        <v>66</v>
      </c>
      <c r="JF10" s="283"/>
      <c r="JG10" s="283"/>
      <c r="JH10" s="283" t="s">
        <v>67</v>
      </c>
      <c r="JI10" s="283"/>
      <c r="JJ10" s="283"/>
      <c r="JK10" s="283" t="s">
        <v>68</v>
      </c>
      <c r="JL10" s="283"/>
      <c r="JM10" s="283"/>
      <c r="JN10" s="283" t="s">
        <v>69</v>
      </c>
      <c r="JO10" s="283"/>
      <c r="JP10" s="283"/>
      <c r="JQ10" s="283" t="s">
        <v>70</v>
      </c>
      <c r="JR10" s="283"/>
      <c r="JS10" s="283"/>
      <c r="JT10" s="283" t="s">
        <v>71</v>
      </c>
      <c r="JU10" s="283"/>
      <c r="JV10" s="283"/>
      <c r="JW10" s="283" t="s">
        <v>72</v>
      </c>
      <c r="JX10" s="283"/>
      <c r="JY10" s="283"/>
      <c r="JZ10" s="283" t="s">
        <v>73</v>
      </c>
      <c r="KA10" s="283"/>
      <c r="KB10" s="283"/>
      <c r="KC10" s="283" t="s">
        <v>74</v>
      </c>
      <c r="KD10" s="283"/>
      <c r="KE10" s="283"/>
      <c r="KF10" s="283" t="s">
        <v>75</v>
      </c>
      <c r="KG10" s="283"/>
      <c r="KH10" s="283"/>
      <c r="KI10" s="283" t="s">
        <v>76</v>
      </c>
      <c r="KJ10" s="283"/>
      <c r="KK10" s="283"/>
      <c r="KL10" s="283" t="s">
        <v>77</v>
      </c>
      <c r="KM10" s="283"/>
      <c r="KN10" s="283"/>
      <c r="KO10" s="283" t="s">
        <v>78</v>
      </c>
      <c r="KP10" s="283"/>
      <c r="KQ10" s="283"/>
      <c r="KR10" s="283" t="s">
        <v>79</v>
      </c>
      <c r="KS10" s="283"/>
      <c r="KT10" s="283"/>
      <c r="KY10" s="1"/>
      <c r="KZ10" s="1"/>
    </row>
    <row r="11" spans="1:388">
      <c r="A11" s="213" t="s">
        <v>43</v>
      </c>
      <c r="B11" s="16">
        <v>9</v>
      </c>
      <c r="C11" s="16">
        <v>5</v>
      </c>
      <c r="D11" s="16">
        <v>8</v>
      </c>
      <c r="E11" s="17">
        <v>7</v>
      </c>
      <c r="F11" s="218"/>
      <c r="G11" s="11">
        <v>7</v>
      </c>
      <c r="H11" s="11">
        <v>7</v>
      </c>
      <c r="I11" s="11">
        <v>7</v>
      </c>
      <c r="J11" s="16">
        <v>9</v>
      </c>
      <c r="K11" s="16">
        <v>7</v>
      </c>
      <c r="L11" s="16">
        <v>6</v>
      </c>
      <c r="M11" s="16">
        <v>7</v>
      </c>
      <c r="N11" s="16">
        <v>6</v>
      </c>
      <c r="O11" s="16">
        <v>7</v>
      </c>
      <c r="P11" s="16">
        <v>5</v>
      </c>
      <c r="Q11" s="16">
        <v>8</v>
      </c>
      <c r="S11" s="213" t="s">
        <v>160</v>
      </c>
      <c r="T11" s="16">
        <f>(SUMIF(B$11:B$20,"1 ",B$11:B$20)+SUMIF(B$11:B$20,"2 ",B$11:B$20))</f>
        <v>0</v>
      </c>
      <c r="U11" s="16">
        <f t="shared" ref="U11:W11" si="0">(SUMIF(C$11:C$20,"1 ",C$11:C$20)+SUMIF(C$11:C$20,"2 ",C$11:C$20))</f>
        <v>0</v>
      </c>
      <c r="V11" s="16">
        <f t="shared" si="0"/>
        <v>0</v>
      </c>
      <c r="W11" s="16">
        <f t="shared" si="0"/>
        <v>0</v>
      </c>
      <c r="X11" s="16">
        <f t="shared" ref="X11:AH11" si="1">(SUMIF(G$11:G$20,"1 ",G$11:G$20)+SUMIF(G$11:G$20,"2 ",G$11:G$20))</f>
        <v>0</v>
      </c>
      <c r="Y11" s="16">
        <f t="shared" si="1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34">
        <f>SUM(T11:AH11)</f>
        <v>0</v>
      </c>
      <c r="AJ11" s="1">
        <f>COUNTIFS(B$11:Q$20,"&gt;=1",B$11:Q$20,"&lt;=2")</f>
        <v>0</v>
      </c>
      <c r="AK11" s="11"/>
      <c r="AL11" s="16">
        <v>0</v>
      </c>
      <c r="AM11" s="15"/>
      <c r="AN11" s="1"/>
      <c r="AO11" s="207"/>
      <c r="AP11" s="207" t="s">
        <v>53</v>
      </c>
      <c r="AQ11" s="207" t="s">
        <v>1</v>
      </c>
      <c r="AR11" s="207" t="s">
        <v>0</v>
      </c>
      <c r="AS11" s="207" t="s">
        <v>53</v>
      </c>
      <c r="AT11" s="207" t="s">
        <v>1</v>
      </c>
      <c r="AU11" s="207" t="s">
        <v>0</v>
      </c>
      <c r="AV11" s="207" t="s">
        <v>53</v>
      </c>
      <c r="AW11" s="207" t="s">
        <v>1</v>
      </c>
      <c r="AX11" s="207" t="s">
        <v>0</v>
      </c>
      <c r="AY11" s="207" t="s">
        <v>53</v>
      </c>
      <c r="AZ11" s="207" t="s">
        <v>1</v>
      </c>
      <c r="BA11" s="207" t="s">
        <v>0</v>
      </c>
      <c r="BB11" s="217" t="s">
        <v>53</v>
      </c>
      <c r="BC11" s="217" t="s">
        <v>1</v>
      </c>
      <c r="BD11" s="217" t="s">
        <v>0</v>
      </c>
      <c r="BE11" s="207" t="s">
        <v>53</v>
      </c>
      <c r="BF11" s="207" t="s">
        <v>1</v>
      </c>
      <c r="BG11" s="207" t="s">
        <v>0</v>
      </c>
      <c r="BH11" s="207" t="s">
        <v>53</v>
      </c>
      <c r="BI11" s="207" t="s">
        <v>1</v>
      </c>
      <c r="BJ11" s="207" t="s">
        <v>0</v>
      </c>
      <c r="BK11" s="207" t="s">
        <v>53</v>
      </c>
      <c r="BL11" s="207" t="s">
        <v>1</v>
      </c>
      <c r="BM11" s="207" t="s">
        <v>0</v>
      </c>
      <c r="BN11" s="207" t="s">
        <v>53</v>
      </c>
      <c r="BO11" s="207" t="s">
        <v>1</v>
      </c>
      <c r="BP11" s="207" t="s">
        <v>0</v>
      </c>
      <c r="BQ11" s="207" t="s">
        <v>53</v>
      </c>
      <c r="BR11" s="207" t="s">
        <v>1</v>
      </c>
      <c r="BS11" s="207" t="s">
        <v>0</v>
      </c>
      <c r="BT11" s="207" t="s">
        <v>53</v>
      </c>
      <c r="BU11" s="207" t="s">
        <v>1</v>
      </c>
      <c r="BV11" s="207" t="s">
        <v>0</v>
      </c>
      <c r="BW11" s="207" t="s">
        <v>53</v>
      </c>
      <c r="BX11" s="207" t="s">
        <v>1</v>
      </c>
      <c r="BY11" s="207" t="s">
        <v>0</v>
      </c>
      <c r="BZ11" s="207" t="s">
        <v>53</v>
      </c>
      <c r="CA11" s="207" t="s">
        <v>1</v>
      </c>
      <c r="CB11" s="207" t="s">
        <v>0</v>
      </c>
      <c r="CC11" s="207" t="s">
        <v>53</v>
      </c>
      <c r="CD11" s="207" t="s">
        <v>1</v>
      </c>
      <c r="CE11" s="207" t="s">
        <v>0</v>
      </c>
      <c r="CF11" s="207" t="s">
        <v>53</v>
      </c>
      <c r="CG11" s="207" t="s">
        <v>1</v>
      </c>
      <c r="CH11" s="207" t="s">
        <v>0</v>
      </c>
      <c r="CI11" s="207" t="s">
        <v>53</v>
      </c>
      <c r="CJ11" s="207" t="s">
        <v>1</v>
      </c>
      <c r="CK11" s="207" t="s">
        <v>0</v>
      </c>
      <c r="CM11" s="207"/>
      <c r="CN11" s="207" t="s">
        <v>53</v>
      </c>
      <c r="CO11" s="207" t="s">
        <v>1</v>
      </c>
      <c r="CP11" s="207" t="s">
        <v>0</v>
      </c>
      <c r="CQ11" s="207" t="s">
        <v>53</v>
      </c>
      <c r="CR11" s="207" t="s">
        <v>1</v>
      </c>
      <c r="CS11" s="207" t="s">
        <v>0</v>
      </c>
      <c r="CT11" s="207" t="s">
        <v>53</v>
      </c>
      <c r="CU11" s="207" t="s">
        <v>1</v>
      </c>
      <c r="CV11" s="207" t="s">
        <v>0</v>
      </c>
      <c r="CW11" s="207" t="s">
        <v>53</v>
      </c>
      <c r="CX11" s="207" t="s">
        <v>1</v>
      </c>
      <c r="CY11" s="207" t="s">
        <v>0</v>
      </c>
      <c r="CZ11" s="207" t="s">
        <v>53</v>
      </c>
      <c r="DA11" s="207" t="s">
        <v>1</v>
      </c>
      <c r="DB11" s="207" t="s">
        <v>0</v>
      </c>
      <c r="DC11" s="207" t="s">
        <v>53</v>
      </c>
      <c r="DD11" s="207" t="s">
        <v>1</v>
      </c>
      <c r="DE11" s="207" t="s">
        <v>0</v>
      </c>
      <c r="DF11" s="207" t="s">
        <v>53</v>
      </c>
      <c r="DG11" s="207" t="s">
        <v>1</v>
      </c>
      <c r="DH11" s="207" t="s">
        <v>0</v>
      </c>
      <c r="DI11" s="207" t="s">
        <v>53</v>
      </c>
      <c r="DJ11" s="207" t="s">
        <v>1</v>
      </c>
      <c r="DK11" s="207" t="s">
        <v>0</v>
      </c>
      <c r="DL11" s="207" t="s">
        <v>53</v>
      </c>
      <c r="DM11" s="207" t="s">
        <v>1</v>
      </c>
      <c r="DN11" s="207" t="s">
        <v>0</v>
      </c>
      <c r="DO11" s="207" t="s">
        <v>53</v>
      </c>
      <c r="DP11" s="207" t="s">
        <v>1</v>
      </c>
      <c r="DQ11" s="207" t="s">
        <v>0</v>
      </c>
      <c r="DR11" s="207" t="s">
        <v>53</v>
      </c>
      <c r="DS11" s="207" t="s">
        <v>1</v>
      </c>
      <c r="DT11" s="207" t="s">
        <v>0</v>
      </c>
      <c r="DU11" s="207" t="s">
        <v>53</v>
      </c>
      <c r="DV11" s="207" t="s">
        <v>1</v>
      </c>
      <c r="DW11" s="207" t="s">
        <v>0</v>
      </c>
      <c r="DX11" s="207" t="s">
        <v>53</v>
      </c>
      <c r="DY11" s="207" t="s">
        <v>1</v>
      </c>
      <c r="DZ11" s="207" t="s">
        <v>0</v>
      </c>
      <c r="EA11" s="207" t="s">
        <v>53</v>
      </c>
      <c r="EB11" s="207" t="s">
        <v>1</v>
      </c>
      <c r="EC11" s="207" t="s">
        <v>0</v>
      </c>
      <c r="ED11" s="207" t="s">
        <v>53</v>
      </c>
      <c r="EE11" s="207" t="s">
        <v>1</v>
      </c>
      <c r="EF11" s="207" t="s">
        <v>0</v>
      </c>
      <c r="EG11" s="207" t="s">
        <v>53</v>
      </c>
      <c r="EH11" s="207" t="s">
        <v>1</v>
      </c>
      <c r="EI11" s="207" t="s">
        <v>0</v>
      </c>
      <c r="EK11" s="207"/>
      <c r="EL11" s="207" t="s">
        <v>53</v>
      </c>
      <c r="EM11" s="207" t="s">
        <v>1</v>
      </c>
      <c r="EN11" s="207" t="s">
        <v>0</v>
      </c>
      <c r="EO11" s="207" t="s">
        <v>53</v>
      </c>
      <c r="EP11" s="207" t="s">
        <v>1</v>
      </c>
      <c r="EQ11" s="207" t="s">
        <v>0</v>
      </c>
      <c r="ER11" s="207" t="s">
        <v>53</v>
      </c>
      <c r="ES11" s="207" t="s">
        <v>1</v>
      </c>
      <c r="ET11" s="207" t="s">
        <v>0</v>
      </c>
      <c r="EU11" s="207" t="s">
        <v>53</v>
      </c>
      <c r="EV11" s="207" t="s">
        <v>1</v>
      </c>
      <c r="EW11" s="207" t="s">
        <v>0</v>
      </c>
      <c r="EX11" s="207" t="s">
        <v>53</v>
      </c>
      <c r="EY11" s="207" t="s">
        <v>1</v>
      </c>
      <c r="EZ11" s="207" t="s">
        <v>0</v>
      </c>
      <c r="FA11" s="207" t="s">
        <v>53</v>
      </c>
      <c r="FB11" s="207" t="s">
        <v>1</v>
      </c>
      <c r="FC11" s="207" t="s">
        <v>0</v>
      </c>
      <c r="FD11" s="207" t="s">
        <v>53</v>
      </c>
      <c r="FE11" s="207" t="s">
        <v>1</v>
      </c>
      <c r="FF11" s="207" t="s">
        <v>0</v>
      </c>
      <c r="FG11" s="207" t="s">
        <v>53</v>
      </c>
      <c r="FH11" s="207" t="s">
        <v>1</v>
      </c>
      <c r="FI11" s="207" t="s">
        <v>0</v>
      </c>
      <c r="FJ11" s="207" t="s">
        <v>53</v>
      </c>
      <c r="FK11" s="207" t="s">
        <v>1</v>
      </c>
      <c r="FL11" s="207" t="s">
        <v>0</v>
      </c>
      <c r="FM11" s="207" t="s">
        <v>53</v>
      </c>
      <c r="FN11" s="207" t="s">
        <v>1</v>
      </c>
      <c r="FO11" s="207" t="s">
        <v>0</v>
      </c>
      <c r="FP11" s="207" t="s">
        <v>53</v>
      </c>
      <c r="FQ11" s="207" t="s">
        <v>1</v>
      </c>
      <c r="FR11" s="207" t="s">
        <v>0</v>
      </c>
      <c r="FS11" s="207" t="s">
        <v>53</v>
      </c>
      <c r="FT11" s="207" t="s">
        <v>1</v>
      </c>
      <c r="FU11" s="207" t="s">
        <v>0</v>
      </c>
      <c r="FV11" s="207" t="s">
        <v>53</v>
      </c>
      <c r="FW11" s="207" t="s">
        <v>1</v>
      </c>
      <c r="FX11" s="207" t="s">
        <v>0</v>
      </c>
      <c r="FY11" s="207" t="s">
        <v>53</v>
      </c>
      <c r="FZ11" s="207" t="s">
        <v>1</v>
      </c>
      <c r="GA11" s="207" t="s">
        <v>0</v>
      </c>
      <c r="GB11" s="207" t="s">
        <v>53</v>
      </c>
      <c r="GC11" s="207" t="s">
        <v>1</v>
      </c>
      <c r="GD11" s="207" t="s">
        <v>0</v>
      </c>
      <c r="GE11" s="207" t="s">
        <v>53</v>
      </c>
      <c r="GF11" s="207" t="s">
        <v>1</v>
      </c>
      <c r="GG11" s="207" t="s">
        <v>0</v>
      </c>
      <c r="GI11" s="207"/>
      <c r="GJ11" s="207" t="s">
        <v>53</v>
      </c>
      <c r="GK11" s="207" t="s">
        <v>1</v>
      </c>
      <c r="GL11" s="207" t="s">
        <v>0</v>
      </c>
      <c r="GM11" s="207" t="s">
        <v>53</v>
      </c>
      <c r="GN11" s="207" t="s">
        <v>1</v>
      </c>
      <c r="GO11" s="207" t="s">
        <v>0</v>
      </c>
      <c r="GP11" s="207" t="s">
        <v>53</v>
      </c>
      <c r="GQ11" s="207" t="s">
        <v>1</v>
      </c>
      <c r="GR11" s="207" t="s">
        <v>0</v>
      </c>
      <c r="GS11" s="207" t="s">
        <v>53</v>
      </c>
      <c r="GT11" s="207" t="s">
        <v>1</v>
      </c>
      <c r="GU11" s="207" t="s">
        <v>0</v>
      </c>
      <c r="GV11" s="207" t="s">
        <v>53</v>
      </c>
      <c r="GW11" s="207" t="s">
        <v>1</v>
      </c>
      <c r="GX11" s="207" t="s">
        <v>0</v>
      </c>
      <c r="GY11" s="207" t="s">
        <v>53</v>
      </c>
      <c r="GZ11" s="207" t="s">
        <v>1</v>
      </c>
      <c r="HA11" s="207" t="s">
        <v>0</v>
      </c>
      <c r="HB11" s="207" t="s">
        <v>53</v>
      </c>
      <c r="HC11" s="207" t="s">
        <v>1</v>
      </c>
      <c r="HD11" s="207" t="s">
        <v>0</v>
      </c>
      <c r="HE11" s="207" t="s">
        <v>53</v>
      </c>
      <c r="HF11" s="207" t="s">
        <v>1</v>
      </c>
      <c r="HG11" s="207" t="s">
        <v>0</v>
      </c>
      <c r="HH11" s="207" t="s">
        <v>53</v>
      </c>
      <c r="HI11" s="207" t="s">
        <v>1</v>
      </c>
      <c r="HJ11" s="207" t="s">
        <v>0</v>
      </c>
      <c r="HK11" s="207" t="s">
        <v>53</v>
      </c>
      <c r="HL11" s="207" t="s">
        <v>1</v>
      </c>
      <c r="HM11" s="207" t="s">
        <v>0</v>
      </c>
      <c r="HN11" s="207" t="s">
        <v>53</v>
      </c>
      <c r="HO11" s="207" t="s">
        <v>1</v>
      </c>
      <c r="HP11" s="207" t="s">
        <v>0</v>
      </c>
      <c r="HQ11" s="207" t="s">
        <v>53</v>
      </c>
      <c r="HR11" s="207" t="s">
        <v>1</v>
      </c>
      <c r="HS11" s="207" t="s">
        <v>0</v>
      </c>
      <c r="HT11" s="207" t="s">
        <v>53</v>
      </c>
      <c r="HU11" s="207" t="s">
        <v>1</v>
      </c>
      <c r="HV11" s="207" t="s">
        <v>0</v>
      </c>
      <c r="HW11" s="207" t="s">
        <v>53</v>
      </c>
      <c r="HX11" s="207" t="s">
        <v>1</v>
      </c>
      <c r="HY11" s="207" t="s">
        <v>0</v>
      </c>
      <c r="HZ11" s="207" t="s">
        <v>53</v>
      </c>
      <c r="IA11" s="207" t="s">
        <v>1</v>
      </c>
      <c r="IB11" s="207" t="s">
        <v>0</v>
      </c>
      <c r="IC11" s="207" t="s">
        <v>53</v>
      </c>
      <c r="ID11" s="207" t="s">
        <v>1</v>
      </c>
      <c r="IE11" s="207" t="s">
        <v>0</v>
      </c>
      <c r="IG11" s="231"/>
      <c r="IH11" s="232" t="s">
        <v>62</v>
      </c>
      <c r="II11" s="232" t="s">
        <v>63</v>
      </c>
      <c r="IJ11" s="232" t="s">
        <v>66</v>
      </c>
      <c r="IK11" s="232" t="s">
        <v>67</v>
      </c>
      <c r="IL11" s="233" t="s">
        <v>68</v>
      </c>
      <c r="IM11" s="232" t="s">
        <v>69</v>
      </c>
      <c r="IN11" s="232" t="s">
        <v>70</v>
      </c>
      <c r="IO11" s="232" t="s">
        <v>71</v>
      </c>
      <c r="IP11" s="232" t="s">
        <v>72</v>
      </c>
      <c r="IQ11" s="232" t="s">
        <v>73</v>
      </c>
      <c r="IR11" s="232" t="s">
        <v>74</v>
      </c>
      <c r="IS11" s="232" t="s">
        <v>75</v>
      </c>
      <c r="IT11" s="232" t="s">
        <v>76</v>
      </c>
      <c r="IU11" s="232" t="s">
        <v>77</v>
      </c>
      <c r="IV11" s="232" t="s">
        <v>78</v>
      </c>
      <c r="IW11" s="232" t="s">
        <v>79</v>
      </c>
      <c r="IY11" s="207" t="s">
        <v>53</v>
      </c>
      <c r="IZ11" s="207" t="s">
        <v>1</v>
      </c>
      <c r="JA11" s="207" t="s">
        <v>0</v>
      </c>
      <c r="JB11" s="207" t="s">
        <v>53</v>
      </c>
      <c r="JC11" s="207" t="s">
        <v>1</v>
      </c>
      <c r="JD11" s="207" t="s">
        <v>0</v>
      </c>
      <c r="JE11" s="207" t="s">
        <v>53</v>
      </c>
      <c r="JF11" s="207" t="s">
        <v>1</v>
      </c>
      <c r="JG11" s="207" t="s">
        <v>0</v>
      </c>
      <c r="JH11" s="207" t="s">
        <v>53</v>
      </c>
      <c r="JI11" s="207" t="s">
        <v>1</v>
      </c>
      <c r="JJ11" s="207" t="s">
        <v>0</v>
      </c>
      <c r="JK11" s="207" t="s">
        <v>53</v>
      </c>
      <c r="JL11" s="207" t="s">
        <v>1</v>
      </c>
      <c r="JM11" s="207" t="s">
        <v>0</v>
      </c>
      <c r="JN11" s="207" t="s">
        <v>53</v>
      </c>
      <c r="JO11" s="207" t="s">
        <v>1</v>
      </c>
      <c r="JP11" s="207" t="s">
        <v>0</v>
      </c>
      <c r="JQ11" s="207" t="s">
        <v>53</v>
      </c>
      <c r="JR11" s="207" t="s">
        <v>1</v>
      </c>
      <c r="JS11" s="207" t="s">
        <v>0</v>
      </c>
      <c r="JT11" s="207" t="s">
        <v>53</v>
      </c>
      <c r="JU11" s="207" t="s">
        <v>1</v>
      </c>
      <c r="JV11" s="207" t="s">
        <v>0</v>
      </c>
      <c r="JW11" s="207" t="s">
        <v>53</v>
      </c>
      <c r="JX11" s="207" t="s">
        <v>1</v>
      </c>
      <c r="JY11" s="207" t="s">
        <v>0</v>
      </c>
      <c r="JZ11" s="207" t="s">
        <v>53</v>
      </c>
      <c r="KA11" s="207" t="s">
        <v>1</v>
      </c>
      <c r="KB11" s="207" t="s">
        <v>0</v>
      </c>
      <c r="KC11" s="207" t="s">
        <v>53</v>
      </c>
      <c r="KD11" s="207" t="s">
        <v>1</v>
      </c>
      <c r="KE11" s="207" t="s">
        <v>0</v>
      </c>
      <c r="KF11" s="207" t="s">
        <v>53</v>
      </c>
      <c r="KG11" s="207" t="s">
        <v>1</v>
      </c>
      <c r="KH11" s="207" t="s">
        <v>0</v>
      </c>
      <c r="KI11" s="207" t="s">
        <v>53</v>
      </c>
      <c r="KJ11" s="207" t="s">
        <v>1</v>
      </c>
      <c r="KK11" s="207" t="s">
        <v>0</v>
      </c>
      <c r="KL11" s="207" t="s">
        <v>53</v>
      </c>
      <c r="KM11" s="207" t="s">
        <v>1</v>
      </c>
      <c r="KN11" s="207" t="s">
        <v>0</v>
      </c>
      <c r="KO11" s="207" t="s">
        <v>53</v>
      </c>
      <c r="KP11" s="207" t="s">
        <v>1</v>
      </c>
      <c r="KQ11" s="207" t="s">
        <v>0</v>
      </c>
      <c r="KR11" s="207" t="s">
        <v>53</v>
      </c>
      <c r="KS11" s="207" t="s">
        <v>1</v>
      </c>
      <c r="KT11" s="207" t="s">
        <v>0</v>
      </c>
      <c r="KV11" s="231"/>
      <c r="KW11" s="232"/>
      <c r="KY11" s="231"/>
      <c r="KZ11" s="232"/>
      <c r="LC11" s="231"/>
      <c r="LD11" s="232" t="s">
        <v>175</v>
      </c>
      <c r="LE11" s="232" t="s">
        <v>123</v>
      </c>
    </row>
    <row r="12" spans="1:388">
      <c r="A12" s="213" t="s">
        <v>44</v>
      </c>
      <c r="B12" s="16">
        <v>9</v>
      </c>
      <c r="C12" s="16">
        <v>5</v>
      </c>
      <c r="D12" s="16">
        <v>9</v>
      </c>
      <c r="E12" s="17">
        <v>9</v>
      </c>
      <c r="F12" s="218"/>
      <c r="G12" s="11">
        <v>5</v>
      </c>
      <c r="H12" s="11">
        <v>7</v>
      </c>
      <c r="I12" s="11">
        <v>7</v>
      </c>
      <c r="J12" s="16">
        <v>5</v>
      </c>
      <c r="K12" s="16">
        <v>8</v>
      </c>
      <c r="L12" s="16">
        <v>9</v>
      </c>
      <c r="M12" s="16">
        <v>7</v>
      </c>
      <c r="N12" s="16">
        <v>6</v>
      </c>
      <c r="O12" s="16">
        <v>8</v>
      </c>
      <c r="P12" s="16">
        <v>9</v>
      </c>
      <c r="Q12" s="16">
        <v>7</v>
      </c>
      <c r="S12" s="213" t="s">
        <v>54</v>
      </c>
      <c r="T12" s="16">
        <f t="shared" ref="T12:W12" si="2">(SUMIF(B$11:B$20,"3",B$11:B$20)+SUMIF(B$11:B$20,"4 ",B$11:B$20))</f>
        <v>0</v>
      </c>
      <c r="U12" s="16">
        <f t="shared" si="2"/>
        <v>0</v>
      </c>
      <c r="V12" s="16">
        <f t="shared" si="2"/>
        <v>0</v>
      </c>
      <c r="W12" s="16">
        <f t="shared" si="2"/>
        <v>8</v>
      </c>
      <c r="X12" s="16">
        <f t="shared" ref="X12:AH12" si="3">(SUMIF(G$11:G$20,"3",G$11:G$20)+SUMIF(G$11:G$20,"4 ",G$11:G$20))</f>
        <v>8</v>
      </c>
      <c r="Y12" s="16">
        <f t="shared" si="3"/>
        <v>0</v>
      </c>
      <c r="Z12" s="16">
        <f t="shared" si="3"/>
        <v>0</v>
      </c>
      <c r="AA12" s="16">
        <f t="shared" si="3"/>
        <v>0</v>
      </c>
      <c r="AB12" s="16">
        <f t="shared" si="3"/>
        <v>0</v>
      </c>
      <c r="AC12" s="16">
        <f t="shared" si="3"/>
        <v>0</v>
      </c>
      <c r="AD12" s="16">
        <f t="shared" si="3"/>
        <v>0</v>
      </c>
      <c r="AE12" s="16">
        <f t="shared" si="3"/>
        <v>0</v>
      </c>
      <c r="AF12" s="16">
        <f t="shared" si="3"/>
        <v>0</v>
      </c>
      <c r="AG12" s="16">
        <f t="shared" si="3"/>
        <v>0</v>
      </c>
      <c r="AH12" s="16">
        <f t="shared" si="3"/>
        <v>0</v>
      </c>
      <c r="AI12" s="34">
        <f>SUM(T12:AH12)</f>
        <v>16</v>
      </c>
      <c r="AJ12" s="1">
        <f>COUNTIFS(B$11:Q$20,"&gt;=3",B$11:Q$20,"&lt;=4")</f>
        <v>4</v>
      </c>
      <c r="AK12" s="208">
        <f>IF(AM11&lt;&gt;"",AM11,1)</f>
        <v>1</v>
      </c>
      <c r="AL12" s="209">
        <f t="shared" ref="AL12:AL15" si="4">AI12/AJ12</f>
        <v>4</v>
      </c>
      <c r="AM12" s="208">
        <f>IF(AL13&lt;&gt;"",AL13,10)</f>
        <v>5.4285714285714288</v>
      </c>
      <c r="AN12" s="1"/>
      <c r="AO12" s="213" t="s">
        <v>43</v>
      </c>
      <c r="AP12" s="188">
        <f>IF(OR(B11=9,B11=10),AK$15,(IF(OR(B11=8,B11=7),AK$14,(IF(OR(B11=6,B11=5),AK$13,(IF(OR(B11=4,B11=3),AK$12,(IF(OR(B11=2,B11=1),AK$11)))))))))</f>
        <v>7.3037974683544302</v>
      </c>
      <c r="AQ12" s="188">
        <f>IF(OR(B11=9,B11=10),AL$15,(IF(OR(B11=8,B11=7),AL$14,(IF(OR(B11=6,B11=5),AL$13,(IF(OR(B11=4,B11=3),AL$12,(IF(OR(B11=2,B11=1),AL$11,)))))))))</f>
        <v>9</v>
      </c>
      <c r="AR12" s="188">
        <f>IF(OR(B11=9,B11=10),AM$15,(IF(OR(B11=8,B11=7),AM$14,(IF(OR(B11=6,B11=5),AM$13,(IF(OR(B11=4,B11=3),AM$12,(IF(OR(B11=2,B11=1),AM$11,)))))))))</f>
        <v>10</v>
      </c>
      <c r="AS12" s="188">
        <f>IF(OR(C11=9,C11=10),AK$15,(IF(OR(C11=8,C11=7),AK$14,(IF(OR(C11=6,C11=5),AK$13,(IF(OR(C11=4,C11=3),AK$12,(IF(OR(C11=2,C11=1),AK$11)))))))))</f>
        <v>4</v>
      </c>
      <c r="AT12" s="188">
        <f>IF(OR(C11=9,C11=10),AL$15,(IF(OR(C11=8,C11=7),AL$14,(IF(OR(C11=6,C11=5),AL$13,(IF(OR(C11=4,C11=3),AL$12,(IF(OR(C11=2,C11=1),AL$11)))))))))</f>
        <v>5.4285714285714288</v>
      </c>
      <c r="AU12" s="188">
        <f>IF(OR(C11=9,C11=10),AM$15,(IF(OR(C11=8,C11=7),AM$14,(IF(OR(C11=6,C11=5),AM$13,(IF(OR(C11=4,C11=3),AM$12,(IF(OR(C11=2,C11=1),AM$11)))))))))</f>
        <v>7.3037974683544302</v>
      </c>
      <c r="AV12" s="188">
        <f>IF(OR(D11=9,D11=10),AK$15,(IF(OR(D11=8,D11=7),AK$14,(IF(OR(D11=6,D11=5),AK$13,(IF(OR(D11=4,D11=3),AK$12,(IF(OR(D11=2,D11=1),AK$11)))))))))</f>
        <v>5.4285714285714288</v>
      </c>
      <c r="AW12" s="188">
        <f>IF(OR(D11=9,D11=10),AL$15,(IF(OR(D11=8,D11=7),AL$14,(IF(OR(D11=6,D11=5),AL$13,(IF(OR(D11=4,D11=3),AL$12,(IF(OR(D11=2,D11=1),AL$11)))))))))</f>
        <v>7.3037974683544302</v>
      </c>
      <c r="AX12" s="210">
        <f>IF(OR(D11=9,D11=10),AM$15,(IF(OR(D11=8,D11=7),AM$14,(IF(OR(D11=6,D11=5),AM$13,(IF(OR(D11=4,D11=3),AM$12,(IF(OR(D11=2,D11=1),AM$11)))))))))</f>
        <v>9</v>
      </c>
      <c r="AY12" s="210">
        <f>IF(OR(E11=9,E11=10),AK$15,(IF(OR(E11=8,E11=7),AK$14,(IF(OR(E11=6,E11=5),AK$13,(IF(OR(E11=4,E11=3),AK$12,(IF(OR(E11=2,E11=1),AK$11)))))))))</f>
        <v>5.4285714285714288</v>
      </c>
      <c r="AZ12" s="210">
        <f>IF(OR(E11=9,E11=10),AL$15,(IF(OR(E11=8,E11=7),AL$14,(IF(OR(E11=6,E11=5),AL$13,(IF(OR(E11=4,E11=3),AL$12,(IF(OR(E11=2,E11=1),AL$11)))))))))</f>
        <v>7.3037974683544302</v>
      </c>
      <c r="BA12" s="210">
        <f>IF(OR(E11=9,E11=10),AM$15,(IF(OR(E11=8,E11=7),AM$14,(IF(OR(E11=6,E11=5),AM$13,(IF(OR(E11=4,E11=3),AM$12,(IF(OR(E11=2,E11=1),AM$11)))))))))</f>
        <v>9</v>
      </c>
      <c r="BB12" s="218">
        <v>8</v>
      </c>
      <c r="BC12" s="218">
        <v>8</v>
      </c>
      <c r="BD12" s="218">
        <v>8</v>
      </c>
      <c r="BE12" s="210">
        <f>IF(OR(G11=9,G11=10),AK$15,(IF(OR(G11=8,G11=7),AK$14,(IF(OR(G11=6,G11=5),AK$13,(IF(OR(G11=4,G11=3),AK$12,(IF(OR(G11=2,G11=1),AK$11)))))))))</f>
        <v>5.4285714285714288</v>
      </c>
      <c r="BF12" s="210">
        <f>IF(OR(G11=9,G11=10),AL$15,(IF(OR(G11=8,G11=7),AL$14,(IF(OR(G11=6,G11=5),AL$13,(IF(OR(G11=4,G11=3),AL$12,(IF(OR(G11=2,G11=1),AL$11)))))))))</f>
        <v>7.3037974683544302</v>
      </c>
      <c r="BG12" s="210">
        <f>IF(OR(G11=9,G11=10),AM$15,(IF(OR(G11=8,G11=7),AM$14,(IF(OR(G11=6,G11=5),AM$13,(IF(OR(G11=4,G11=3),AM$12,(IF(OR(G11=2,G11=1),AM$11)))))))))</f>
        <v>9</v>
      </c>
      <c r="BH12" s="210">
        <f>IF(OR(H11=9,H11=10),AK$15,(IF(OR(H11=8,H11=7),AK$14,(IF(OR(H11=6,H11=5),AK$13,(IF(OR(H11=4,H11=3),AK$12,(IF(OR(H11=2,H11=1),AK$11)))))))))</f>
        <v>5.4285714285714288</v>
      </c>
      <c r="BI12" s="210">
        <f>IF(OR(H11=9,H11=10),AL$15,(IF(OR(H11=8,H11=7),AL$14,(IF(OR(H11=6,H11=5),AL$13,(IF(OR(H11=4,H11=3),AL$12,(IF(OR(H11=2,H11=1),AL$11)))))))))</f>
        <v>7.3037974683544302</v>
      </c>
      <c r="BJ12" s="210">
        <f>IF(OR(H11=9,H11=10),AM$15,(IF(OR(H11=8,H11=7),AM$14,(IF(OR(H11=6,H11=5),AM$13,(IF(OR(H11=4,H11=3),AM$12,(IF(OR(H11=2,H11=1),AM$11)))))))))</f>
        <v>9</v>
      </c>
      <c r="BK12" s="210">
        <f>IF(OR(I11=9,I11=10),AK$15,(IF(OR(I11=8,I11=7),AK$14,(IF(OR(I11=6,I11=5),AK$13,(IF(OR(I11=4,I11=3),AK$12,(IF(OR(I11=2,I11=1),AK$11)))))))))</f>
        <v>5.4285714285714288</v>
      </c>
      <c r="BL12" s="210">
        <f>IF(OR(I11=9,I11=10),AL$15,(IF(OR(I11=8,I11=7),AL$14,(IF(OR(I11=6,I11=5),AL$13,(IF(OR(I11=4,I11=3),AL$12,(IF(OR(I11=2,I11=1),AL$11)))))))))</f>
        <v>7.3037974683544302</v>
      </c>
      <c r="BM12" s="210">
        <f>IF(OR(I11=9,I11=10),AM$15,(IF(OR(I11=8,I11=7),AM$14,(IF(OR(I11=6,I11=5),AM$13,(IF(OR(I11=4,I11=3),AM$12,(IF(OR(I11=2,I11=1),AM$11)))))))))</f>
        <v>9</v>
      </c>
      <c r="BN12" s="210">
        <f>IF(OR(J11=9,J11=10),AK$15,(IF(OR(J11=8,J11=7),AK$14,(IF(OR(J11=6,J11=5),AK$13,(IF(OR(J11=4,J11=3),AK$12,(IF(OR(J11=2,J11=1),AK$11)))))))))</f>
        <v>7.3037974683544302</v>
      </c>
      <c r="BO12" s="210">
        <f>IF(OR(J11=9,J11=10),AL$15,(IF(OR(J11=8,J11=7),AL$14,(IF(OR(J11=6,J11=5),AL$13,(IF(OR(J11=4,J11=3),AL$12,(IF(OR(J11=2,J11=1),AL$11)))))))))</f>
        <v>9</v>
      </c>
      <c r="BP12" s="210">
        <f>IF(OR(J11=9,J11=10),AM$15,(IF(OR(J11=8,J11=7),AM$14,(IF(OR(J11=6,J11=5),AM$13,(IF(OR(J11=4,J11=3),AM$12,(IF(OR(J11=2,J11=1),AM$11)))))))))</f>
        <v>10</v>
      </c>
      <c r="BQ12" s="210">
        <f>IF(OR(K11=9,K11=10),AK$15,(IF(OR(K11=8,K11=7),AK$14,(IF(OR(K11=6,K11=5),AK$13,(IF(OR(K11=4,K11=3),AK$12,(IF(OR(K11=2,K11=1),AK$11)))))))))</f>
        <v>5.4285714285714288</v>
      </c>
      <c r="BR12" s="210">
        <f>IF(OR(K11=9,K11=10),AL$15,(IF(OR(K11=8,K11=7),AL$14,(IF(OR(K11=6,K11=5),AL$13,(IF(OR(K11=4,K11=3),AL$12,(IF(OR(K11=2,K11=1),AL$11)))))))))</f>
        <v>7.3037974683544302</v>
      </c>
      <c r="BS12" s="210">
        <f>IF(OR(K11=9,K11=10),AM$15,(IF(OR(K11=8,K11=7),AM$14,(IF(OR(K11=6,K11=5),AM$13,(IF(OR(K11=4,K11=3),AM$12,(IF(OR(K11=2,K11=1),AM$11)))))))))</f>
        <v>9</v>
      </c>
      <c r="BT12" s="210">
        <f>IF(OR(L11=9,L11=10),AK$15,(IF(OR(L11=8,L11=7),AK$14,(IF(OR(L11=6,L11=5),AK$13,(IF(OR(L11=4,L11=3),AK$12,(IF(OR(L11=2,L11=1),AK$11)))))))))</f>
        <v>4</v>
      </c>
      <c r="BU12" s="210">
        <f>IF(OR(L11=9,L11=10),AL$15,(IF(OR(L11=8,L11=7),AL$14,(IF(OR(L11=6,L11=5),AL$13,(IF(OR(L11=4,L11=3),AL$12,(IF(OR(L11=2,L11=1),AL$11)))))))))</f>
        <v>5.4285714285714288</v>
      </c>
      <c r="BV12" s="210">
        <f>IF(OR(L11=9,L11=10),AM$15,(IF(OR(L11=8,L11=7),AM$14,(IF(OR(L11=6,L11=5),AM$13,(IF(OR(L11=4,L11=3),AM$12,(IF(OR(L11=2,L11=1),AM$11)))))))))</f>
        <v>7.3037974683544302</v>
      </c>
      <c r="BW12" s="210">
        <f>IF(OR(M11=9,M11=10),AK$15,(IF(OR(M11=8,M11=7),AK$14,(IF(OR(M11=6,M11=5),AK$13,(IF(OR(M11=4,M11=3),AK$12,(IF(OR(M11=2,M11=1),AK$11)))))))))</f>
        <v>5.4285714285714288</v>
      </c>
      <c r="BX12" s="210">
        <f>IF(OR(M11=9,M11=10),AL$15,(IF(OR(M11=8,M11=7),AL$14,(IF(OR(M11=6,M11=5),AL$13,(IF(OR(M11=4,M11=3),AL$12,(IF(OR(M11=2,M11=1),AL$11)))))))))</f>
        <v>7.3037974683544302</v>
      </c>
      <c r="BY12" s="210">
        <f>IF(OR(M11=9,M11=10),AM$15,(IF(OR(M11=8,M11=7),AM$14,(IF(OR(M11=6,M11=5),AM$13,(IF(OR(M11=4,M11=3),AM$12,(IF(OR(M11=2,M11=1),AM$11)))))))))</f>
        <v>9</v>
      </c>
      <c r="BZ12" s="210">
        <f>IF(OR(N11=9,N11=10),AK$15,(IF(OR(N11=8,N11=7),AK$14,(IF(OR(N11=6,N11=5),AK$13,(IF(OR(N11=4,N11=3),AK$12,(IF(OR(N11=2,N11=1),AK$11)))))))))</f>
        <v>4</v>
      </c>
      <c r="CA12" s="210">
        <f>IF(OR(N11=9,N11=10),AL$15,(IF(OR(N11=8,N11=7),AL$14,(IF(OR(N11=6,N11=5),AL$13,(IF(OR(N11=4,N11=3),AL$12,(IF(OR(N11=2,N11=1),AL$11)))))))))</f>
        <v>5.4285714285714288</v>
      </c>
      <c r="CB12" s="210">
        <f>IF(OR(N11=9,N11=10),AM$15,(IF(OR(N11=8,N11=7),AM$14,(IF(OR(N11=6,N11=5),AM$13,(IF(OR(N11=4,N11=3),AM$12,(IF(OR(N11=2,N11=1),AM$11)))))))))</f>
        <v>7.3037974683544302</v>
      </c>
      <c r="CC12" s="210">
        <f>IF(OR(O11=9,O11=10),AK$15,(IF(OR(O11=8,O11=7),AK$14,(IF(OR(O11=6,O11=5),AK$13,(IF(OR(O11=4,O11=3),AK$12,(IF(OR(O11=2,O11=1),AK$11)))))))))</f>
        <v>5.4285714285714288</v>
      </c>
      <c r="CD12" s="210">
        <f>IF(OR(O11=9,O11=10),AL$15,(IF(OR(O11=8,O11=7),AL$14,(IF(OR(O11=6,O11=5),AL$13,(IF(OR(O11=4,O11=3),AL$12,(IF(OR(O11=2,O11=1),AL$11)))))))))</f>
        <v>7.3037974683544302</v>
      </c>
      <c r="CE12" s="210">
        <f>IF(OR(O11=9,O11=10),AM$15,(IF(OR(O11=8,O11=7),AM$14,(IF(OR(O11=6,O11=5),AM$13,(IF(OR(O11=4,O11=3),AM$12,(IF(OR(O11=2,O11=1),AM$11)))))))))</f>
        <v>9</v>
      </c>
      <c r="CF12" s="210">
        <f>IF(OR(P11=9,P11=10),AK$15,(IF(OR(P11=8,P11=7),AK$14,(IF(OR(P11=6,P11=5),AK$13,(IF(OR(P11=4,P11=3),AK$12,(IF(OR(P11=2,P11=1),AK$11)))))))))</f>
        <v>4</v>
      </c>
      <c r="CG12" s="210">
        <f>IF(OR(P11=9,P11=10),AL$15,(IF(OR(P11=8,P11=7),AL$14,(IF(OR(P11=6,P11=5),AL$13,(IF(OR(P11=4,P11=3),AL$12,(IF(OR(P11=2,P11=1),AL$11)))))))))</f>
        <v>5.4285714285714288</v>
      </c>
      <c r="CH12" s="210">
        <f>IF(OR(P11=9,P11=10),AM$15,(IF(OR(P11=8,P11=7),AM$14,(IF(OR(P11=6,P11=5),AM$13,(IF(OR(P11=4,P11=3),AM$12,(IF(OR(P11=2,P11=1),AM$11)))))))))</f>
        <v>7.3037974683544302</v>
      </c>
      <c r="CI12" s="210">
        <f>IF(OR(Q11=9,Q11=10),AK$15,(IF(OR(Q11=8,Q11=7),AK$14,(IF(OR(Q11=6,Q11=5),AK$13,(IF(OR(Q11=4,Q11=3),AK$12,(IF(OR(Q11=2,Q11=1),AK$11)))))))))</f>
        <v>5.4285714285714288</v>
      </c>
      <c r="CJ12" s="210">
        <f>IF(OR(Q11=9,Q11=10),AL$15,(IF(OR(Q11=8,Q11=7),AL$14,(IF(OR(Q11=6,Q11=5),AL$13,(IF(OR(Q11=4,Q11=3),AL$12,(IF(OR(Q11=2,Q11=1),AL$11)))))))))</f>
        <v>7.3037974683544302</v>
      </c>
      <c r="CK12" s="210">
        <f>IF(OR(Q11=9,Q11=10),AM$15,(IF(OR(Q11=8,Q11=7),AM$14,(IF(OR(Q11=6,Q11=5),AM$13,(IF(OR(Q11=4,Q11=3),AM$12,(IF(OR(Q11=2,Q11=1),AM$11)))))))))</f>
        <v>9</v>
      </c>
      <c r="CM12" s="213" t="s">
        <v>43</v>
      </c>
      <c r="CN12" s="188">
        <f>AVERAGE(AP12,AP26)</f>
        <v>7.3661844484629295</v>
      </c>
      <c r="CO12" s="188">
        <f t="shared" ref="CO12:DD21" si="5">AVERAGE(AQ12,AQ26)</f>
        <v>9</v>
      </c>
      <c r="CP12" s="188">
        <f t="shared" si="5"/>
        <v>10</v>
      </c>
      <c r="CQ12" s="188">
        <f t="shared" si="5"/>
        <v>4.8571428571428577</v>
      </c>
      <c r="CR12" s="188">
        <f t="shared" si="5"/>
        <v>6.4285714285714288</v>
      </c>
      <c r="CS12" s="188">
        <f t="shared" si="5"/>
        <v>8.151898734177216</v>
      </c>
      <c r="CT12" s="188">
        <f t="shared" si="5"/>
        <v>4.7142857142857144</v>
      </c>
      <c r="CU12" s="188">
        <f t="shared" si="5"/>
        <v>6.5090415913200719</v>
      </c>
      <c r="CV12" s="188">
        <f t="shared" si="5"/>
        <v>8.2142857142857153</v>
      </c>
      <c r="CW12" s="188">
        <f t="shared" si="5"/>
        <v>5.5714285714285712</v>
      </c>
      <c r="CX12" s="188">
        <f t="shared" si="5"/>
        <v>7.3661844484629295</v>
      </c>
      <c r="CY12" s="188">
        <f t="shared" si="5"/>
        <v>9</v>
      </c>
      <c r="CZ12" s="188">
        <f t="shared" si="5"/>
        <v>8</v>
      </c>
      <c r="DA12" s="188">
        <f t="shared" si="5"/>
        <v>8</v>
      </c>
      <c r="DB12" s="188">
        <f t="shared" si="5"/>
        <v>8</v>
      </c>
      <c r="DC12" s="188">
        <f t="shared" si="5"/>
        <v>6.4285714285714288</v>
      </c>
      <c r="DD12" s="188">
        <f t="shared" si="5"/>
        <v>8.151898734177216</v>
      </c>
      <c r="DE12" s="188">
        <f>AVERAGE(BG12,BG26)</f>
        <v>9.5</v>
      </c>
      <c r="DF12" s="188">
        <f t="shared" ref="DF12:DF21" si="6">AVERAGE(BH12,BH26)</f>
        <v>5.5714285714285712</v>
      </c>
      <c r="DG12" s="188">
        <f t="shared" ref="DG12:DG21" si="7">AVERAGE(BI12,BI26)</f>
        <v>7.3661844484629295</v>
      </c>
      <c r="DH12" s="188">
        <f t="shared" ref="DH12:DH21" si="8">AVERAGE(BJ12,BJ26)</f>
        <v>9</v>
      </c>
      <c r="DI12" s="188">
        <f t="shared" ref="DI12:DI21" si="9">AVERAGE(BK12,BK26)</f>
        <v>4.7142857142857144</v>
      </c>
      <c r="DJ12" s="188">
        <f t="shared" ref="DJ12:DJ21" si="10">AVERAGE(BL12,BL26)</f>
        <v>6.5090415913200719</v>
      </c>
      <c r="DK12" s="188">
        <f t="shared" ref="DK12:DK21" si="11">AVERAGE(BM12,BM26)</f>
        <v>8.2142857142857153</v>
      </c>
      <c r="DL12" s="188">
        <f t="shared" ref="DL12:DL21" si="12">AVERAGE(BN12,BN26)</f>
        <v>7.3661844484629295</v>
      </c>
      <c r="DM12" s="188">
        <f t="shared" ref="DM12:DM21" si="13">AVERAGE(BO12,BO26)</f>
        <v>9</v>
      </c>
      <c r="DN12" s="188">
        <f t="shared" ref="DN12:DN21" si="14">AVERAGE(BP12,BP26)</f>
        <v>10</v>
      </c>
      <c r="DO12" s="188">
        <f t="shared" ref="DO12:DO21" si="15">AVERAGE(BQ12,BQ26)</f>
        <v>5.5714285714285712</v>
      </c>
      <c r="DP12" s="188">
        <f t="shared" ref="DP12:DP21" si="16">AVERAGE(BR12,BR26)</f>
        <v>7.3661844484629295</v>
      </c>
      <c r="DQ12" s="188">
        <f t="shared" ref="DQ12:DQ21" si="17">AVERAGE(BS12,BS26)</f>
        <v>9</v>
      </c>
      <c r="DR12" s="188">
        <f t="shared" ref="DR12:DR21" si="18">AVERAGE(BT12,BT26)</f>
        <v>4</v>
      </c>
      <c r="DS12" s="188">
        <f>AVERAGE(BU12,BU26)</f>
        <v>5.5714285714285712</v>
      </c>
      <c r="DT12" s="188">
        <f t="shared" ref="DT12:DT21" si="19">AVERAGE(BV12,BV26)</f>
        <v>7.3661844484629295</v>
      </c>
      <c r="DU12" s="188">
        <f t="shared" ref="DU12:DU21" si="20">AVERAGE(BW12,BW26)</f>
        <v>5.5714285714285712</v>
      </c>
      <c r="DV12" s="188">
        <f t="shared" ref="DV12:DV21" si="21">AVERAGE(BX12,BX26)</f>
        <v>7.3661844484629295</v>
      </c>
      <c r="DW12" s="188">
        <f t="shared" ref="DW12:DW21" si="22">AVERAGE(BY12,BY26)</f>
        <v>9</v>
      </c>
      <c r="DX12" s="188">
        <f t="shared" ref="DX12:DX21" si="23">AVERAGE(BZ12,BZ26)</f>
        <v>4</v>
      </c>
      <c r="DY12" s="188">
        <f t="shared" ref="DY12:DY21" si="24">AVERAGE(CA12,CA26)</f>
        <v>5.5714285714285712</v>
      </c>
      <c r="DZ12" s="188">
        <f t="shared" ref="DZ12:DZ21" si="25">AVERAGE(CB12,CB26)</f>
        <v>7.3661844484629295</v>
      </c>
      <c r="EA12" s="188">
        <f t="shared" ref="EA12:EA21" si="26">AVERAGE(CC12,CC26)</f>
        <v>5.5714285714285712</v>
      </c>
      <c r="EB12" s="188">
        <f>AVERAGE(CD12,CD26)</f>
        <v>7.3661844484629295</v>
      </c>
      <c r="EC12" s="188">
        <f t="shared" ref="EC12:EC21" si="27">AVERAGE(CE12,CE26)</f>
        <v>9</v>
      </c>
      <c r="ED12" s="188">
        <f t="shared" ref="ED12:ED21" si="28">AVERAGE(CF12,CF26)</f>
        <v>4</v>
      </c>
      <c r="EE12" s="188">
        <f t="shared" ref="EE12:EE21" si="29">AVERAGE(CG12,CG26)</f>
        <v>5.5714285714285712</v>
      </c>
      <c r="EF12" s="188">
        <f t="shared" ref="EF12:EF21" si="30">AVERAGE(CH12,CH26)</f>
        <v>7.3661844484629295</v>
      </c>
      <c r="EG12" s="188">
        <f t="shared" ref="EG12:EG21" si="31">AVERAGE(CI12,CI26)</f>
        <v>5.5714285714285712</v>
      </c>
      <c r="EH12" s="188">
        <f t="shared" ref="EH12:EH21" si="32">AVERAGE(CJ12,CJ26)</f>
        <v>7.3661844484629295</v>
      </c>
      <c r="EI12" s="188">
        <f t="shared" ref="EI12:EI21" si="33">AVERAGE(CK12,CK26)</f>
        <v>9</v>
      </c>
      <c r="EK12" s="213" t="s">
        <v>43</v>
      </c>
      <c r="EL12" s="227">
        <f>CN12/SQRT(SUM(
((($CN$12+(2*$CO$12)+$CP$12)/4)^2),
((($CN$13+(2*$CO$13)+$CP$13)/4)^2),
((($CN$14+(2*$CO$14)+$CP$14)/4)^2),
((($CN$15+(2*$CO$15)+$CP$15)/4)^2),
((($CN$16+(2*$CO$16)+$CP$16)/4)^2),
((($CN$17+(2*$CO$17)+$CP$17)/4)^2),
((($CN$18+(2*$CO$18)+$CP$18)/4)^2),
((($CN$19+(2*$CO$19)+$CP$19)/4)^2),
((($CN$20+(2*$CO$20)+$CP$20)/4)^2),
((($CN$21+(2*$CO$21)+$CP$21)/4)^2)))</f>
        <v>0.33275478075699344</v>
      </c>
      <c r="EM12" s="227">
        <f t="shared" ref="EM12:EN21" si="34">CO12/SQRT(SUM(
((($CN$12+(2*$CO$12)+$CP$12)/4)^2),
((($CN$13+(2*$CO$13)+$CP$13)/4)^2),
((($CN$14+(2*$CO$14)+$CP$14)/4)^2),
((($CN$15+(2*$CO$15)+$CP$15)/4)^2),
((($CN$16+(2*$CO$16)+$CP$16)/4)^2),
((($CN$17+(2*$CO$17)+$CP$17)/4)^2),
((($CN$18+(2*$CO$18)+$CP$18)/4)^2),
((($CN$19+(2*$CO$19)+$CP$19)/4)^2),
((($CN$20+(2*$CO$20)+$CP$20)/4)^2),
((($CN$21+(2*$CO$21)+$CP$21)/4)^2)))</f>
        <v>0.40655960324722135</v>
      </c>
      <c r="EN12" s="227">
        <f t="shared" si="34"/>
        <v>0.45173289249691262</v>
      </c>
      <c r="EO12" s="224">
        <f>CQ12/SQRT(SUM(
((($CQ$12+(2*$CR$12)+$CS$12)/4)^2),
((($CQ$13+(2*$CR$13)+$CS$13)/4)^2),
((($CQ$14+(2*$CR$14)+$CS$14)/4)^2),
((($CQ$15+(2*$CR$15)+$CS$15)/4)^2),
((($CQ$16+(2*$CR$16)+$CS$16)/4)^2),
((($CQ$17+(2*$CR$17)+$CS$17)/4)^2),
((($CQ$18+(2*$CR$18)+$CS$18)/4)^2),
((($CQ$19+(2*$CR$19)+$CS$19)/4)^2),
((($CQ$20+(2*$CR$20)+$CS$20)/4)^2),
((($CQ$21+(2*$CR$21)+$CS$21)/4)^2)))</f>
        <v>0.243080332420573</v>
      </c>
      <c r="EP12" s="224">
        <f t="shared" ref="EP12:EQ12" si="35">CR12/SQRT(SUM(
((($CQ$12+(2*$CR$12)+$CS$12)/4)^2),
((($CQ$13+(2*$CR$13)+$CS$13)/4)^2),
((($CQ$14+(2*$CR$14)+$CS$14)/4)^2),
((($CQ$15+(2*$CR$15)+$CS$15)/4)^2),
((($CQ$16+(2*$CR$16)+$CS$16)/4)^2),
((($CQ$17+(2*$CR$17)+$CS$17)/4)^2),
((($CQ$18+(2*$CR$18)+$CS$18)/4)^2),
((($CQ$19+(2*$CR$19)+$CS$19)/4)^2),
((($CQ$20+(2*$CR$20)+$CS$20)/4)^2),
((($CQ$21+(2*$CR$21)+$CS$21)/4)^2)))</f>
        <v>0.32172396938017012</v>
      </c>
      <c r="EQ12" s="224">
        <f t="shared" si="35"/>
        <v>0.40796952291583882</v>
      </c>
      <c r="ER12" s="224">
        <f>CT12/SQRT(SUM(
((($CT$12+(2*$CU$12)+$CV$12)/4)^2),
((($CT$13+(2*$CU$13)+$CV$13)/4)^2),
((($CT$14+(2*$CU$14)+$CV$14)/4)^2),
((($CT$15+(2*$CU$15)+$CV$15)/4)^2),
((($CT$16+(2*$CU$16)+$CV$16)/4)^2),
((($CT$17+(2*$CU$17)+$CV$17)/4)^2),
((($CT$18+(2*$CU$18)+$CV$18)/4)^2),
((($CT$19+(2*$CU$19)+$CV$19)/4)^2),
((($CT$20+(2*$CU$20)+$CV$20)/4)^2),
((($CT$21+(2*$CU$21)+$CV$21)/4)^2)))</f>
        <v>0.20303059899415471</v>
      </c>
      <c r="ES12" s="224">
        <f t="shared" ref="ES12:ET12" si="36">CU12/SQRT(SUM(
((($CT$12+(2*$CU$12)+$CV$12)/4)^2),
((($CT$13+(2*$CU$13)+$CV$13)/4)^2),
((($CT$14+(2*$CU$14)+$CV$14)/4)^2),
((($CT$15+(2*$CU$15)+$CV$15)/4)^2),
((($CT$16+(2*$CU$16)+$CV$16)/4)^2),
((($CT$17+(2*$CU$17)+$CV$17)/4)^2),
((($CT$18+(2*$CU$18)+$CV$18)/4)^2),
((($CT$19+(2*$CU$19)+$CV$19)/4)^2),
((($CT$20+(2*$CU$20)+$CV$20)/4)^2),
((($CT$21+(2*$CU$21)+$CV$21)/4)^2)))</f>
        <v>0.28032552400439575</v>
      </c>
      <c r="ET12" s="224">
        <f t="shared" si="36"/>
        <v>0.35376543764133023</v>
      </c>
      <c r="EU12" s="224">
        <f>CW12/SQRT(SUM(
((($CW$12+(2*$CX$12)+$CY$12)/4)^2),
((($CW$13+(2*$CX$13)+$CY$13)/4)^2),
((($CW$14+(2*$CX$14)+$CY$14)/4)^2),
((($CW$15+(2*$CX$15)+$CY$15)/4)^2),
((($CW$16+(2*$CX$16)+$CY$16)/4)^2),
((($CW$17+(2*$CX$17)+$CY$17)/4)^2),
((($CW$18+(2*$CX$18)+$CY$18)/4)^2),
((($CW$19+(2*$CX$19)+$CY$19)/4)^2),
((($CW$20+(2*$CX$20)+$CY$20)/4)^2),
((($CW$21+(2*$CX$21)+$CY$21)/4)^2)))</f>
        <v>0.2478211897211107</v>
      </c>
      <c r="EV12" s="224">
        <f t="shared" ref="EV12:EW21" si="37">CX12/SQRT(SUM(
((($CW$12+(2*$CX$12)+$CY$12)/4)^2),
((($CW$13+(2*$CX$13)+$CY$13)/4)^2),
((($CW$14+(2*$CX$14)+$CY$14)/4)^2),
((($CW$15+(2*$CX$15)+$CY$15)/4)^2),
((($CW$16+(2*$CX$16)+$CY$16)/4)^2),
((($CW$17+(2*$CX$17)+$CY$17)/4)^2),
((($CW$18+(2*$CX$18)+$CY$18)/4)^2),
((($CW$19+(2*$CX$19)+$CY$19)/4)^2),
((($CW$20+(2*$CX$20)+$CY$20)/4)^2),
((($CW$21+(2*$CX$21)+$CY$21)/4)^2)))</f>
        <v>0.32765323477083563</v>
      </c>
      <c r="EW12" s="224">
        <f t="shared" si="37"/>
        <v>0.40032653724179423</v>
      </c>
      <c r="EX12" s="224">
        <f>CZ12/SQRT(SUM(
((($CZ$12+(2*$DA$12)+$DB$12)/4)^2),
((($CZ$13+(2*$DA$13)+$DB$13)/4)^2),
((($CZ$14+(2*$DA$14)+$DB$14)/4)^2),
((($CZ$15+(2*$DA$15)+$DB$15)/4)^2),
((($CZ$16+(2*$DA$16)+$DB$16)/4)^2),
((($CZ$17+(2*$DA$17)+$DB$17)/4)^2),
((($CZ$18+(2*$DA$18)+$DB$18)/4)^2),
((($CZ$19+(2*$DA$19)+$DB$19)/4)^2),
((($CZ$20+(2*$DA$20)+$DB$20)/4)^2),
((($CZ$21+(2*$DA$21)+$DB$21)/4)^2)))</f>
        <v>0.68725884734009235</v>
      </c>
      <c r="EY12" s="224">
        <f t="shared" ref="EY12:EZ12" si="38">DA12/SQRT(SUM(
((($CZ$12+(2*$DA$12)+$DB$12)/4)^2),
((($CZ$13+(2*$DA$13)+$DB$13)/4)^2),
((($CZ$14+(2*$DA$14)+$DB$14)/4)^2),
((($CZ$15+(2*$DA$15)+$DB$15)/4)^2),
((($CZ$16+(2*$DA$16)+$DB$16)/4)^2),
((($CZ$17+(2*$DA$17)+$DB$17)/4)^2),
((($CZ$18+(2*$DA$18)+$DB$18)/4)^2),
((($CZ$19+(2*$DA$19)+$DB$19)/4)^2),
((($CZ$20+(2*$DA$20)+$DB$20)/4)^2),
((($CZ$21+(2*$DA$21)+$DB$21)/4)^2)))</f>
        <v>0.68725884734009235</v>
      </c>
      <c r="EZ12" s="224">
        <f t="shared" si="38"/>
        <v>0.68725884734009235</v>
      </c>
      <c r="FA12" s="224">
        <f>DC12/SQRT(SUM(
((($DC$12+(2*$DD$12)+$DE$12)/4)^2),
((($DC$13+(2*$DD$13)+$DE$13)/4)^2),
((($DC$14+(2*$DD$14)+$DE$14)/4)^2),
((($DC$15+(2*$DD$15)+$DE$15)/4)^2),
((($DC$16+(2*$DD$16)+$DE$16)/4)^2),
((($DC$17+(2*$DD$17)+$DE$17)/4)^2),
((($DC$18+(2*$DD$18)+$DE$18)/4)^2),
((($DC$19+(2*$DD$19)+$DE$19)/4)^2),
((($DC$20+(2*$DD$20)+$DE$20)/4)^2),
((($DC$21+(2*$DD$21)+$DE$21)/4)^2)))</f>
        <v>0.2945133793571697</v>
      </c>
      <c r="FB12" s="224">
        <f t="shared" ref="FB12:FC12" si="39">DD12/SQRT(SUM(
((($DC$12+(2*$DD$12)+$DE$12)/4)^2),
((($DC$13+(2*$DD$13)+$DE$13)/4)^2),
((($DC$14+(2*$DD$14)+$DE$14)/4)^2),
((($DC$15+(2*$DD$15)+$DE$15)/4)^2),
((($DC$16+(2*$DD$16)+$DE$16)/4)^2),
((($DC$17+(2*$DD$17)+$DE$17)/4)^2),
((($DC$18+(2*$DD$18)+$DE$18)/4)^2),
((($DC$19+(2*$DD$19)+$DE$19)/4)^2),
((($DC$20+(2*$DD$20)+$DE$20)/4)^2),
((($DC$21+(2*$DD$21)+$DE$21)/4)^2)))</f>
        <v>0.37346450468132802</v>
      </c>
      <c r="FC12" s="224">
        <f t="shared" si="39"/>
        <v>0.43522532727226193</v>
      </c>
      <c r="FD12" s="224">
        <f>DF12/SQRT(SUM(
((($DF$12+(2*$DG$12)+$DH$12)/4)^2),
((($DF$13+(2*$DG$13)+$DH$13)/4)^2),
((($DF$14+(2*$DG$14)+$DH$14)/4)^2),
((($DF$15+(2*$DG$15)+$DH$15)/4)^2),
((($DF$16+(2*$DG$16)+$DH$16)/4)^2),
((($DF$17+(2*$DG$17)+$DH$17)/4)^2),
((($DF$18+(2*$DG$18)+$DH$18)/4)^2),
((($DF$19+(2*$DG$19)+$DH$19)/4)^2),
((($DF$20+(2*$DG$20)+$DH$20)/4)^2),
((($DF$21+(2*$DG$21)+$DH$21)/4)^2)))</f>
        <v>0.24960597580737109</v>
      </c>
      <c r="FE12" s="224">
        <f t="shared" ref="FE12:FF12" si="40">DG12/SQRT(SUM(
((($DF$12+(2*$DG$12)+$DH$12)/4)^2),
((($DF$13+(2*$DG$13)+$DH$13)/4)^2),
((($DF$14+(2*$DG$14)+$DH$14)/4)^2),
((($DF$15+(2*$DG$15)+$DH$15)/4)^2),
((($DF$16+(2*$DG$16)+$DH$16)/4)^2),
((($DF$17+(2*$DG$17)+$DH$17)/4)^2),
((($DF$18+(2*$DG$18)+$DH$18)/4)^2),
((($DF$19+(2*$DG$19)+$DH$19)/4)^2),
((($DF$20+(2*$DG$20)+$DH$20)/4)^2),
((($DF$21+(2*$DG$21)+$DH$21)/4)^2)))</f>
        <v>0.33001296411922304</v>
      </c>
      <c r="FF12" s="224">
        <f t="shared" si="40"/>
        <v>0.40320965322729174</v>
      </c>
      <c r="FG12" s="224">
        <f>DI12/SQRT(SUM(
((($DI$12+(2*$DJ$12)+$DK$12)/4)^2),
((($DI$13+(2*$DJ$13)+$DK$13)/4)^2),
((($DI$14+(2*$DJ$14)+$DK$14)/4)^2),
((($DI$15+(2*$DJ$15)+$DK$15)/4)^2),
((($DI$16+(2*$DJ$16)+$DK$16)/4)^2),
((($DI$17+(2*$DJ$17)+$DK$17)/4)^2),
((($DI$18+(2*$DJ$18)+$DK$18)/4)^2),
((($DI$19+(2*$DJ$19)+$DK$19)/4)^2),
((($DI$20+(2*$DJ$20)+$DK$20)/4)^2),
((($DI$21+(2*$DJ$21)+$DK$21)/4)^2)))</f>
        <v>0.21301248919397828</v>
      </c>
      <c r="FH12" s="224">
        <f t="shared" ref="FH12:FI12" si="41">DJ12/SQRT(SUM(
((($DI$12+(2*$DJ$12)+$DK$12)/4)^2),
((($DI$13+(2*$DJ$13)+$DK$13)/4)^2),
((($DI$14+(2*$DJ$14)+$DK$14)/4)^2),
((($DI$15+(2*$DJ$15)+$DK$15)/4)^2),
((($DI$16+(2*$DJ$16)+$DK$16)/4)^2),
((($DI$17+(2*$DJ$17)+$DK$17)/4)^2),
((($DI$18+(2*$DJ$18)+$DK$18)/4)^2),
((($DI$19+(2*$DJ$19)+$DK$19)/4)^2),
((($DI$20+(2*$DJ$20)+$DK$20)/4)^2),
((($DI$21+(2*$DJ$21)+$DK$21)/4)^2)))</f>
        <v>0.29410757761938039</v>
      </c>
      <c r="FI12" s="224">
        <f t="shared" si="41"/>
        <v>0.37115812511071977</v>
      </c>
      <c r="FJ12" s="224">
        <f>DL12/SQRT(SUM(
((($DL$12+(2*$DM$12)+$DN$12)/4)^2),
((($DL$13+(2*$DM$13)+$DN$13)/4)^2),
((($DL$14+(2*$DM$14)+$DN$14)/4)^2),
((($DL$15+(2*$DM$15)+$DN$15)/4)^2),
((($DL$16+(2*$DM$16)+$DN$16)/4)^2),
((($DL$17+(2*$DM$17)+$DN$17)/4)^2),
((($DL$18+(2*$DM$18)+$DN$18)/4)^2),
((($DL$19+(2*$DM$19)+$DN$19)/4)^2),
((($DL$20+(2*$DM$20)+$DN$20)/4)^2),
((($DL$21+(2*$DM$21)+$DN$21)/4)^2)))</f>
        <v>0.31025520973795895</v>
      </c>
      <c r="FK12" s="224">
        <f t="shared" ref="FK12:FL12" si="42">DM12/SQRT(SUM(
((($DL$12+(2*$DM$12)+$DN$12)/4)^2),
((($DL$13+(2*$DM$13)+$DN$13)/4)^2),
((($DL$14+(2*$DM$14)+$DN$14)/4)^2),
((($DL$15+(2*$DM$15)+$DN$15)/4)^2),
((($DL$16+(2*$DM$16)+$DN$16)/4)^2),
((($DL$17+(2*$DM$17)+$DN$17)/4)^2),
((($DL$18+(2*$DM$18)+$DN$18)/4)^2),
((($DL$19+(2*$DM$19)+$DN$19)/4)^2),
((($DL$20+(2*$DM$20)+$DN$20)/4)^2),
((($DL$21+(2*$DM$21)+$DN$21)/4)^2)))</f>
        <v>0.37906964007998567</v>
      </c>
      <c r="FL12" s="224">
        <f t="shared" si="42"/>
        <v>0.4211884889777619</v>
      </c>
      <c r="FM12" s="224">
        <f>DO12/SQRT(SUM(
((($DO$12+(2*$DP$12)+$DQ$12)/4)^2),
((($DO$13+(2*$DP$13)+$DQ$13)/4)^2),
((($DO$14+(2*$DP$14)+$DQ$14)/4)^2),
((($DO$15+(2*$DP$15)+$DQ$15)/4)^2),
((($DO$16+(2*$DP$16)+$DQ$16)/4)^2),
((($DO$17+(2*$DP$17)+$DQ$17)/4)^2),
((($DO$18+(2*$DP$18)+$DQ$18)/4)^2),
((($DO$19+(2*$DP$19)+$DQ$19)/4)^2),
((($DO$20+(2*$DP$20)+$DQ$20)/4)^2),
((($DO$21+(2*$DP$21)+$DQ$21)/4)^2)))</f>
        <v>0.24498571043841286</v>
      </c>
      <c r="FN12" s="224">
        <f t="shared" ref="FN12:FO21" si="43">DP12/SQRT(SUM(
((($DO$12+(2*$DP$12)+$DQ$12)/4)^2),
((($DO$13+(2*$DP$13)+$DQ$13)/4)^2),
((($DO$14+(2*$DP$14)+$DQ$14)/4)^2),
((($DO$15+(2*$DP$15)+$DQ$15)/4)^2),
((($DO$16+(2*$DP$16)+$DQ$16)/4)^2),
((($DO$17+(2*$DP$17)+$DQ$17)/4)^2),
((($DO$18+(2*$DP$18)+$DQ$18)/4)^2),
((($DO$19+(2*$DP$19)+$DQ$19)/4)^2),
((($DO$20+(2*$DP$20)+$DQ$20)/4)^2),
((($DO$21+(2*$DP$21)+$DQ$21)/4)^2)))</f>
        <v>0.32390434646896293</v>
      </c>
      <c r="FO12" s="224">
        <f t="shared" si="43"/>
        <v>0.39574614763128235</v>
      </c>
      <c r="FP12" s="224">
        <f>DR12/SQRT(SUM(
((($DR$12+(2*$DS$12)+$DT$12)/4)^2),
((($DR$13+(2*$DS$13)+$DT$13)/4)^2),
((($DR$14+(2*$DS$14)+$DT$14)/4)^2),
((($DR$15+(2*$DS$15)+$DT$15)/4)^2),
((($DR$16+(2*$DS$16)+$DT$16)/4)^2),
((($DR$17+(2*$DS$17)+$DT$17)/4)^2),
((($DR$18+(2*$DS$18)+$DT$18)/4)^2),
((($DR$19+(2*$DS$19)+$DT$19)/4)^2),
((($DR$20+(2*$DS$20)+$DT$20)/4)^2),
((($DR$21+(2*$DS$21)+$DT$21)/4)^2)))</f>
        <v>0.16773316343787095</v>
      </c>
      <c r="FQ12" s="224">
        <f t="shared" ref="FQ12:FR12" si="44">DS12/SQRT(SUM(
((($DR$12+(2*$DS$12)+$DT$12)/4)^2),
((($DR$13+(2*$DS$13)+$DT$13)/4)^2),
((($DR$14+(2*$DS$14)+$DT$14)/4)^2),
((($DR$15+(2*$DS$15)+$DT$15)/4)^2),
((($DR$16+(2*$DS$16)+$DT$16)/4)^2),
((($DR$17+(2*$DS$17)+$DT$17)/4)^2),
((($DR$18+(2*$DS$18)+$DT$18)/4)^2),
((($DR$19+(2*$DS$19)+$DT$19)/4)^2),
((($DR$20+(2*$DS$20)+$DT$20)/4)^2),
((($DR$21+(2*$DS$21)+$DT$21)/4)^2)))</f>
        <v>0.23362833478846312</v>
      </c>
      <c r="FR12" s="224">
        <f t="shared" si="44"/>
        <v>0.308888355001884</v>
      </c>
      <c r="FS12" s="224">
        <f>DU12/SQRT(SUM(
((($DU$12+(2*$DV$12)+$DW$12)/4)^2),
((($DU$13+(2*$DV$13)+$DW$13)/4)^2),
((($DU$14+(2*$DV$14)+$DW$14)/4)^2),
((($DU$15+(2*$DV$15)+$DW$15)/4)^2),
((($DU$16+(2*$DV$16)+$DW$16)/4)^2),
((($DU$17+(2*$DV$17)+$DW$17)/4)^2),
((($DU$18+(2*$DV$18)+$DW$18)/4)^2),
((($DU$19+(2*$DV$19)+$DW$19)/4)^2),
((($DU$20+(2*$DV$20)+$DW$20)/4)^2),
((($DU$21+(2*$DV$21)+$DW$21)/4)^2)))</f>
        <v>0.23993495892947364</v>
      </c>
      <c r="FT12" s="224">
        <f t="shared" ref="FT12:FU12" si="45">DV12/SQRT(SUM(
((($DU$12+(2*$DV$12)+$DW$12)/4)^2),
((($DU$13+(2*$DV$13)+$DW$13)/4)^2),
((($DU$14+(2*$DV$14)+$DW$14)/4)^2),
((($DU$15+(2*$DV$15)+$DW$15)/4)^2),
((($DU$16+(2*$DV$16)+$DW$16)/4)^2),
((($DU$17+(2*$DV$17)+$DW$17)/4)^2),
((($DU$18+(2*$DV$18)+$DW$18)/4)^2),
((($DU$19+(2*$DV$19)+$DW$19)/4)^2),
((($DU$20+(2*$DV$20)+$DW$20)/4)^2),
((($DU$21+(2*$DV$21)+$DW$21)/4)^2)))</f>
        <v>0.31722656773749142</v>
      </c>
      <c r="FU12" s="224">
        <f t="shared" si="45"/>
        <v>0.3875872413476113</v>
      </c>
      <c r="FV12" s="224">
        <f>DX12/SQRT(SUM(
((($DX$12+(2*$DY$12)+$DZ$12)/4)^2),
((($DX$13+(2*$DY$13)+$DZ$13)/4)^2),
((($DX$14+(2*$DY$14)+$DZ$14)/4)^2),
((($DX$15+(2*$DY$15)+$DZ$15)/4)^2),
((($DX$16+(2*$DY$16)+$DZ$16)/4)^2),
((($DX$17+(2*$DY$17)+$DZ$17)/4)^2),
((($DX$18+(2*$DY$18)+$DZ$18)/4)^2),
((($DX$19+(2*$DY$19)+$DZ$19)/4)^2),
((($DX$20+(2*$DY$20)+$DZ$20)/4)^2),
((($DX$21+(2*$DY$21)+$DZ$21)/4)^2)))</f>
        <v>0.18883867186647182</v>
      </c>
      <c r="FW12" s="224">
        <f t="shared" ref="FW12:FX21" si="46">DY12/SQRT(SUM(
((($DX$12+(2*$DY$12)+$DZ$12)/4)^2),
((($DX$13+(2*$DY$13)+$DZ$13)/4)^2),
((($DX$14+(2*$DY$14)+$DZ$14)/4)^2),
((($DX$15+(2*$DY$15)+$DZ$15)/4)^2),
((($DX$16+(2*$DY$16)+$DZ$16)/4)^2),
((($DX$17+(2*$DY$17)+$DZ$17)/4)^2),
((($DX$18+(2*$DY$18)+$DZ$18)/4)^2),
((($DX$19+(2*$DY$19)+$DZ$19)/4)^2),
((($DX$20+(2*$DY$20)+$DZ$20)/4)^2),
((($DX$21+(2*$DY$21)+$DZ$21)/4)^2)))</f>
        <v>0.26302529295687144</v>
      </c>
      <c r="FX12" s="224">
        <f t="shared" si="46"/>
        <v>0.34775512199279973</v>
      </c>
      <c r="FY12" s="224">
        <f>EA12/SQRT(SUM(
((($EA$12+(2*$EB$12)+$EC$12)/4)^2),
((($EA$13+(2*$EB$13)+$EC$13)/4)^2),
((($EA$14+(2*$EB$14)+$EC$14)/4)^2),
((($EA$15+(2*$EB$15)+$EC$15)/4)^2),
((($EA$16+(2*$EB$16)+$EC$16)/4)^2),
((($EA$17+(2*$EB$17)+$EC$17)/4)^2),
((($EA$18+(2*$EB$18)+$EC$18)/4)^2),
((($EA$19+(2*$EB$19)+$EC$19)/4)^2),
((($EA$20+(2*$EB$20)+$EC$20)/4)^2),
((($EA$21+(2*$EB$21)+$EC$21)/4)^2)))</f>
        <v>0.22972237099310971</v>
      </c>
      <c r="FZ12" s="224">
        <f t="shared" ref="FZ12:GA12" si="47">EB12/SQRT(SUM(
((($EA$12+(2*$EB$12)+$EC$12)/4)^2),
((($EA$13+(2*$EB$13)+$EC$13)/4)^2),
((($EA$14+(2*$EB$14)+$EC$14)/4)^2),
((($EA$15+(2*$EB$15)+$EC$15)/4)^2),
((($EA$16+(2*$EB$16)+$EC$16)/4)^2),
((($EA$17+(2*$EB$17)+$EC$17)/4)^2),
((($EA$18+(2*$EB$18)+$EC$18)/4)^2),
((($EA$19+(2*$EB$19)+$EC$19)/4)^2),
((($EA$20+(2*$EB$20)+$EC$20)/4)^2),
((($EA$21+(2*$EB$21)+$EC$21)/4)^2)))</f>
        <v>0.30372414094139322</v>
      </c>
      <c r="GA12" s="224">
        <f t="shared" si="47"/>
        <v>0.37108998391194647</v>
      </c>
      <c r="GB12" s="224">
        <f>ED12/SQRT(SUM(
((($ED$12+(2*$EE$12)+$EF$12)/4)^2),
((($ED$13+(2*$EE$13)+$EF$13)/4)^2),
((($ED$14+(2*$EE$14)+$EF$14)/4)^2),
((($ED$15+(2*$EE$15)+$EF$15)/4)^2),
((($ED$16+(2*$EE$16)+$EF$16)/4)^2),
((($ED$17+(2*$EE$17)+$EF$17)/4)^2),
((($ED$18+(2*$EE$18)+$EF$18)/4)^2),
((($ED$19+(2*$EE$19)+$EF$19)/4)^2),
((($ED$20+(2*$EE$20)+$EF$20)/4)^2),
((($ED$21+(2*$EE$21)+$EF$21)/4)^2)))</f>
        <v>0.1649288817386429</v>
      </c>
      <c r="GC12" s="224">
        <f t="shared" ref="GC12:GD12" si="48">EE12/SQRT(SUM(
((($ED$12+(2*$EE$12)+$EF$12)/4)^2),
((($ED$13+(2*$EE$13)+$EF$13)/4)^2),
((($ED$14+(2*$EE$14)+$EF$14)/4)^2),
((($ED$15+(2*$EE$15)+$EF$15)/4)^2),
((($ED$16+(2*$EE$16)+$EF$16)/4)^2),
((($ED$17+(2*$EE$17)+$EF$17)/4)^2),
((($ED$18+(2*$EE$18)+$EF$18)/4)^2),
((($ED$19+(2*$EE$19)+$EF$19)/4)^2),
((($ED$20+(2*$EE$20)+$EF$20)/4)^2),
((($ED$21+(2*$EE$21)+$EF$21)/4)^2)))</f>
        <v>0.22972237099310971</v>
      </c>
      <c r="GD12" s="224">
        <f t="shared" si="48"/>
        <v>0.30372414094139322</v>
      </c>
      <c r="GE12" s="224">
        <f>EG12/SQRT(SUM(
((($EG$12+(2*$EH$12)+$EI$12)/4)^2),
((($EG$13+(2*$EH$13)+$EI$13)/4)^2),
((($EG$14+(2*$EH$14)+$EI$14)/4)^2),
((($EG$15+(2*$EH$15)+$EI$15)/4)^2),
((($EG$16+(2*$EH$16)+$EI$16)/4)^2),
((($EG$17+(2*$EH$17)+$EI$17)/4)^2),
((($EG$18+(2*$EH$18)+$EI$18)/4)^2),
((($EG$19+(2*$EH$19)+$EI$19)/4)^2),
((($EG$20+(2*$EH$20)+$EI$20)/4)^2),
((($EG$21+(2*$EH$21)+$EI$21)/4)^2)))</f>
        <v>0.25612451727760643</v>
      </c>
      <c r="GF12" s="224">
        <f t="shared" ref="GF12:GG12" si="49">EH12/SQRT(SUM(
((($EG$12+(2*$EH$12)+$EI$12)/4)^2),
((($EG$13+(2*$EH$13)+$EI$13)/4)^2),
((($EG$14+(2*$EH$14)+$EI$14)/4)^2),
((($EG$15+(2*$EH$15)+$EI$15)/4)^2),
((($EG$16+(2*$EH$16)+$EI$16)/4)^2),
((($EG$17+(2*$EH$17)+$EI$17)/4)^2),
((($EG$18+(2*$EH$18)+$EI$18)/4)^2),
((($EG$19+(2*$EH$19)+$EI$19)/4)^2),
((($EG$20+(2*$EH$20)+$EI$20)/4)^2),
((($EG$21+(2*$EH$21)+$EI$21)/4)^2)))</f>
        <v>0.3386313603149399</v>
      </c>
      <c r="GG12" s="224">
        <f t="shared" si="49"/>
        <v>0.41373960483305655</v>
      </c>
      <c r="GH12" s="25"/>
      <c r="GI12" s="213" t="s">
        <v>43</v>
      </c>
      <c r="GJ12" s="227">
        <f>EL12*$EL$24</f>
        <v>2.5906807473884391E-2</v>
      </c>
      <c r="GK12" s="227">
        <f t="shared" ref="GK12:GL12" si="50">EM12*$EL$24</f>
        <v>3.1652922743960372E-2</v>
      </c>
      <c r="GL12" s="227">
        <f t="shared" si="50"/>
        <v>3.5169914159955976E-2</v>
      </c>
      <c r="GM12" s="227">
        <f>EO12*$EL$25</f>
        <v>1.8925153707427991E-2</v>
      </c>
      <c r="GN12" s="227">
        <f t="shared" ref="GN12:GO12" si="51">EP12*$EL$25</f>
        <v>2.5047997553948809E-2</v>
      </c>
      <c r="GO12" s="227">
        <f t="shared" si="51"/>
        <v>3.1762692819465886E-2</v>
      </c>
      <c r="GP12" s="227">
        <f>ER12*$EL$26</f>
        <v>8.2275519084657519E-3</v>
      </c>
      <c r="GQ12" s="227">
        <f t="shared" ref="GQ12:GR12" si="52">ES12*$EL$26</f>
        <v>1.1359828574807239E-2</v>
      </c>
      <c r="GR12" s="227">
        <f t="shared" si="52"/>
        <v>1.4335885901114571E-2</v>
      </c>
      <c r="GS12" s="227">
        <f>EU12*$EL$27</f>
        <v>1.7579735195548798E-2</v>
      </c>
      <c r="GT12" s="227">
        <f t="shared" ref="GT12:GU12" si="53">EV12*$EL$27</f>
        <v>2.3242794975354766E-2</v>
      </c>
      <c r="GU12" s="227">
        <f t="shared" si="53"/>
        <v>2.8398033777424982E-2</v>
      </c>
      <c r="GV12" s="227">
        <f>EX12*$EL$28</f>
        <v>1.8470278184455232E-2</v>
      </c>
      <c r="GW12" s="227">
        <f t="shared" ref="GW12:GX12" si="54">EY12*$EL$28</f>
        <v>1.8470278184455232E-2</v>
      </c>
      <c r="GX12" s="227">
        <f t="shared" si="54"/>
        <v>1.8470278184455232E-2</v>
      </c>
      <c r="GY12" s="227">
        <f>FA12*$EL$29</f>
        <v>2.5490718283849297E-2</v>
      </c>
      <c r="GZ12" s="227">
        <f t="shared" ref="GZ12" si="55">FB12*$EL$29</f>
        <v>3.2324095083992303E-2</v>
      </c>
      <c r="HA12" s="227">
        <f>FC12*$EL$29</f>
        <v>3.7669617019466188E-2</v>
      </c>
      <c r="HB12" s="227">
        <f>FD12*$EL$30</f>
        <v>2.1603893259989196E-2</v>
      </c>
      <c r="HC12" s="227">
        <f t="shared" ref="HC12:HD12" si="56">FE12*$EL$30</f>
        <v>2.8563277895023043E-2</v>
      </c>
      <c r="HD12" s="227">
        <f t="shared" si="56"/>
        <v>3.4898596804597934E-2</v>
      </c>
      <c r="HE12" s="227">
        <f>FG12*$EL$31</f>
        <v>1.8436654269618696E-2</v>
      </c>
      <c r="HF12" s="227">
        <f t="shared" ref="HF12:HG12" si="57">FH12*$EL$31</f>
        <v>2.5455595336974484E-2</v>
      </c>
      <c r="HG12" s="227">
        <f t="shared" si="57"/>
        <v>3.2124473348578035E-2</v>
      </c>
      <c r="HH12" s="227">
        <f>FJ12*$EL$32</f>
        <v>2.3526798037106236E-2</v>
      </c>
      <c r="HI12" s="227">
        <f t="shared" ref="HI12:HJ12" si="58">FK12*$EL$32</f>
        <v>2.8745028557917697E-2</v>
      </c>
      <c r="HJ12" s="227">
        <f t="shared" si="58"/>
        <v>3.1938920619908551E-2</v>
      </c>
      <c r="HK12" s="229">
        <f>FM12*$EL$33</f>
        <v>1.8577381299510056E-2</v>
      </c>
      <c r="HL12" s="229">
        <f t="shared" ref="HL12:HM12" si="59">FN12*$EL$33</f>
        <v>2.4561818475674849E-2</v>
      </c>
      <c r="HM12" s="229">
        <f t="shared" si="59"/>
        <v>3.0009615945362399E-2</v>
      </c>
      <c r="HN12" s="229">
        <f>FP12*$EL$34</f>
        <v>1.7646987506016395E-3</v>
      </c>
      <c r="HO12" s="229">
        <f t="shared" ref="HO12:HP12" si="60">FQ12*$EL$34</f>
        <v>2.4579732597665694E-3</v>
      </c>
      <c r="HP12" s="229">
        <f t="shared" si="60"/>
        <v>3.2497741232259398E-3</v>
      </c>
      <c r="HQ12" s="229">
        <f>FS12*$EL$35</f>
        <v>2.5243244303642534E-3</v>
      </c>
      <c r="HR12" s="229">
        <f t="shared" ref="HR12:HS12" si="61">FT12*$EL$35</f>
        <v>3.3374993726351145E-3</v>
      </c>
      <c r="HS12" s="229">
        <f t="shared" si="61"/>
        <v>4.0777548490499478E-3</v>
      </c>
      <c r="HT12" s="229">
        <f>FV12*$EL$36</f>
        <v>1.9867470539388621E-3</v>
      </c>
      <c r="HU12" s="229">
        <f t="shared" ref="HU12:HV12" si="62">FW12*$EL$36</f>
        <v>2.7672548251291293E-3</v>
      </c>
      <c r="HV12" s="229">
        <f t="shared" si="62"/>
        <v>3.6586863129384971E-3</v>
      </c>
      <c r="HW12" s="229">
        <f>FY12*$EL$37</f>
        <v>2.4168791237693756E-3</v>
      </c>
      <c r="HX12" s="229">
        <f t="shared" ref="HX12:HY12" si="63">FZ12*$EL$37</f>
        <v>3.1954421001864825E-3</v>
      </c>
      <c r="HY12" s="229">
        <f t="shared" si="63"/>
        <v>3.9041893537812991E-3</v>
      </c>
      <c r="HZ12" s="229">
        <f>GB12*$EL$38</f>
        <v>2.0826588322316729E-2</v>
      </c>
      <c r="IA12" s="229">
        <f t="shared" ref="IA12:IB12" si="64">GC12*$EL$38</f>
        <v>2.9008462306084011E-2</v>
      </c>
      <c r="IB12" s="229">
        <f t="shared" si="64"/>
        <v>3.8353122753597285E-2</v>
      </c>
      <c r="IC12" s="229">
        <f>GE12*$EL$39</f>
        <v>3.2342424348973213E-2</v>
      </c>
      <c r="ID12" s="229">
        <f t="shared" ref="ID12:IE12" si="65">GF12*$EL$39</f>
        <v>4.2761072893717098E-2</v>
      </c>
      <c r="IE12" s="229">
        <f t="shared" si="65"/>
        <v>5.2245454717572117E-2</v>
      </c>
      <c r="IF12" s="25"/>
      <c r="IG12" s="215" t="s">
        <v>43</v>
      </c>
      <c r="IH12" s="227">
        <f>(GJ12+(2*GK12)+GL12)/4</f>
        <v>3.1095641780440279E-2</v>
      </c>
      <c r="II12" s="227">
        <f>(GM12+(2*GN12)+GO12)/4</f>
        <v>2.5195960408697878E-2</v>
      </c>
      <c r="IJ12" s="227">
        <f>(GP12+(2*GQ12)+GR12)/4</f>
        <v>1.1320773739798701E-2</v>
      </c>
      <c r="IK12" s="227">
        <f>(GS12+(2*GT12)+GU12)/4</f>
        <v>2.311583973092083E-2</v>
      </c>
      <c r="IL12" s="227">
        <f>(GV12+(2*GW12)+GX12)/4</f>
        <v>1.8470278184455232E-2</v>
      </c>
      <c r="IM12" s="227">
        <f>(GY12+(2*GZ12)+HA12)/4</f>
        <v>3.1952131367825022E-2</v>
      </c>
      <c r="IN12" s="227">
        <f>(HB12+(2*HC12)+HD12)/4</f>
        <v>2.8407261463658306E-2</v>
      </c>
      <c r="IO12" s="227">
        <f>(HE12+(2*HF12)+HG12)/4</f>
        <v>2.5368079573036426E-2</v>
      </c>
      <c r="IP12" s="227">
        <f>(HH12+(2*HI12)+HJ12)/4</f>
        <v>2.8238943943212545E-2</v>
      </c>
      <c r="IQ12" s="227">
        <f>(HK12+(2*HL12)+HM12)/4</f>
        <v>2.4427658549055539E-2</v>
      </c>
      <c r="IR12" s="227">
        <f>(HN12+(2*HO12)+HP12)/4</f>
        <v>2.4826048483401796E-3</v>
      </c>
      <c r="IS12" s="227">
        <f>(HQ12+(2*HR12)+HS12)/4</f>
        <v>3.3192695061711073E-3</v>
      </c>
      <c r="IT12" s="227">
        <f>(HT12+(2*HU12)+HV12)/4</f>
        <v>2.7949857542839047E-3</v>
      </c>
      <c r="IU12" s="227">
        <f>(HW12+(2*HX12)+HY12)/4</f>
        <v>3.1779881694809099E-3</v>
      </c>
      <c r="IV12" s="227">
        <f>(HZ12+(2*IA12)+IB12)/4</f>
        <v>2.9299158922020507E-2</v>
      </c>
      <c r="IW12" s="227">
        <f>(IC12+(2*ID12)+IE12)/4</f>
        <v>4.2527506213494881E-2</v>
      </c>
      <c r="IY12" s="227">
        <f>IF(MAX(IH12:IH21)=IH12,GJ12,(IF(MAX(IH12:IH21)=IH13,GJ13,(IF(MAX(IH12:IH21)=IH14,GJ14,(IF(MAX(IH12:IH21)=IH15,GJ15,(IF(MAX(IH12:IH21)=IH16,GJ16,(IF(MAX(IH12:IH21)=IH17,GJ17,(IF(MAX(IH12:IH21)=IH18,GJ18,(IF(MAX(IH12:IH21)=IH19,GJ19,(IF(MAX(IH12:IH21)=IH20,GJ20,(IF(MAX(IH12:IH21)=IH21,GJ21,0)))))))))))))))))))</f>
        <v>2.5906807473884391E-2</v>
      </c>
      <c r="IZ12" s="227">
        <f>IF(MAX(IH12:IH21)=IH12,GK12,(IF(MAX(IH12:IH21)=IH13,GK13,(IF(MAX(IH12:IH21)=IH14,GK14,(IF(MAX(IH12:IH21)=IH15,GK15,(IF(MAX(IH12:IH21)=IH16,GK16,(IF(MAX(IH12:IH21)=IH17,GK17,(IF(MAX(IH12:IH21)=IH18,GK18,(IF(MAX(IH12:IH21)=IH19,GK19,(IF(MAX(IH12:IH21)=IH20,GK20,(IF(MAX(IH12:IH21)=IH21,GK21,0)))))))))))))))))))</f>
        <v>3.1652922743960372E-2</v>
      </c>
      <c r="JA12" s="227">
        <f>IF(MAX(IH12:IH21)=IH12,GL12,(IF(MAX(IH12:IH21)=IH13,GL13,(IF(MAX(IH12:IH21)=IH14,GL14,(IF(MAX(IH12:IH21)=IH15,GL15,(IF(MAX(IH12:IH21)=IH16,GL16,(IF(MAX(IH12:IH21)=IH17,GL17,(IF(MAX(IH12:IH21)=IH18,GL18,(IF(MAX(IH12:IH21)=IH19,GL19,(IF(MAX(IH12:IH21)=IH20,GL20,(IF(MAX(IH12:IH21)=IH21,GL21,0)))))))))))))))))))</f>
        <v>3.5169914159955976E-2</v>
      </c>
      <c r="JB12" s="227">
        <f>IF(MAX(II12:II21)=II12,GM12,(IF(MAX(II12:II21)=II13,GM13,(IF(MAX(II12:II21)=II14,GM14,(IF(MAX(II12:II21)=II15,GM15,(IF(MAX(II12:II21)=II16,GM16,(IF(MAX(II12:II21)=II17,GM17,(IF(MAX(II12:II21)=II18,GM18,(IF(MAX(II12:II21)=II19,GM19,(IF(MAX(II12:II21)=II20,GM20,(IF(MAX(II12:II21)=II21,GM21,0)))))))))))))))))))</f>
        <v>2.1708264546755632E-2</v>
      </c>
      <c r="JC12" s="227">
        <f>IF(MAX(II12:II21)=II12,GN12,(IF(MAX(II12:II21)=II13,GN13,(IF(MAX(II12:II21)=II14,GN14,(IF(MAX(II12:II21)=II15,GN15,(IF(MAX(II12:II21)=II16,GN16,(IF(MAX(II12:II21)=II17,GN17,(IF(MAX(II12:II21)=II18,GN18,(IF(MAX(II12:II21)=II19,GN19,(IF(MAX(II12:II21)=II20,GN20,(IF(MAX(II12:II21)=II21,GN21,0)))))))))))))))))))</f>
        <v>2.8701270896205475E-2</v>
      </c>
      <c r="JD12" s="227">
        <f>IF(MAX(II12:II21)=II12,GO12,(IF(MAX(II12:II21)=II13,GO13,(IF(MAX(II12:II21)=II14,GO14,(IF(MAX(II12:II21)=II15,GO15,(IF(MAX(II12:II21)=II16,GO16,(IF(MAX(II12:II21)=II17,GO17,(IF(MAX(II12:II21)=II18,GO18,(IF(MAX(II12:II21)=II19,GO19,(IF(MAX(II12:II21)=II20,GO20,(IF(MAX(II12:II21)=II21,GO21,0)))))))))))))))))))</f>
        <v>3.5067196575528335E-2</v>
      </c>
      <c r="JE12" s="227">
        <f>IF(MAX(IJ12:IJ21)=IJ12,GP12,(IF(MAX(IJ12:IJ21)=IJ13,GP13,(IF(MAX(IJ12:IJ21)=IJ14,GP14,(IF(MAX(IJ12:IJ21)=IJ15,GP15,(IF(MAX(IJ12:IJ21)=IJ16,GP16,(IF(MAX(IJ12:IJ21)=IJ17,GP17,(IF(MAX(IJ12:IJ21)=IJ18,GP18,(IF(MAX(IJ12:IJ21)=IJ19,GP19,(IF(MAX(IJ12:IJ21)=IJ20,GP20,(IF(MAX(IJ12:IJ21)=IJ21,GP21,0)))))))))))))))))))</f>
        <v>1.2855747103619196E-2</v>
      </c>
      <c r="JF12" s="227">
        <f>IF(MAX(IJ12:IJ21)=IJ12,GQ12,(IF(MAX(IJ12:IJ21)=IJ13,GQ13,(IF(MAX(IJ12:IJ21)=IJ14,GQ14,(IF(MAX(IJ12:IJ21)=IJ15,GQ15,(IF(MAX(IJ12:IJ21)=IJ16,GQ16,(IF(MAX(IJ12:IJ21)=IJ17,GQ17,(IF(MAX(IJ12:IJ21)=IJ18,GQ18,(IF(MAX(IJ12:IJ21)=IJ19,GQ19,(IF(MAX(IJ12:IJ21)=IJ20,GQ20,(IF(MAX(IJ12:IJ21)=IJ21,GQ21,0)))))))))))))))))))</f>
        <v>1.5707144552525528E-2</v>
      </c>
      <c r="JG12" s="227">
        <f>IF(MAX(IJ12:IJ21)=IJ12,GR12,(IF(MAX(IJ12:IJ21)=IJ13,GR13,(IF(MAX(IJ12:IJ21)=IJ14,GR14,(IF(MAX(IJ12:IJ21)=IJ15,GR15,(IF(MAX(IJ12:IJ21)=IJ16,GR16,(IF(MAX(IJ12:IJ21)=IJ17,GR17,(IF(MAX(IJ12:IJ21)=IJ18,GR18,(IF(MAX(IJ12:IJ21)=IJ19,GR19,(IF(MAX(IJ12:IJ21)=IJ20,GR20,(IF(MAX(IJ12:IJ21)=IJ21,GR21,0)))))))))))))))))))</f>
        <v>1.7452382836139473E-2</v>
      </c>
      <c r="JH12" s="227">
        <f>IF(MAX(IK12:IK21)=IK12,GS12,(IF(MAX(IK12:IK21)=IK13,GS13,(IF(MAX(IK12:IK21)=IK14,GS14,(IF(MAX(IK12:IK21)=IK15,GS15,(IF(MAX(IK12:IK21)=IK16,GS16,(IF(MAX(IK12:IK21)=IK17,GS17,(IF(MAX(IK12:IK21)=IK18,GS18,(IF(MAX(IK12:IK21)=IK19,GS19,(IF(MAX(IK12:IK21)=IK20,GS20,(IF(MAX(IK12:IK21)=IK21,GS21,0)))))))))))))))))))</f>
        <v>2.0538220329885719E-2</v>
      </c>
      <c r="JI12" s="227">
        <f>IF(MAX(IK12:IK21)=IK12,GT12,(IF(MAX(IK12:IK21)=IK13,GT13,(IF(MAX(IK12:IK21)=IK14,GT14,(IF(MAX(IK12:IK21)=IK15,GT15,(IF(MAX(IK12:IK21)=IK16,GT16,(IF(MAX(IK12:IK21)=IK17,GT17,(IF(MAX(IK12:IK21)=IK18,GT18,(IF(MAX(IK12:IK21)=IK19,GT19,(IF(MAX(IK12:IK21)=IK20,GT20,(IF(MAX(IK12:IK21)=IK21,GT21,0)))))))))))))))))))</f>
        <v>2.5918840352411696E-2</v>
      </c>
      <c r="JJ12" s="227">
        <f>IF(MAX(IK12:IK21)=IK12,GU12,(IF(MAX(IK12:IK21)=IK13,GU13,(IF(MAX(IK12:IK21)=IK14,GU14,(IF(MAX(IK12:IK21)=IK15,GU15,(IF(MAX(IK12:IK21)=IK16,GU16,(IF(MAX(IK12:IK21)=IK17,GU17,(IF(MAX(IK12:IK21)=IK18,GU18,(IF(MAX(IK12:IK21)=IK19,GU19,(IF(MAX(IK12:IK21)=IK20,GU20,(IF(MAX(IK12:IK21)=IK21,GU21,0)))))))))))))))))))</f>
        <v>2.997570232061526E-2</v>
      </c>
      <c r="JK12" s="227">
        <f>IF(MAX(IL12:IL21)=IL12,GV12,(IF(MAX(IL12:IL21)=IL13,GV13,(IF(MAX(IL12:IL21)=IL14,GV14,(IF(MAX(IL12:IL21)=IL15,GV15,(IF(MAX(IL12:IL21)=IL16,GV16,(IF(MAX(IL12:IL21)=IL17,GV17,(IF(MAX(IL12:IL21)=IL18,GV18,(IF(MAX(IL12:IL21)=IL19,GV19,(IF(MAX(IL12:IL21)=IL20,GV20,(IF(MAX(IL12:IL21)=IL21,GV21,0)))))))))))))))))))</f>
        <v>1.8470278184455232E-2</v>
      </c>
      <c r="JL12" s="227">
        <f>IF(MAX(IL12:IL21)=IL12,GW12,(IF(MAX(IL12:IL21)=IL13,GW13,(IF(MAX(IL12:IL21)=IL14,GW14,(IF(MAX(IL12:IL21)=IL15,GW15,(IF(MAX(IL12:IL21)=IL16,GW16,(IF(MAX(IL12:IL21)=IL17,GW17,(IF(MAX(IL12:IL21)=IL18,GW18,(IF(MAX(IL12:IL21)=IL19,GW19,(IF(MAX(IL12:IL21)=IL20,GW20,(IF(MAX(IL12:IL21)=IL21,GW21,0)))))))))))))))))))</f>
        <v>1.8470278184455232E-2</v>
      </c>
      <c r="JM12" s="227">
        <f>IF(MAX(IL12:IL21)=IL12,GX12,(IF(MAX(IL12:IL21)=IL13,GX13,(IF(MAX(IL12:IL21)=IL14,GX14,(IF(MAX(IL12:IL21)=IL15,GX15,(IF(MAX(IL12:IL21)=IL16,GX16,(IF(MAX(IL12:IL21)=IL17,GX17,(IF(MAX(IL12:IL21)=IL18,GX18,(IF(MAX(IL12:IL21)=IL19,GX19,(IF(MAX(IL12:IL21)=IL20,GX20,(IF(MAX(IL12:IL21)=IL21,GX21,0)))))))))))))))))))</f>
        <v>1.8470278184455232E-2</v>
      </c>
      <c r="JN12" s="227">
        <f>IF(MAX(IM12:IM21)=IM12,GY12,(IF(MAX(IM12:IM21)=IM13,GY13,(IF(MAX(IM12:IM21)=IM14,GY14,(IF(MAX(IM12:IM21)=IM15,GY15,(IF(MAX(IM12:IM21)=IM16,GY16,(IF(MAX(IM12:IM21)=IM17,GY17,(IF(MAX(IM12:IM21)=IM18,GY18,(IF(MAX(IM12:IM21)=IM19,GY19,(IF(MAX(IM12:IM21)=IM20,GY20,(IF(MAX(IM12:IM21)=IM21,GY21,0)))))))))))))))))))</f>
        <v>2.5490718283849297E-2</v>
      </c>
      <c r="JO12" s="227">
        <f>IF(MAX(IM12:IM21)=IM12,GZ12,(IF(MAX(IM12:IM21)=IM13,GZ13,(IF(MAX(IM12:IM21)=IM14,GZ14,(IF(MAX(IM12:IM21)=IM15,GZ15,(IF(MAX(IM12:IM21)=IM16,GZ16,(IF(MAX(IM12:IM21)=IM17,GZ17,(IF(MAX(IM12:IM21)=IM18,GZ18,(IF(MAX(IM12:IM21)=IM19,GZ19,(IF(MAX(IM12:IM21)=IM20,GZ20,(IF(MAX(IM12:IM21)=IM21,GZ21,0)))))))))))))))))))</f>
        <v>3.2324095083992303E-2</v>
      </c>
      <c r="JP12" s="227">
        <f>IF(MAX(IM12:IM21)=IM12,HA12,(IF(MAX(IM12:IM21)=IM13,HA13,(IF(MAX(IM12:IM21)=IM14,HA14,(IF(MAX(IM12:IM21)=IM15,HA15,(IF(MAX(IM12:IM21)=IM16,HA16,(IF(MAX(IM12:IM21)=IM17,HA17,(IF(MAX(IM12:IM21)=IM18,HA18,(IF(MAX(IM12:IM21)=IM19,HA19,(IF(MAX(IM12:IM21)=IM20,HA20,(IF(MAX(IM12:IM21)=IM21,HA21,0)))))))))))))))))))</f>
        <v>3.7669617019466188E-2</v>
      </c>
      <c r="JQ12" s="227">
        <f>IF(MAX(IN12:IN21)=IN12,HB12,(IF(MAX(IN12:IN21)=IN13,HB13,(IF(MAX(IN12:IN21)=IN14,HB14,(IF(MAX(IN12:IN21)=IN15,HB15,(IF(MAX(IN12:IN21)=IN16,HB16,(IF(MAX(IN12:IN21)=IN17,HB17,(IF(MAX(IN12:IN21)=IN18,HB18,(IF(MAX(IN12:IN21)=IN19,HB19,(IF(MAX(IN12:IN21)=IN20,HB20,(IF(MAX(IN12:IN21)=IN21,HB21,0)))))))))))))))))))</f>
        <v>2.4927569146141384E-2</v>
      </c>
      <c r="JR12" s="227">
        <f>IF(MAX(IN12:IN21)=IN12,HC12,(IF(MAX(IN12:IN21)=IN13,HC13,(IF(MAX(IN12:IN21)=IN14,HC14,(IF(MAX(IN12:IN21)=IN15,HC15,(IF(MAX(IN12:IN21)=IN16,HC16,(IF(MAX(IN12:IN21)=IN17,HC17,(IF(MAX(IN12:IN21)=IN18,HC18,(IF(MAX(IN12:IN21)=IN19,HC19,(IF(MAX(IN12:IN21)=IN20,HC20,(IF(MAX(IN12:IN21)=IN21,HC21,0)))))))))))))))))))</f>
        <v>3.1609980790662552E-2</v>
      </c>
      <c r="JS12" s="227">
        <f>IF(MAX(IN12:IN21)=IN12,HD12,(IF(MAX(IN12:IN21)=IN13,HD13,(IF(MAX(IN12:IN21)=IN14,HD14,(IF(MAX(IN12:IN21)=IN15,HD15,(IF(MAX(IN12:IN21)=IN16,HD16,(IF(MAX(IN12:IN21)=IN17,HD17,(IF(MAX(IN12:IN21)=IN18,HD18,(IF(MAX(IN12:IN21)=IN19,HD19,(IF(MAX(IN12:IN21)=IN20,HD20,(IF(MAX(IN12:IN21)=IN21,HD21,0)))))))))))))))))))</f>
        <v>3.6837407738186709E-2</v>
      </c>
      <c r="JT12" s="227">
        <f>IF(MAX(IO12:IO21)=IO12,HE12,(IF(MAX(IO12:IO21)=IO13,HE13,(IF(MAX(IO12:IO21)=IO14,HE14,(IF(MAX(IO12:IO21)=IO15,HE15,(IF(MAX(IO12:IO21)=IO16,HE16,(IF(MAX(IO12:IO21)=IO17,HE17,(IF(MAX(IO12:IO21)=IO18,HE18,(IF(MAX(IO12:IO21)=IO19,HE19,(IF(MAX(IO12:IO21)=IO20,HE20,(IF(MAX(IO12:IO21)=IO21,HE21,0)))))))))))))))))))</f>
        <v>2.1788773227731182E-2</v>
      </c>
      <c r="JU12" s="227">
        <f>IF(MAX(IO12:IO21)=IO12,HF12,(IF(MAX(IO12:IO21)=IO13,HF13,(IF(MAX(IO12:IO21)=IO14,HF14,(IF(MAX(IO12:IO21)=IO15,HF15,(IF(MAX(IO12:IO21)=IO16,HF16,(IF(MAX(IO12:IO21)=IO17,HF17,(IF(MAX(IO12:IO21)=IO18,HF18,(IF(MAX(IO12:IO21)=IO19,HF19,(IF(MAX(IO12:IO21)=IO20,HF20,(IF(MAX(IO12:IO21)=IO21,HF21,0)))))))))))))))))))</f>
        <v>2.8807714295086977E-2</v>
      </c>
      <c r="JV12" s="227">
        <f>IF(MAX(IO12:IO21)=IO12,HG12,(IF(MAX(IO12:IO21)=IO13,HG13,(IF(MAX(IO12:IO21)=IO14,HG14,(IF(MAX(IO12:IO21)=IO15,HG15,(IF(MAX(IO12:IO21)=IO16,HG16,(IF(MAX(IO12:IO21)=IO17,HG17,(IF(MAX(IO12:IO21)=IO18,HG18,(IF(MAX(IO12:IO21)=IO19,HG19,(IF(MAX(IO12:IO21)=IO20,HG20,(IF(MAX(IO12:IO21)=IO21,HG21,0)))))))))))))))))))</f>
        <v>3.5197249060181145E-2</v>
      </c>
      <c r="JW12" s="227">
        <f>IF(MAX(IP12:IP21)=IP12,HH12,(IF(MAX(IP12:IP21)=IP13,HH13,(IF(MAX(IP12:IP21)=IP14,HH14,(IF(MAX(IP12:IP21)=IP15,HH15,(IF(MAX(IP12:IP21)=IP16,HH16,(IF(MAX(IP12:IP21)=IP17,HH17,(IF(MAX(IP12:IP21)=IP18,HH18,(IF(MAX(IP12:IP21)=IP19,HH19,(IF(MAX(IP12:IP21)=IP20,HH20,(IF(MAX(IP12:IP21)=IP21,HH21,0)))))))))))))))))))</f>
        <v>2.3526798037106236E-2</v>
      </c>
      <c r="JX12" s="227">
        <f>IF(MAX(IP12:IP21)=IP12,HI12,(IF(MAX(IP12:IP21)=IP13,HI13,(IF(MAX(IP12:IP21)=IP14,HI14,(IF(MAX(IP12:IP21)=IP15,HI15,(IF(MAX(IP12:IP21)=IP16,HI16,(IF(MAX(IP12:IP21)=IP17,HI17,(IF(MAX(IP12:IP21)=IP18,HI18,(IF(MAX(IP12:IP21)=IP19,HI19,(IF(MAX(IP12:IP21)=IP20,HI20,(IF(MAX(IP12:IP21)=IP21,HI21,0)))))))))))))))))))</f>
        <v>2.8745028557917697E-2</v>
      </c>
      <c r="JY12" s="227">
        <f>IF(MAX(IP12:IP21)=IP12,HJ12,(IF(MAX(IP12:IP21)=IP13,HJ13,(IF(MAX(IP12:IP21)=IP14,HJ14,(IF(MAX(IP12:IP21)=IP15,HJ15,(IF(MAX(IP12:IP21)=IP16,HJ16,(IF(MAX(IP12:IP21)=IP17,HJ17,(IF(MAX(IP12:IP21)=IP18,HJ18,(IF(MAX(IP12:IP21)=IP19,HJ19,(IF(MAX(IP12:IP21)=IP20,HJ20,(IF(MAX(IP12:IP21)=IP21,HJ21,0)))))))))))))))))))</f>
        <v>3.1938920619908551E-2</v>
      </c>
      <c r="JZ12" s="227">
        <f>IF(MAX(IQ12:IQ21)=IQ12,HK12,(IF(MAX(IQ12:IQ21)=IQ13,HK13,(IF(MAX(IQ12:IQ21)=IQ14,HK14,(IF(MAX(IQ12:IQ21)=IQ15,HK15,(IF(MAX(IQ12:IQ21)=IQ16,HK16,(IF(MAX(IQ12:IQ21)=IQ17,HK17,(IF(MAX(IQ12:IQ21)=IQ18,HK18,(IF(MAX(IQ12:IQ21)=IQ19,HK19,(IF(MAX(IQ12:IQ21)=IQ20,HK20,(IF(MAX(IQ12:IQ21)=IQ21,HK21,0)))))))))))))))))))</f>
        <v>2.4561818475674849E-2</v>
      </c>
      <c r="KA12" s="227">
        <f>IF(MAX(IQ12:IQ21)=IQ12,HL12,(IF(MAX(IQ12:IQ21)=IQ13,HL13,(IF(MAX(IQ12:IQ21)=IQ14,HL14,(IF(MAX(IQ12:IQ21)=IQ15,HL15,(IF(MAX(IQ12:IQ21)=IQ16,HL16,(IF(MAX(IQ12:IQ21)=IQ17,HL17,(IF(MAX(IQ12:IQ21)=IQ18,HL18,(IF(MAX(IQ12:IQ21)=IQ19,HL19,(IF(MAX(IQ12:IQ21)=IQ20,HL20,(IF(MAX(IQ12:IQ21)=IQ21,HL21,0)))))))))))))))))))</f>
        <v>3.0009615945362399E-2</v>
      </c>
      <c r="KB12" s="227">
        <f>IF(MAX(IQ12:IQ21)=IQ12,HM12,(IF(MAX(IQ12:IQ21)=IQ13,HM13,(IF(MAX(IQ12:IQ21)=IQ14,HM14,(IF(MAX(IQ12:IQ21)=IQ15,HM15,(IF(MAX(IQ12:IQ21)=IQ16,HM16,(IF(MAX(IQ12:IQ21)=IQ17,HM17,(IF(MAX(IQ12:IQ21)=IQ18,HM18,(IF(MAX(IQ12:IQ21)=IQ19,HM19,(IF(MAX(IQ12:IQ21)=IQ20,HM20,(IF(MAX(IQ12:IQ21)=IQ21,HM21,0)))))))))))))))))))</f>
        <v>3.3344017717069331E-2</v>
      </c>
      <c r="KC12" s="227">
        <f>IF(MAX(IR12:IR21)=IR12,HN12,(IF(MAX(IR12:IR21)=IR13,HN13,(IF(MAX(IR12:IR21)=IR14,HN14,(IF(MAX(IR12:IR21)=IR15,HN15,(IF(MAX(IR12:IR21)=IR16,HN16,(IF(MAX(IR12:IR21)=IR17,HN17,(IF(MAX(IR12:IR21)=IR18,HN18,(IF(MAX(IR12:IR21)=IR19,HN19,(IF(MAX(IR12:IR21)=IR20,HN20,(IF(MAX(IR12:IR21)=IR21,HN21,0)))))))))))))))))))</f>
        <v>3.2497741232259398E-3</v>
      </c>
      <c r="KD12" s="227">
        <f>IF(MAX(IR12:IR21)=IR12,HO12,(IF(MAX(IR12:IR21)=IR13,HO13,(IF(MAX(IR12:IR21)=IR14,HO14,(IF(MAX(IR12:IR21)=IR15,HO15,(IF(MAX(IR12:IR21)=IR16,HO16,(IF(MAX(IR12:IR21)=IR17,HO17,(IF(MAX(IR12:IR21)=IR18,HO18,(IF(MAX(IR12:IR21)=IR19,HO19,(IF(MAX(IR12:IR21)=IR20,HO20,(IF(MAX(IR12:IR21)=IR21,HO21,0)))))))))))))))))))</f>
        <v>3.9705721888536882E-3</v>
      </c>
      <c r="KE12" s="227">
        <f>IF(MAX(IR12:IR21)=IR12,HP12,(IF(MAX(IR12:IR21)=IR13,HP13,(IF(MAX(IR12:IR21)=IR14,HP14,(IF(MAX(IR12:IR21)=IR15,HP15,(IF(MAX(IR12:IR21)=IR16,HP16,(IF(MAX(IR12:IR21)=IR17,HP17,(IF(MAX(IR12:IR21)=IR18,HP18,(IF(MAX(IR12:IR21)=IR19,HP19,(IF(MAX(IR12:IR21)=IR20,HP20,(IF(MAX(IR12:IR21)=IR21,HP21,0)))))))))))))))))))</f>
        <v>4.4117468765040987E-3</v>
      </c>
      <c r="KF12" s="227">
        <f>IF(MAX(IS12:IS21)=IS12,HQ12,(IF(MAX(IS12:IS21)=IS13,HQ13,(IF(MAX(IS12:IS21)=IS14,HQ14,(IF(MAX(IS12:IS21)=IS15,HQ15,(IF(MAX(IS12:IS21)=IS16,HQ16,(IF(MAX(IS12:IS21)=IS17,HQ17,(IF(MAX(IS12:IS21)=IS18,HQ18,(IF(MAX(IS12:IS21)=IS19,HQ19,(IF(MAX(IS12:IS21)=IS20,HQ20,(IF(MAX(IS12:IS21)=IS21,HQ21,0)))))))))))))))))))</f>
        <v>3.3374993726351145E-3</v>
      </c>
      <c r="KG12" s="227">
        <f>IF(MAX(IS12:IS21)=IS12,HR12,(IF(MAX(IS12:IS21)=IS13,HR13,(IF(MAX(IS12:IS21)=IS14,HR14,(IF(MAX(IS12:IS21)=IS15,HR15,(IF(MAX(IS12:IS21)=IS16,HR16,(IF(MAX(IS12:IS21)=IS17,HR17,(IF(MAX(IS12:IS21)=IS18,HR18,(IF(MAX(IS12:IS21)=IS19,HR19,(IF(MAX(IS12:IS21)=IS20,HR20,(IF(MAX(IS12:IS21)=IS21,HR21,0)))))))))))))))))))</f>
        <v>4.0777548490499478E-3</v>
      </c>
      <c r="KH12" s="227">
        <f>IF(MAX(IS12:IS21)=IS12,HS12,(IF(MAX(IS12:IS21)=IS13,HS13,(IF(MAX(IS12:IS21)=IS14,HS14,(IF(MAX(IS12:IS21)=IS15,HS15,(IF(MAX(IS12:IS21)=IS16,HS16,(IF(MAX(IS12:IS21)=IS17,HS17,(IF(MAX(IS12:IS21)=IS18,HS18,(IF(MAX(IS12:IS21)=IS19,HS19,(IF(MAX(IS12:IS21)=IS20,HS20,(IF(MAX(IS12:IS21)=IS21,HS21,0)))))))))))))))))))</f>
        <v>4.5308387211666088E-3</v>
      </c>
      <c r="KI12" s="227">
        <f>IF(MAX(IT12:IT21)=IT12,HT12,(IF(MAX(IT12:IT21)=IT13,HT13,(IF(MAX(IT12:IT21)=IT14,HT14,(IF(MAX(IT12:IT21)=IT15,HT15,(IF(MAX(IT12:IT21)=IT16,HT16,(IF(MAX(IT12:IT21)=IT17,HT17,(IF(MAX(IT12:IT21)=IT18,HT18,(IF(MAX(IT12:IT21)=IT19,HT19,(IF(MAX(IT12:IT21)=IT20,HT20,(IF(MAX(IT12:IT21)=IT21,HT21,0)))))))))))))))))))</f>
        <v>2.7672548251291293E-3</v>
      </c>
      <c r="KJ12" s="227">
        <f>IF(MAX(IT12:IT21)=IT12,HU12,(IF(MAX(IT12:IT21)=IT13,HU13,(IF(MAX(IT12:IT21)=IT14,HU14,(IF(MAX(IT12:IT21)=IT15,HU15,(IF(MAX(IT12:IT21)=IT16,HU16,(IF(MAX(IT12:IT21)=IT17,HU17,(IF(MAX(IT12:IT21)=IT18,HU18,(IF(MAX(IT12:IT21)=IT19,HU19,(IF(MAX(IT12:IT21)=IT20,HU20,(IF(MAX(IT12:IT21)=IT21,HU21,0)))))))))))))))))))</f>
        <v>3.6586863129384971E-3</v>
      </c>
      <c r="KK12" s="227">
        <f>IF(MAX(IT12:IT21)=IT12,HV12,(IF(MAX(IT12:IT21)=IT13,HV13,(IF(MAX(IT12:IT21)=IT14,HV14,(IF(MAX(IT12:IT21)=IT15,HV15,(IF(MAX(IT12:IT21)=IT16,HV16,(IF(MAX(IT12:IT21)=IT17,HV17,(IF(MAX(IT12:IT21)=IT18,HV18,(IF(MAX(IT12:IT21)=IT19,HV19,(IF(MAX(IT12:IT21)=IT20,HV20,(IF(MAX(IT12:IT21)=IT21,HV21,0)))))))))))))))))))</f>
        <v>4.4701808713624403E-3</v>
      </c>
      <c r="KL12" s="227">
        <f>IF(MAX(IU12:IU21)=IU12,HW12,(IF(MAX(IU12:IU21)=IU13,HW13,(IF(MAX(IU12:IU21)=IU14,HW14,(IF(MAX(IU12:IU21)=IU15,HW15,(IF(MAX(IU12:IU21)=IU16,HW16,(IF(MAX(IU12:IU21)=IU17,HW17,(IF(MAX(IU12:IU21)=IU18,HW18,(IF(MAX(IU12:IU21)=IU19,HW19,(IF(MAX(IU12:IU21)=IU20,HW20,(IF(MAX(IU12:IU21)=IU21,HW21,0)))))))))))))))))))</f>
        <v>3.1954421001864825E-3</v>
      </c>
      <c r="KM12" s="227">
        <f>IF(MAX(IU12:IU21)=IU12,HX12,(IF(MAX(IU12:IU21)=IU13,HX13,(IF(MAX(IU12:IU21)=IU14,HX14,(IF(MAX(IU12:IU21)=IU15,HX15,(IF(MAX(IU12:IU21)=IU16,HX16,(IF(MAX(IU12:IU21)=IU17,HX17,(IF(MAX(IU12:IU21)=IU18,HX18,(IF(MAX(IU12:IU21)=IU19,HX19,(IF(MAX(IU12:IU21)=IU20,HX20,(IF(MAX(IU12:IU21)=IU21,HX21,0)))))))))))))))))))</f>
        <v>3.9041893537812991E-3</v>
      </c>
      <c r="KN12" s="227">
        <f>IF(MAX(IU12:IU21)=IU12,HY12,(IF(MAX(IU12:IU21)=IU13,HY13,(IF(MAX(IU12:IU21)=IU14,HY14,(IF(MAX(IU12:IU21)=IU15,HY15,(IF(MAX(IU12:IU21)=IU16,HY16,(IF(MAX(IU12:IU21)=IU17,HY17,(IF(MAX(IU12:IU21)=IU18,HY18,(IF(MAX(IU12:IU21)=IU19,HY19,(IF(MAX(IU12:IU21)=IU20,HY20,(IF(MAX(IU12:IU21)=IU21,HY21,0)))))))))))))))))))</f>
        <v>4.3379881708681105E-3</v>
      </c>
      <c r="KO12" s="227">
        <f>IF(MAX(IV12:IV21)=IV12,HZ12,(IF(MAX(IV12:IV21)=IV13,HZ13,(IF(MAX(IV12:IV21)=IV14,HZ14,(IF(MAX(IV12:IV21)=IV15,HZ15,(IF(MAX(IV12:IV21)=IV16,HZ16,(IF(MAX(IV12:IV21)=IV17,HZ17,(IF(MAX(IV12:IV21)=IV18,HZ18,(IF(MAX(IV12:IV21)=IV19,HZ19,(IF(MAX(IV12:IV21)=IV20,HZ20,(IF(MAX(IV12:IV21)=IV21,HZ21,0)))))))))))))))))))</f>
        <v>3.8353122753597285E-2</v>
      </c>
      <c r="KP12" s="227">
        <f>IF(MAX(IV12:IV21)=IV12,IA12,(IF(MAX(IV12:IV21)=IV13,IA13,(IF(MAX(IV12:IV21)=IV14,IA14,(IF(MAX(IV12:IV21)=IV15,IA15,(IF(MAX(IV12:IV21)=IV16,IA16,(IF(MAX(IV12:IV21)=IV17,IA17,(IF(MAX(IV12:IV21)=IV18,IA18,(IF(MAX(IV12:IV21)=IV19,IA19,(IF(MAX(IV12:IV21)=IV20,IA20,(IF(MAX(IV12:IV21)=IV21,IA21,0)))))))))))))))))))</f>
        <v>4.6859823725212635E-2</v>
      </c>
      <c r="KQ12" s="227">
        <f>IF(MAX(IV12:IV21)=IV12,IB12,(IF(MAX(IV12:IV21)=IV13,IB13,(IF(MAX(IV12:IV21)=IV14,IB14,(IF(MAX(IV12:IV21)=IV15,IB15,(IF(MAX(IV12:IV21)=IV16,IB16,(IF(MAX(IV12:IV21)=IV17,IB17,(IF(MAX(IV12:IV21)=IV18,IB18,(IF(MAX(IV12:IV21)=IV19,IB19,(IF(MAX(IV12:IV21)=IV20,IB20,(IF(MAX(IV12:IV21)=IV21,IB21,0)))))))))))))))))))</f>
        <v>5.2066470805791819E-2</v>
      </c>
      <c r="KR12" s="227">
        <f>IF(MAX(IW12:IW21)=IW12,IC12,(IF(MAX(IW12:IW21)=IW13,IC13,(IF(MAX(IW12:IW21)=IW14,IC14,(IF(MAX(IW12:IW21)=IW15,IC15,(IF(MAX(IW12:IW21)=IW16,IC16,(IF(MAX(IW12:IW21)=IW17,IC17,(IF(MAX(IW12:IW21)=IW18,IC18,(IF(MAX(IW12:IW21)=IW19,IC19,(IF(MAX(IW12:IW21)=IW20,IC20,(IF(MAX(IW12:IW21)=IW21,IC21,0)))))))))))))))))))</f>
        <v>4.2761072893717098E-2</v>
      </c>
      <c r="KS12" s="227">
        <f>IF(MAX(IW12:IW21)=IW12,ID12,(IF(MAX(IW12:IW21)=IW13,ID13,(IF(MAX(IW12:IW21)=IW14,ID14,(IF(MAX(IW12:IW21)=IW15,ID15,(IF(MAX(IW12:IW21)=IW16,ID16,(IF(MAX(IW12:IW21)=IW17,ID17,(IF(MAX(IW12:IW21)=IW18,ID18,(IF(MAX(IW12:IW21)=IW19,ID19,(IF(MAX(IW12:IW21)=IW20,ID20,(IF(MAX(IW12:IW21)=IW21,ID21,0)))))))))))))))))))</f>
        <v>5.2245454717572117E-2</v>
      </c>
      <c r="KT12" s="227">
        <f>IF(MAX(IW12:IW21)=IW12,IE12,(IF(MAX(IW12:IW21)=IW13,IE13,(IF(MAX(IW12:IW21)=IW14,IE14,(IF(MAX(IW12:IW21)=IW15,IE15,(IF(MAX(IW12:IW21)=IW16,IE16,(IF(MAX(IW12:IW21)=IW17,IE17,(IF(MAX(IW12:IW21)=IW18,IE18,(IF(MAX(IW12:IW21)=IW19,IE19,(IF(MAX(IW12:IW21)=IW20,IE20,(IF(MAX(IW12:IW21)=IW21,IE21,0)))))))))))))))))))</f>
        <v>5.8050505241746791E-2</v>
      </c>
      <c r="KU12" s="25"/>
      <c r="KV12" s="215" t="s">
        <v>43</v>
      </c>
      <c r="KW12" s="227">
        <f>SQRT(SUM(
(((($IY$12+(2*$IZ$12)+$JA$12)-(GJ12+(2*GK12)+GL12))/4)^2),
(((($JB$12+(2*$JC$12)+$JD$12)-(GM12+(2*GN12)+GO12))/4)^2),
(((($JE$12+(2*$JF$12)+$JG$12)-(GP12+(2*GQ12)+GR12))/4)^2),
(((($JH$12+(2*$JI$12)+$JJ$12)-(GS12+(2*GT12)+GU12))/4)^2),
(((($JK$12+(2*$JL$12)+$JM$12)-(GV12+(2*GW12)+GX12))/4)^2),
(((($JN$12+(2*$JO$12)+$JP$12)-(GY12+(2*GZ12)+HA12))/4)^2),
(((($JQ$12+(2*$JR$12)+$JS$12)-(HB12+(2*HC12)+HD12))/4)^2),
(((($JT$12+(2*$JU$12)+$JV$12)-(HE12+(2*HF12)+HG12))/4)^2),
(((($JW$12+(2*$JX$12)+$JY$12)-(HH12+(2*HI12)+HJ12))/4)^2),
(((($JZ$12+(2*$KA$12)+$KB$12)-(HK12+(2*HL12)+HM12))/4)^2),
(((($KC$12+(2*$KD$12)+$KE$12)-(HN12+(2*HO12)+HP12))/4)^2),
(((($KF$12+(2*$KG$12)+$KH$12)-(HQ12+(2*HR12)+HS12))/4)^2),
(((($KI$12+(2*$KJ$12)+$KK$12)-(HT12+(2*HU12)+HV12))/4)^2),
(((($KL$12+(2*$KM$12)+$KN$12)-(HW12+(2*HX12)+HY12))/4)^2),
(((($KO$12+(2*$KP$12)+$KQ$12)-(HZ12+(2*IA12)+IB12))/4)^2),
(((($KR$12+(2*$KS$12)+$KT$12)-(IC12+(2*ID12)+IE12))/4)^2)))</f>
        <v>2.0969073783683762E-2</v>
      </c>
      <c r="KX12" s="25"/>
      <c r="KY12" s="215" t="s">
        <v>43</v>
      </c>
      <c r="KZ12" s="227">
        <f>SQRT(SUM(
(((($IY$17+(2*$IZ$17)+$JA$17)-(GJ12+(2*GK12)+GL12))/4)^2),
(((($JB$17+(2*$JC$17)+$JD$17)-(GM12+(2*GN12)+GO12))/4)^2),
(((($JE$17+(2*$JF$17)+$JG$17)-(GP12+(2*GQ12)+GR12))/4)^2),
(((($JH$17+(2*$JI$17)+$JJ$17)-(GS12+(2*GT12)+GU12))/4)^2),
(((($JK$17+(2*$JL$17)+$JM$17)-(GV12+(2*GW12)+GX12))/4)^2),
(((($JN$17+(2*$JO$17)+$JP$17)-(GY12+(2*GZ12)+HA12))/4)^2),
(((($JQ$17+(2*$JR$17)+$JS$17)-(HB12+(2*HC12)+HD12))/4)^2),
(((($JT$17+(2*$JU$17)+$JV$17)-(HE12+(2*HF12)+HG12))/4)^2),
(((($JW$17+(2*$JX$17)+$JY$17)-(HH12+(2*HI12)+HJ12))/4)^2),
(((($JZ$17+(2*$KA$17)+$KB$17)-(HK12+(2*HL12)+HM12))/4)^2),
(((($KC$17+(2*$KD$17)+$KE$17)-(HN12+(2*HO12)+HP12))/4)^2),
(((($KF$17+(2*$KG$17)+$KH$17)-(HQ12+(2*HR12)+HS12))/4)^2),
(((($KI$17+(2*$KJ$17)+$KK$17)-(HT12+(2*HU12)+HV12))/4)^2),
(((($KL$17+(2*$KM$17)+$KN$17)-(HW12+(2*HX12)+HY12))/4)^2),
(((($KO$17+(2*$KP$17)+$KQ$17)-(HZ12+(2*IA12)+IB12))/4)^2),
(((($KR$17+(2*$KS$17)+$KT$17)-(IC12+(2*ID12)+IE12))/4)^2)))</f>
        <v>3.0422059296758414E-2</v>
      </c>
      <c r="LA12" s="25"/>
      <c r="LB12" s="25"/>
      <c r="LC12" s="230" t="s">
        <v>43</v>
      </c>
      <c r="LD12" s="227">
        <f>KW12/(KW12+KZ12)</f>
        <v>0.40802902226072774</v>
      </c>
      <c r="LE12" s="34">
        <f>RANK(LD12,$LD$12:$LD$21)</f>
        <v>9</v>
      </c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</row>
    <row r="13" spans="1:388">
      <c r="A13" s="213" t="s">
        <v>45</v>
      </c>
      <c r="B13" s="16">
        <v>7</v>
      </c>
      <c r="C13" s="16">
        <v>7</v>
      </c>
      <c r="D13" s="16">
        <v>6</v>
      </c>
      <c r="E13" s="17">
        <v>4</v>
      </c>
      <c r="F13" s="218"/>
      <c r="G13" s="11">
        <v>7</v>
      </c>
      <c r="H13" s="11">
        <v>5</v>
      </c>
      <c r="I13" s="11">
        <v>7</v>
      </c>
      <c r="J13" s="16">
        <v>7</v>
      </c>
      <c r="K13" s="16">
        <v>8</v>
      </c>
      <c r="L13" s="16">
        <v>9</v>
      </c>
      <c r="M13" s="16">
        <v>7</v>
      </c>
      <c r="N13" s="16">
        <v>6</v>
      </c>
      <c r="O13" s="16">
        <v>7</v>
      </c>
      <c r="P13" s="16">
        <v>8</v>
      </c>
      <c r="Q13" s="16">
        <v>6</v>
      </c>
      <c r="S13" s="213" t="s">
        <v>161</v>
      </c>
      <c r="T13" s="16">
        <f t="shared" ref="T13:W13" si="66">(SUMIF(B$11:B$20,"5",B$11:B$20)+SUMIF(B$11:B$20,"6 ",B$11:B$20))</f>
        <v>15</v>
      </c>
      <c r="U13" s="16">
        <f t="shared" si="66"/>
        <v>40</v>
      </c>
      <c r="V13" s="16">
        <f t="shared" si="66"/>
        <v>12</v>
      </c>
      <c r="W13" s="16">
        <f t="shared" si="66"/>
        <v>6</v>
      </c>
      <c r="X13" s="16">
        <f t="shared" ref="X13:AH13" si="67">(SUMIF(G$11:G$20,"5",G$11:G$20)+SUMIF(G$11:G$20,"6 ",G$11:G$20))</f>
        <v>20</v>
      </c>
      <c r="Y13" s="16">
        <f t="shared" si="67"/>
        <v>25</v>
      </c>
      <c r="Z13" s="16">
        <f t="shared" si="67"/>
        <v>12</v>
      </c>
      <c r="AA13" s="16">
        <f t="shared" si="67"/>
        <v>5</v>
      </c>
      <c r="AB13" s="16">
        <f t="shared" si="67"/>
        <v>11</v>
      </c>
      <c r="AC13" s="16">
        <f t="shared" si="67"/>
        <v>18</v>
      </c>
      <c r="AD13" s="16">
        <f t="shared" si="67"/>
        <v>6</v>
      </c>
      <c r="AE13" s="16">
        <f t="shared" si="67"/>
        <v>24</v>
      </c>
      <c r="AF13" s="16">
        <f t="shared" si="67"/>
        <v>5</v>
      </c>
      <c r="AG13" s="16">
        <f t="shared" si="67"/>
        <v>5</v>
      </c>
      <c r="AH13" s="16">
        <f t="shared" si="67"/>
        <v>24</v>
      </c>
      <c r="AI13" s="34">
        <f>SUM(T13:AH13)</f>
        <v>228</v>
      </c>
      <c r="AJ13" s="1">
        <f>COUNTIFS(B$11:Q$20,"&gt;=5",B$11:Q$20,"&lt;=6")</f>
        <v>42</v>
      </c>
      <c r="AK13" s="208">
        <f>IF(AL12&lt;&gt;"",AL12,1)</f>
        <v>4</v>
      </c>
      <c r="AL13" s="209">
        <f t="shared" si="4"/>
        <v>5.4285714285714288</v>
      </c>
      <c r="AM13" s="208">
        <f t="shared" ref="AM13:AM14" si="68">IF(AL14&lt;&gt;"",AL14,10)</f>
        <v>7.3037974683544302</v>
      </c>
      <c r="AN13" s="1"/>
      <c r="AO13" s="213" t="s">
        <v>44</v>
      </c>
      <c r="AP13" s="188">
        <f t="shared" ref="AP13:AP21" si="69">IF(OR(B12=9,B12=10),AK$15,(IF(OR(B12=8,B12=7),AK$14,(IF(OR(B12=6,B12=5),AK$13,(IF(OR(B12=4,B12=3),AK$12,(IF(OR(B12=2,B12=1),AK$11,)))))))))</f>
        <v>7.3037974683544302</v>
      </c>
      <c r="AQ13" s="188">
        <f t="shared" ref="AQ13:AQ21" si="70">IF(OR(B12=9,B12=10),AL$15,(IF(OR(B12=8,B12=7),AL$14,(IF(OR(B12=6,B12=5),AL$13,(IF(OR(B12=4,B12=3),AL$12,(IF(OR(B12=2,B12=1),AL$11,)))))))))</f>
        <v>9</v>
      </c>
      <c r="AR13" s="188">
        <f t="shared" ref="AR13:AR20" si="71">IF(OR(B12=9,B12=10),AM$15,(IF(OR(B12=8,B12=7),AM$14,(IF(OR(B12=6,B12=5),AM$13,(IF(OR(B12=4,B12=3),AM$12,(IF(OR(B12=2,B12=1),AM$11,)))))))))</f>
        <v>10</v>
      </c>
      <c r="AS13" s="188">
        <f t="shared" ref="AS13:AS21" si="72">IF(OR(C12=9,C12=10),AK$15,(IF(OR(C12=8,C12=7),AK$14,(IF(OR(C12=6,C12=5),AK$13,(IF(OR(C12=4,C12=3),AK$12,(IF(OR(C12=2,C12=1),AK$11)))))))))</f>
        <v>4</v>
      </c>
      <c r="AT13" s="188">
        <f t="shared" ref="AT13:AT21" si="73">IF(OR(C12=9,C12=10),AL$15,(IF(OR(C12=8,C12=7),AL$14,(IF(OR(C12=6,C12=5),AL$13,(IF(OR(C12=4,C12=3),AL$12,(IF(OR(C12=2,C12=1),AL$11)))))))))</f>
        <v>5.4285714285714288</v>
      </c>
      <c r="AU13" s="188">
        <f t="shared" ref="AU13:AU21" si="74">IF(OR(C12=9,C12=10),AM$15,(IF(OR(C12=8,C12=7),AM$14,(IF(OR(C12=6,C12=5),AM$13,(IF(OR(C12=4,C12=3),AM$12,(IF(OR(C12=2,C12=1),AM$11)))))))))</f>
        <v>7.3037974683544302</v>
      </c>
      <c r="AV13" s="188">
        <f t="shared" ref="AV13:AV21" si="75">IF(OR(D12=9,D12=10),AK$15,(IF(OR(D12=8,D12=7),AK$14,(IF(OR(D12=6,D12=5),AK$13,(IF(OR(D12=4,D12=3),AK$12,(IF(OR(D12=2,D12=1),AK$11)))))))))</f>
        <v>7.3037974683544302</v>
      </c>
      <c r="AW13" s="188">
        <f t="shared" ref="AW13:AW21" si="76">IF(OR(D12=9,D12=10),AL$15,(IF(OR(D12=8,D12=7),AL$14,(IF(OR(D12=6,D12=5),AL$13,(IF(OR(D12=4,D12=3),AL$12,(IF(OR(D12=2,D12=1),AL$11)))))))))</f>
        <v>9</v>
      </c>
      <c r="AX13" s="210">
        <f t="shared" ref="AX13:AX21" si="77">IF(OR(D12=9,D12=10),AM$15,(IF(OR(D12=8,D12=7),AM$14,(IF(OR(D12=6,D12=5),AM$13,(IF(OR(D12=4,D12=3),AM$12,(IF(OR(D12=2,D12=1),AM$11)))))))))</f>
        <v>10</v>
      </c>
      <c r="AY13" s="210">
        <f t="shared" ref="AY13:AY21" si="78">IF(OR(E12=9,E12=10),AK$15,(IF(OR(E12=8,E12=7),AK$14,(IF(OR(E12=6,E12=5),AK$13,(IF(OR(E12=4,E12=3),AK$12,(IF(OR(E12=2,E12=1),AK$11)))))))))</f>
        <v>7.3037974683544302</v>
      </c>
      <c r="AZ13" s="210">
        <f t="shared" ref="AZ13:AZ21" si="79">IF(OR(E12=9,E12=10),AL$15,(IF(OR(E12=8,E12=7),AL$14,(IF(OR(E12=6,E12=5),AL$13,(IF(OR(E12=4,E12=3),AL$12,(IF(OR(E12=2,E12=1),AL$11)))))))))</f>
        <v>9</v>
      </c>
      <c r="BA13" s="210">
        <f t="shared" ref="BA13:BA21" si="80">IF(OR(E12=9,E12=10),AM$15,(IF(OR(E12=8,E12=7),AM$14,(IF(OR(E12=6,E12=5),AM$13,(IF(OR(E12=4,E12=3),AM$12,(IF(OR(E12=2,E12=1),AM$11)))))))))</f>
        <v>10</v>
      </c>
      <c r="BB13" s="218">
        <v>5</v>
      </c>
      <c r="BC13" s="218">
        <v>5</v>
      </c>
      <c r="BD13" s="218">
        <v>5</v>
      </c>
      <c r="BE13" s="210">
        <f t="shared" ref="BE13:BE21" si="81">IF(OR(G12=9,G12=10),AK$15,(IF(OR(G12=8,G12=7),AK$14,(IF(OR(G12=6,G12=5),AK$13,(IF(OR(G12=4,G12=3),AK$12,(IF(OR(G12=2,G12=1),AK$11)))))))))</f>
        <v>4</v>
      </c>
      <c r="BF13" s="210">
        <f t="shared" ref="BF13:BF21" si="82">IF(OR(G12=9,G12=10),AL$15,(IF(OR(G12=8,G12=7),AL$14,(IF(OR(G12=6,G12=5),AL$13,(IF(OR(G12=4,G12=3),AL$12,(IF(OR(G12=2,G12=1),AL$11)))))))))</f>
        <v>5.4285714285714288</v>
      </c>
      <c r="BG13" s="210">
        <f t="shared" ref="BG13:BG21" si="83">IF(OR(G12=9,G12=10),AM$15,(IF(OR(G12=8,G12=7),AM$14,(IF(OR(G12=6,G12=5),AM$13,(IF(OR(G12=4,G12=3),AM$12,(IF(OR(G12=2,G12=1),AM$11)))))))))</f>
        <v>7.3037974683544302</v>
      </c>
      <c r="BH13" s="210">
        <f t="shared" ref="BH13:BH21" si="84">IF(OR(H12=9,H12=10),AK$15,(IF(OR(H12=8,H12=7),AK$14,(IF(OR(H12=6,H12=5),AK$13,(IF(OR(H12=4,H12=3),AK$12,(IF(OR(H12=2,H12=1),AK$11)))))))))</f>
        <v>5.4285714285714288</v>
      </c>
      <c r="BI13" s="210">
        <f t="shared" ref="BI13:BI21" si="85">IF(OR(H12=9,H12=10),AL$15,(IF(OR(H12=8,H12=7),AL$14,(IF(OR(H12=6,H12=5),AL$13,(IF(OR(H12=4,H12=3),AL$12,(IF(OR(H12=2,H12=1),AL$11)))))))))</f>
        <v>7.3037974683544302</v>
      </c>
      <c r="BJ13" s="210">
        <f t="shared" ref="BJ13:BJ21" si="86">IF(OR(H12=9,H12=10),AM$15,(IF(OR(H12=8,H12=7),AM$14,(IF(OR(H12=6,H12=5),AM$13,(IF(OR(H12=4,H12=3),AM$12,(IF(OR(H12=2,H12=1),AM$11)))))))))</f>
        <v>9</v>
      </c>
      <c r="BK13" s="210">
        <f t="shared" ref="BK13:BK21" si="87">IF(OR(I12=9,I12=10),AK$15,(IF(OR(I12=8,I12=7),AK$14,(IF(OR(I12=6,I12=5),AK$13,(IF(OR(I12=4,I12=3),AK$12,(IF(OR(I12=2,I12=1),AK$11)))))))))</f>
        <v>5.4285714285714288</v>
      </c>
      <c r="BL13" s="210">
        <f t="shared" ref="BL13:BL21" si="88">IF(OR(I12=9,I12=10),AL$15,(IF(OR(I12=8,I12=7),AL$14,(IF(OR(I12=6,I12=5),AL$13,(IF(OR(I12=4,I12=3),AL$12,(IF(OR(I12=2,I12=1),AL$11)))))))))</f>
        <v>7.3037974683544302</v>
      </c>
      <c r="BM13" s="210">
        <f t="shared" ref="BM13:BM21" si="89">IF(OR(I12=9,I12=10),AM$15,(IF(OR(I12=8,I12=7),AM$14,(IF(OR(I12=6,I12=5),AM$13,(IF(OR(I12=4,I12=3),AM$12,(IF(OR(I12=2,I12=1),AM$11)))))))))</f>
        <v>9</v>
      </c>
      <c r="BN13" s="210">
        <f t="shared" ref="BN13:BN21" si="90">IF(OR(J12=9,J12=10),AK$15,(IF(OR(J12=8,J12=7),AK$14,(IF(OR(J12=6,J12=5),AK$13,(IF(OR(J12=4,J12=3),AK$12,(IF(OR(J12=2,J12=1),AK$11)))))))))</f>
        <v>4</v>
      </c>
      <c r="BO13" s="210">
        <f t="shared" ref="BO13:BO21" si="91">IF(OR(J12=9,J12=10),AL$15,(IF(OR(J12=8,J12=7),AL$14,(IF(OR(J12=6,J12=5),AL$13,(IF(OR(J12=4,J12=3),AL$12,(IF(OR(J12=2,J12=1),AL$11)))))))))</f>
        <v>5.4285714285714288</v>
      </c>
      <c r="BP13" s="210">
        <f t="shared" ref="BP13:BP21" si="92">IF(OR(J12=9,J12=10),AM$15,(IF(OR(J12=8,J12=7),AM$14,(IF(OR(J12=6,J12=5),AM$13,(IF(OR(J12=4,J12=3),AM$12,(IF(OR(J12=2,J12=1),AM$11)))))))))</f>
        <v>7.3037974683544302</v>
      </c>
      <c r="BQ13" s="210">
        <f t="shared" ref="BQ13:BQ21" si="93">IF(OR(K12=9,K12=10),AK$15,(IF(OR(K12=8,K12=7),AK$14,(IF(OR(K12=6,K12=5),AK$13,(IF(OR(K12=4,K12=3),AK$12,(IF(OR(K12=2,K12=1),AK$11)))))))))</f>
        <v>5.4285714285714288</v>
      </c>
      <c r="BR13" s="210">
        <f t="shared" ref="BR13:BR21" si="94">IF(OR(K12=9,K12=10),AL$15,(IF(OR(K12=8,K12=7),AL$14,(IF(OR(K12=6,K12=5),AL$13,(IF(OR(K12=4,K12=3),AL$12,(IF(OR(K12=2,K12=1),AL$11)))))))))</f>
        <v>7.3037974683544302</v>
      </c>
      <c r="BS13" s="210">
        <f t="shared" ref="BS13:BS21" si="95">IF(OR(K12=9,K12=10),AM$15,(IF(OR(K12=8,K12=7),AM$14,(IF(OR(K12=6,K12=5),AM$13,(IF(OR(K12=4,K12=3),AM$12,(IF(OR(K12=2,K12=1),AM$11)))))))))</f>
        <v>9</v>
      </c>
      <c r="BT13" s="210">
        <f t="shared" ref="BT13:BT21" si="96">IF(OR(L12=9,L12=10),AK$15,(IF(OR(L12=8,L12=7),AK$14,(IF(OR(L12=6,L12=5),AK$13,(IF(OR(L12=4,L12=3),AK$12,(IF(OR(L12=2,L12=1),AK$11)))))))))</f>
        <v>7.3037974683544302</v>
      </c>
      <c r="BU13" s="210">
        <f t="shared" ref="BU13:BU21" si="97">IF(OR(L12=9,L12=10),AL$15,(IF(OR(L12=8,L12=7),AL$14,(IF(OR(L12=6,L12=5),AL$13,(IF(OR(L12=4,L12=3),AL$12,(IF(OR(L12=2,L12=1),AL$11)))))))))</f>
        <v>9</v>
      </c>
      <c r="BV13" s="210">
        <f t="shared" ref="BV13:BV21" si="98">IF(OR(L12=9,L12=10),AM$15,(IF(OR(L12=8,L12=7),AM$14,(IF(OR(L12=6,L12=5),AM$13,(IF(OR(L12=4,L12=3),AM$12,(IF(OR(L12=2,L12=1),AM$11)))))))))</f>
        <v>10</v>
      </c>
      <c r="BW13" s="210">
        <f t="shared" ref="BW13:BW21" si="99">IF(OR(M12=9,M12=10),AK$15,(IF(OR(M12=8,M12=7),AK$14,(IF(OR(M12=6,M12=5),AK$13,(IF(OR(M12=4,M12=3),AK$12,(IF(OR(M12=2,M12=1),AK$11)))))))))</f>
        <v>5.4285714285714288</v>
      </c>
      <c r="BX13" s="210">
        <f t="shared" ref="BX13:BX21" si="100">IF(OR(M12=9,M12=10),AL$15,(IF(OR(M12=8,M12=7),AL$14,(IF(OR(M12=6,M12=5),AL$13,(IF(OR(M12=4,M12=3),AL$12,(IF(OR(M12=2,M12=1),AL$11)))))))))</f>
        <v>7.3037974683544302</v>
      </c>
      <c r="BY13" s="210">
        <f t="shared" ref="BY13:BY21" si="101">IF(OR(M12=9,M12=10),AM$15,(IF(OR(M12=8,M12=7),AM$14,(IF(OR(M12=6,M12=5),AM$13,(IF(OR(M12=4,M12=3),AM$12,(IF(OR(M12=2,M12=1),AM$11)))))))))</f>
        <v>9</v>
      </c>
      <c r="BZ13" s="210">
        <f t="shared" ref="BZ13:BZ21" si="102">IF(OR(N12=9,N12=10),AK$15,(IF(OR(N12=8,N12=7),AK$14,(IF(OR(N12=6,N12=5),AK$13,(IF(OR(N12=4,N12=3),AK$12,(IF(OR(N12=2,N12=1),AK$11)))))))))</f>
        <v>4</v>
      </c>
      <c r="CA13" s="210">
        <f t="shared" ref="CA13:CA21" si="103">IF(OR(N12=9,N12=10),AL$15,(IF(OR(N12=8,N12=7),AL$14,(IF(OR(N12=6,N12=5),AL$13,(IF(OR(N12=4,N12=3),AL$12,(IF(OR(N12=2,N12=1),AL$11)))))))))</f>
        <v>5.4285714285714288</v>
      </c>
      <c r="CB13" s="210">
        <f t="shared" ref="CB13:CB21" si="104">IF(OR(N12=9,N12=10),AM$15,(IF(OR(N12=8,N12=7),AM$14,(IF(OR(N12=6,N12=5),AM$13,(IF(OR(N12=4,N12=3),AM$12,(IF(OR(N12=2,N12=1),AM$11)))))))))</f>
        <v>7.3037974683544302</v>
      </c>
      <c r="CC13" s="210">
        <f t="shared" ref="CC13:CC21" si="105">IF(OR(O12=9,O12=10),AK$15,(IF(OR(O12=8,O12=7),AK$14,(IF(OR(O12=6,O12=5),AK$13,(IF(OR(O12=4,O12=3),AK$12,(IF(OR(O12=2,O12=1),AK$11)))))))))</f>
        <v>5.4285714285714288</v>
      </c>
      <c r="CD13" s="210">
        <f t="shared" ref="CD13:CD21" si="106">IF(OR(O12=9,O12=10),AL$15,(IF(OR(O12=8,O12=7),AL$14,(IF(OR(O12=6,O12=5),AL$13,(IF(OR(O12=4,O12=3),AL$12,(IF(OR(O12=2,O12=1),AL$11)))))))))</f>
        <v>7.3037974683544302</v>
      </c>
      <c r="CE13" s="210">
        <f t="shared" ref="CE13:CE21" si="107">IF(OR(O12=9,O12=10),AM$15,(IF(OR(O12=8,O12=7),AM$14,(IF(OR(O12=6,O12=5),AM$13,(IF(OR(O12=4,O12=3),AM$12,(IF(OR(O12=2,O12=1),AM$11)))))))))</f>
        <v>9</v>
      </c>
      <c r="CF13" s="210">
        <f t="shared" ref="CF13:CF21" si="108">IF(OR(P12=9,P12=10),AK$15,(IF(OR(P12=8,P12=7),AK$14,(IF(OR(P12=6,P12=5),AK$13,(IF(OR(P12=4,P12=3),AK$12,(IF(OR(P12=2,P12=1),AK$11)))))))))</f>
        <v>7.3037974683544302</v>
      </c>
      <c r="CG13" s="210">
        <f t="shared" ref="CG13:CG21" si="109">IF(OR(P12=9,P12=10),AL$15,(IF(OR(P12=8,P12=7),AL$14,(IF(OR(P12=6,P12=5),AL$13,(IF(OR(P12=4,P12=3),AL$12,(IF(OR(P12=2,P12=1),AL$11)))))))))</f>
        <v>9</v>
      </c>
      <c r="CH13" s="210">
        <f t="shared" ref="CH13:CH21" si="110">IF(OR(P12=9,P12=10),AM$15,(IF(OR(P12=8,P12=7),AM$14,(IF(OR(P12=6,P12=5),AM$13,(IF(OR(P12=4,P12=3),AM$12,(IF(OR(P12=2,P12=1),AM$11)))))))))</f>
        <v>10</v>
      </c>
      <c r="CI13" s="210">
        <f t="shared" ref="CI13:CI21" si="111">IF(OR(Q12=9,Q12=10),AK$15,(IF(OR(Q12=8,Q12=7),AK$14,(IF(OR(Q12=6,Q12=5),AK$13,(IF(OR(Q12=4,Q12=3),AK$12,(IF(OR(Q12=2,Q12=1),AK$11)))))))))</f>
        <v>5.4285714285714288</v>
      </c>
      <c r="CJ13" s="210">
        <f t="shared" ref="CJ13:CJ21" si="112">IF(OR(Q12=9,Q12=10),AL$15,(IF(OR(Q12=8,Q12=7),AL$14,(IF(OR(Q12=6,Q12=5),AL$13,(IF(OR(Q12=4,Q12=3),AL$12,(IF(OR(Q12=2,Q12=1),AL$11)))))))))</f>
        <v>7.3037974683544302</v>
      </c>
      <c r="CK13" s="210">
        <f t="shared" ref="CK13:CK21" si="113">IF(OR(Q12=9,Q12=10),AM$15,(IF(OR(Q12=8,Q12=7),AM$14,(IF(OR(Q12=6,Q12=5),AM$13,(IF(OR(Q12=4,Q12=3),AM$12,(IF(OR(Q12=2,Q12=1),AM$11)))))))))</f>
        <v>9</v>
      </c>
      <c r="CM13" s="213" t="s">
        <v>44</v>
      </c>
      <c r="CN13" s="188">
        <f t="shared" ref="CN13:CN21" si="114">AVERAGE(AP13,AP27)</f>
        <v>5.6518987341772151</v>
      </c>
      <c r="CO13" s="188">
        <f t="shared" si="5"/>
        <v>7.3571428571428577</v>
      </c>
      <c r="CP13" s="188">
        <f t="shared" si="5"/>
        <v>8.7142857142857153</v>
      </c>
      <c r="CQ13" s="188">
        <f t="shared" si="5"/>
        <v>4</v>
      </c>
      <c r="CR13" s="188">
        <f t="shared" si="5"/>
        <v>5.5714285714285712</v>
      </c>
      <c r="CS13" s="188">
        <f t="shared" si="5"/>
        <v>7.3661844484629295</v>
      </c>
      <c r="CT13" s="188">
        <f t="shared" si="5"/>
        <v>5.6518987341772151</v>
      </c>
      <c r="CU13" s="188">
        <f t="shared" si="5"/>
        <v>7.3571428571428577</v>
      </c>
      <c r="CV13" s="188">
        <f t="shared" si="5"/>
        <v>8.7142857142857153</v>
      </c>
      <c r="CW13" s="188">
        <f t="shared" si="5"/>
        <v>6.5090415913200719</v>
      </c>
      <c r="CX13" s="188">
        <f t="shared" si="5"/>
        <v>8.2142857142857153</v>
      </c>
      <c r="CY13" s="188">
        <f t="shared" si="5"/>
        <v>9.5</v>
      </c>
      <c r="CZ13" s="188">
        <f t="shared" si="5"/>
        <v>5</v>
      </c>
      <c r="DA13" s="188">
        <f t="shared" si="5"/>
        <v>5</v>
      </c>
      <c r="DB13" s="188">
        <f t="shared" si="5"/>
        <v>5</v>
      </c>
      <c r="DC13" s="188">
        <f t="shared" si="5"/>
        <v>4.8571428571428577</v>
      </c>
      <c r="DD13" s="188">
        <f t="shared" si="5"/>
        <v>6.4285714285714288</v>
      </c>
      <c r="DE13" s="188">
        <f t="shared" ref="DE13:DE21" si="115">AVERAGE(BG13,BG27)</f>
        <v>8.151898734177216</v>
      </c>
      <c r="DF13" s="188">
        <f t="shared" si="6"/>
        <v>6.4285714285714288</v>
      </c>
      <c r="DG13" s="188">
        <f t="shared" si="7"/>
        <v>8.151898734177216</v>
      </c>
      <c r="DH13" s="188">
        <f t="shared" si="8"/>
        <v>9.5</v>
      </c>
      <c r="DI13" s="188">
        <f t="shared" si="9"/>
        <v>5.5714285714285712</v>
      </c>
      <c r="DJ13" s="188">
        <f t="shared" si="10"/>
        <v>7.3661844484629295</v>
      </c>
      <c r="DK13" s="188">
        <f t="shared" si="11"/>
        <v>9</v>
      </c>
      <c r="DL13" s="188">
        <f t="shared" si="12"/>
        <v>4</v>
      </c>
      <c r="DM13" s="188">
        <f t="shared" si="13"/>
        <v>5.5714285714285712</v>
      </c>
      <c r="DN13" s="188">
        <f t="shared" si="14"/>
        <v>7.3661844484629295</v>
      </c>
      <c r="DO13" s="188">
        <f t="shared" si="15"/>
        <v>5.5714285714285712</v>
      </c>
      <c r="DP13" s="188">
        <f t="shared" si="16"/>
        <v>7.3661844484629295</v>
      </c>
      <c r="DQ13" s="188">
        <f t="shared" si="17"/>
        <v>9</v>
      </c>
      <c r="DR13" s="188">
        <f t="shared" si="18"/>
        <v>7.3661844484629295</v>
      </c>
      <c r="DS13" s="188">
        <f t="shared" ref="DS13:DS21" si="116">AVERAGE(BU13,BU27)</f>
        <v>9</v>
      </c>
      <c r="DT13" s="188">
        <f t="shared" si="19"/>
        <v>10</v>
      </c>
      <c r="DU13" s="188">
        <f t="shared" si="20"/>
        <v>5.5714285714285712</v>
      </c>
      <c r="DV13" s="188">
        <f t="shared" si="21"/>
        <v>7.3661844484629295</v>
      </c>
      <c r="DW13" s="188">
        <f t="shared" si="22"/>
        <v>9</v>
      </c>
      <c r="DX13" s="188">
        <f t="shared" si="23"/>
        <v>4</v>
      </c>
      <c r="DY13" s="188">
        <f t="shared" si="24"/>
        <v>5.5714285714285712</v>
      </c>
      <c r="DZ13" s="188">
        <f t="shared" si="25"/>
        <v>7.3661844484629295</v>
      </c>
      <c r="EA13" s="188">
        <f t="shared" si="26"/>
        <v>5.5714285714285712</v>
      </c>
      <c r="EB13" s="188">
        <f t="shared" ref="EB13:EB21" si="117">AVERAGE(CD13,CD27)</f>
        <v>7.3661844484629295</v>
      </c>
      <c r="EC13" s="188">
        <f t="shared" si="27"/>
        <v>9</v>
      </c>
      <c r="ED13" s="188">
        <f t="shared" si="28"/>
        <v>7.3661844484629295</v>
      </c>
      <c r="EE13" s="188">
        <f t="shared" si="29"/>
        <v>9</v>
      </c>
      <c r="EF13" s="188">
        <f t="shared" si="30"/>
        <v>10</v>
      </c>
      <c r="EG13" s="188">
        <f t="shared" si="31"/>
        <v>5.5714285714285712</v>
      </c>
      <c r="EH13" s="188">
        <f t="shared" si="32"/>
        <v>7.3661844484629295</v>
      </c>
      <c r="EI13" s="188">
        <f t="shared" si="33"/>
        <v>9</v>
      </c>
      <c r="EK13" s="213" t="s">
        <v>44</v>
      </c>
      <c r="EL13" s="227">
        <f t="shared" ref="EL13:EL21" si="118">CN13/SQRT(SUM(
((($CN$12+(2*$CO$12)+$CP$12)/4)^2),
((($CN$13+(2*$CO$13)+$CP$13)/4)^2),
((($CN$14+(2*$CO$14)+$CP$14)/4)^2),
((($CN$15+(2*$CO$15)+$CP$15)/4)^2),
((($CN$16+(2*$CO$16)+$CP$16)/4)^2),
((($CN$17+(2*$CO$17)+$CP$17)/4)^2),
((($CN$18+(2*$CO$18)+$CP$18)/4)^2),
((($CN$19+(2*$CO$19)+$CP$19)/4)^2),
((($CN$20+(2*$CO$20)+$CP$20)/4)^2),
((($CN$21+(2*$CO$21)+$CP$21)/4)^2)))</f>
        <v>0.25531485632895123</v>
      </c>
      <c r="EM13" s="227">
        <f t="shared" si="34"/>
        <v>0.33234634233701432</v>
      </c>
      <c r="EN13" s="227">
        <f t="shared" si="34"/>
        <v>0.39365294917588106</v>
      </c>
      <c r="EO13" s="224">
        <f t="shared" ref="EO13:EO21" si="119">CQ13/SQRT(SUM(
((($CQ$12+(2*$CR$12)+$CS$12)/4)^2),
((($CQ$13+(2*$CR$13)+$CS$13)/4)^2),
((($CQ$14+(2*$CR$14)+$CS$14)/4)^2),
((($CQ$15+(2*$CR$15)+$CS$15)/4)^2),
((($CQ$16+(2*$CR$16)+$CS$16)/4)^2),
((($CQ$17+(2*$CR$17)+$CS$17)/4)^2),
((($CQ$18+(2*$CR$18)+$CS$18)/4)^2),
((($CQ$19+(2*$CR$19)+$CS$19)/4)^2),
((($CQ$20+(2*$CR$20)+$CS$20)/4)^2),
((($CQ$21+(2*$CR$21)+$CS$21)/4)^2)))</f>
        <v>0.20018380316988363</v>
      </c>
      <c r="EP13" s="224">
        <f t="shared" ref="EP13:EP21" si="120">CR13/SQRT(SUM(
((($CQ$12+(2*$CR$12)+$CS$12)/4)^2),
((($CQ$13+(2*$CR$13)+$CS$13)/4)^2),
((($CQ$14+(2*$CR$14)+$CS$14)/4)^2),
((($CQ$15+(2*$CR$15)+$CS$15)/4)^2),
((($CQ$16+(2*$CR$16)+$CS$16)/4)^2),
((($CQ$17+(2*$CR$17)+$CS$17)/4)^2),
((($CQ$18+(2*$CR$18)+$CS$18)/4)^2),
((($CQ$19+(2*$CR$19)+$CS$19)/4)^2),
((($CQ$20+(2*$CR$20)+$CS$20)/4)^2),
((($CQ$21+(2*$CR$21)+$CS$21)/4)^2)))</f>
        <v>0.27882744012948074</v>
      </c>
      <c r="EQ13" s="224">
        <f t="shared" ref="EQ13:EQ21" si="121">CS13/SQRT(SUM(
((($CQ$12+(2*$CR$12)+$CS$12)/4)^2),
((($CQ$13+(2*$CR$13)+$CS$13)/4)^2),
((($CQ$14+(2*$CR$14)+$CS$14)/4)^2),
((($CQ$15+(2*$CR$15)+$CS$15)/4)^2),
((($CQ$16+(2*$CR$16)+$CS$16)/4)^2),
((($CQ$17+(2*$CR$17)+$CS$17)/4)^2),
((($CQ$18+(2*$CR$18)+$CS$18)/4)^2),
((($CQ$19+(2*$CR$19)+$CS$19)/4)^2),
((($CQ$20+(2*$CR$20)+$CS$20)/4)^2),
((($CQ$21+(2*$CR$21)+$CS$21)/4)^2)))</f>
        <v>0.36864770443604022</v>
      </c>
      <c r="ER13" s="224">
        <f t="shared" ref="ER13:ER21" si="122">CT13/SQRT(SUM(
((($CT$12+(2*$CU$12)+$CV$12)/4)^2),
((($CT$13+(2*$CU$13)+$CV$13)/4)^2),
((($CT$14+(2*$CU$14)+$CV$14)/4)^2),
((($CT$15+(2*$CU$15)+$CV$15)/4)^2),
((($CT$16+(2*$CU$16)+$CV$16)/4)^2),
((($CT$17+(2*$CU$17)+$CV$17)/4)^2),
((($CT$18+(2*$CU$18)+$CV$18)/4)^2),
((($CT$19+(2*$CU$19)+$CV$19)/4)^2),
((($CT$20+(2*$CU$20)+$CV$20)/4)^2),
((($CT$21+(2*$CU$21)+$CV$21)/4)^2)))</f>
        <v>0.24341086964182221</v>
      </c>
      <c r="ES13" s="224">
        <f t="shared" ref="ES13:ES21" si="123">CU13/SQRT(SUM(
((($CT$12+(2*$CU$12)+$CV$12)/4)^2),
((($CT$13+(2*$CU$13)+$CV$13)/4)^2),
((($CT$14+(2*$CU$14)+$CV$14)/4)^2),
((($CT$15+(2*$CU$15)+$CV$15)/4)^2),
((($CT$16+(2*$CU$16)+$CV$16)/4)^2),
((($CT$17+(2*$CU$17)+$CV$17)/4)^2),
((($CT$18+(2*$CU$18)+$CV$18)/4)^2),
((($CT$19+(2*$CU$19)+$CV$19)/4)^2),
((($CT$20+(2*$CU$20)+$CV$20)/4)^2),
((($CT$21+(2*$CU$21)+$CV$21)/4)^2)))</f>
        <v>0.3168507832787566</v>
      </c>
      <c r="ET13" s="224">
        <f t="shared" ref="ET13:ET21" si="124">CV13/SQRT(SUM(
((($CT$12+(2*$CU$12)+$CV$12)/4)^2),
((($CT$13+(2*$CU$13)+$CV$13)/4)^2),
((($CT$14+(2*$CU$14)+$CV$14)/4)^2),
((($CT$15+(2*$CU$15)+$CV$15)/4)^2),
((($CT$16+(2*$CU$16)+$CV$16)/4)^2),
((($CT$17+(2*$CU$17)+$CV$17)/4)^2),
((($CT$18+(2*$CU$18)+$CV$18)/4)^2),
((($CT$19+(2*$CU$19)+$CV$19)/4)^2),
((($CT$20+(2*$CU$20)+$CV$20)/4)^2),
((($CT$21+(2*$CU$21)+$CV$21)/4)^2)))</f>
        <v>0.37529898601949813</v>
      </c>
      <c r="EU13" s="224">
        <f t="shared" ref="EU13:EU21" si="125">CW13/SQRT(SUM(
((($CW$12+(2*$CX$12)+$CY$12)/4)^2),
((($CW$13+(2*$CX$13)+$CY$13)/4)^2),
((($CW$14+(2*$CX$14)+$CY$14)/4)^2),
((($CW$15+(2*$CX$15)+$CY$15)/4)^2),
((($CW$16+(2*$CX$16)+$CY$16)/4)^2),
((($CW$17+(2*$CX$17)+$CY$17)/4)^2),
((($CW$18+(2*$CX$18)+$CY$18)/4)^2),
((($CW$19+(2*$CX$19)+$CY$19)/4)^2),
((($CW$20+(2*$CX$20)+$CY$20)/4)^2),
((($CW$21+(2*$CX$21)+$CY$21)/4)^2)))</f>
        <v>0.28952689789066471</v>
      </c>
      <c r="EV13" s="224">
        <f t="shared" si="37"/>
        <v>0.36537739510163764</v>
      </c>
      <c r="EW13" s="224">
        <f t="shared" si="37"/>
        <v>0.42256690042189393</v>
      </c>
      <c r="EX13" s="224">
        <f t="shared" ref="EX13:EX21" si="126">CZ13/SQRT(SUM(
((($CZ$12+(2*$DA$12)+$DB$12)/4)^2),
((($CZ$13+(2*$DA$13)+$DB$13)/4)^2),
((($CZ$14+(2*$DA$14)+$DB$14)/4)^2),
((($CZ$15+(2*$DA$15)+$DB$15)/4)^2),
((($CZ$16+(2*$DA$16)+$DB$16)/4)^2),
((($CZ$17+(2*$DA$17)+$DB$17)/4)^2),
((($CZ$18+(2*$DA$18)+$DB$18)/4)^2),
((($CZ$19+(2*$DA$19)+$DB$19)/4)^2),
((($CZ$20+(2*$DA$20)+$DB$20)/4)^2),
((($CZ$21+(2*$DA$21)+$DB$21)/4)^2)))</f>
        <v>0.42953677958755776</v>
      </c>
      <c r="EY13" s="224">
        <f t="shared" ref="EY13:EY21" si="127">DA13/SQRT(SUM(
((($CZ$12+(2*$DA$12)+$DB$12)/4)^2),
((($CZ$13+(2*$DA$13)+$DB$13)/4)^2),
((($CZ$14+(2*$DA$14)+$DB$14)/4)^2),
((($CZ$15+(2*$DA$15)+$DB$15)/4)^2),
((($CZ$16+(2*$DA$16)+$DB$16)/4)^2),
((($CZ$17+(2*$DA$17)+$DB$17)/4)^2),
((($CZ$18+(2*$DA$18)+$DB$18)/4)^2),
((($CZ$19+(2*$DA$19)+$DB$19)/4)^2),
((($CZ$20+(2*$DA$20)+$DB$20)/4)^2),
((($CZ$21+(2*$DA$21)+$DB$21)/4)^2)))</f>
        <v>0.42953677958755776</v>
      </c>
      <c r="EZ13" s="224">
        <f t="shared" ref="EZ13:EZ21" si="128">DB13/SQRT(SUM(
((($CZ$12+(2*$DA$12)+$DB$12)/4)^2),
((($CZ$13+(2*$DA$13)+$DB$13)/4)^2),
((($CZ$14+(2*$DA$14)+$DB$14)/4)^2),
((($CZ$15+(2*$DA$15)+$DB$15)/4)^2),
((($CZ$16+(2*$DA$16)+$DB$16)/4)^2),
((($CZ$17+(2*$DA$17)+$DB$17)/4)^2),
((($CZ$18+(2*$DA$18)+$DB$18)/4)^2),
((($CZ$19+(2*$DA$19)+$DB$19)/4)^2),
((($CZ$20+(2*$DA$20)+$DB$20)/4)^2),
((($CZ$21+(2*$DA$21)+$DB$21)/4)^2)))</f>
        <v>0.42953677958755776</v>
      </c>
      <c r="FA13" s="224">
        <f t="shared" ref="FA13:FA21" si="129">DC13/SQRT(SUM(
((($DC$12+(2*$DD$12)+$DE$12)/4)^2),
((($DC$13+(2*$DD$13)+$DE$13)/4)^2),
((($DC$14+(2*$DD$14)+$DE$14)/4)^2),
((($DC$15+(2*$DD$15)+$DE$15)/4)^2),
((($DC$16+(2*$DD$16)+$DE$16)/4)^2),
((($DC$17+(2*$DD$17)+$DE$17)/4)^2),
((($DC$18+(2*$DD$18)+$DE$18)/4)^2),
((($DC$19+(2*$DD$19)+$DE$19)/4)^2),
((($DC$20+(2*$DD$20)+$DE$20)/4)^2),
((($DC$21+(2*$DD$21)+$DE$21)/4)^2)))</f>
        <v>0.22252121995875049</v>
      </c>
      <c r="FB13" s="224">
        <f t="shared" ref="FB13:FB21" si="130">DD13/SQRT(SUM(
((($DC$12+(2*$DD$12)+$DE$12)/4)^2),
((($DC$13+(2*$DD$13)+$DE$13)/4)^2),
((($DC$14+(2*$DD$14)+$DE$14)/4)^2),
((($DC$15+(2*$DD$15)+$DE$15)/4)^2),
((($DC$16+(2*$DD$16)+$DE$16)/4)^2),
((($DC$17+(2*$DD$17)+$DE$17)/4)^2),
((($DC$18+(2*$DD$18)+$DE$18)/4)^2),
((($DC$19+(2*$DD$19)+$DE$19)/4)^2),
((($DC$20+(2*$DD$20)+$DE$20)/4)^2),
((($DC$21+(2*$DD$21)+$DE$21)/4)^2)))</f>
        <v>0.2945133793571697</v>
      </c>
      <c r="FC13" s="224">
        <f t="shared" ref="FC13:FC21" si="131">DE13/SQRT(SUM(
((($DC$12+(2*$DD$12)+$DE$12)/4)^2),
((($DC$13+(2*$DD$13)+$DE$13)/4)^2),
((($DC$14+(2*$DD$14)+$DE$14)/4)^2),
((($DC$15+(2*$DD$15)+$DE$15)/4)^2),
((($DC$16+(2*$DD$16)+$DE$16)/4)^2),
((($DC$17+(2*$DD$17)+$DE$17)/4)^2),
((($DC$18+(2*$DD$18)+$DE$18)/4)^2),
((($DC$19+(2*$DD$19)+$DE$19)/4)^2),
((($DC$20+(2*$DD$20)+$DE$20)/4)^2),
((($DC$21+(2*$DD$21)+$DE$21)/4)^2)))</f>
        <v>0.37346450468132802</v>
      </c>
      <c r="FD13" s="224">
        <f t="shared" ref="FD13:FD21" si="132">DF13/SQRT(SUM(
((($DF$12+(2*$DG$12)+$DH$12)/4)^2),
((($DF$13+(2*$DG$13)+$DH$13)/4)^2),
((($DF$14+(2*$DG$14)+$DH$14)/4)^2),
((($DF$15+(2*$DG$15)+$DH$15)/4)^2),
((($DF$16+(2*$DG$16)+$DH$16)/4)^2),
((($DF$17+(2*$DG$17)+$DH$17)/4)^2),
((($DF$18+(2*$DG$18)+$DH$18)/4)^2),
((($DF$19+(2*$DG$19)+$DH$19)/4)^2),
((($DF$20+(2*$DG$20)+$DH$20)/4)^2),
((($DF$21+(2*$DG$21)+$DH$21)/4)^2)))</f>
        <v>0.28800689516235128</v>
      </c>
      <c r="FE13" s="224">
        <f t="shared" ref="FE13:FE21" si="133">DG13/SQRT(SUM(
((($DF$12+(2*$DG$12)+$DH$12)/4)^2),
((($DF$13+(2*$DG$13)+$DH$13)/4)^2),
((($DF$14+(2*$DG$14)+$DH$14)/4)^2),
((($DF$15+(2*$DG$15)+$DH$15)/4)^2),
((($DF$16+(2*$DG$16)+$DH$16)/4)^2),
((($DF$17+(2*$DG$17)+$DH$17)/4)^2),
((($DF$18+(2*$DG$18)+$DH$18)/4)^2),
((($DF$19+(2*$DG$19)+$DH$19)/4)^2),
((($DF$20+(2*$DG$20)+$DH$20)/4)^2),
((($DF$21+(2*$DG$21)+$DH$21)/4)^2)))</f>
        <v>0.36521380686128824</v>
      </c>
      <c r="FF13" s="224">
        <f t="shared" ref="FF13:FF21" si="134">DH13/SQRT(SUM(
((($DF$12+(2*$DG$12)+$DH$12)/4)^2),
((($DF$13+(2*$DG$13)+$DH$13)/4)^2),
((($DF$14+(2*$DG$14)+$DH$14)/4)^2),
((($DF$15+(2*$DG$15)+$DH$15)/4)^2),
((($DF$16+(2*$DG$16)+$DH$16)/4)^2),
((($DF$17+(2*$DG$17)+$DH$17)/4)^2),
((($DF$18+(2*$DG$18)+$DH$18)/4)^2),
((($DF$19+(2*$DG$19)+$DH$19)/4)^2),
((($DF$20+(2*$DG$20)+$DH$20)/4)^2),
((($DF$21+(2*$DG$21)+$DH$21)/4)^2)))</f>
        <v>0.42561018951769686</v>
      </c>
      <c r="FG13" s="224">
        <f t="shared" ref="FG13:FG21" si="135">DI13/SQRT(SUM(
((($DI$12+(2*$DJ$12)+$DK$12)/4)^2),
((($DI$13+(2*$DJ$13)+$DK$13)/4)^2),
((($DI$14+(2*$DJ$14)+$DK$14)/4)^2),
((($DI$15+(2*$DJ$15)+$DK$15)/4)^2),
((($DI$16+(2*$DJ$16)+$DK$16)/4)^2),
((($DI$17+(2*$DJ$17)+$DK$17)/4)^2),
((($DI$18+(2*$DJ$18)+$DK$18)/4)^2),
((($DI$19+(2*$DJ$19)+$DK$19)/4)^2),
((($DI$20+(2*$DJ$20)+$DK$20)/4)^2),
((($DI$21+(2*$DJ$21)+$DK$21)/4)^2)))</f>
        <v>0.25174203268379247</v>
      </c>
      <c r="FH13" s="224">
        <f t="shared" ref="FH13:FH21" si="136">DJ13/SQRT(SUM(
((($DI$12+(2*$DJ$12)+$DK$12)/4)^2),
((($DI$13+(2*$DJ$13)+$DK$13)/4)^2),
((($DI$14+(2*$DJ$14)+$DK$14)/4)^2),
((($DI$15+(2*$DJ$15)+$DK$15)/4)^2),
((($DI$16+(2*$DJ$16)+$DK$16)/4)^2),
((($DI$17+(2*$DJ$17)+$DK$17)/4)^2),
((($DI$18+(2*$DJ$18)+$DK$18)/4)^2),
((($DI$19+(2*$DJ$19)+$DK$19)/4)^2),
((($DI$20+(2*$DJ$20)+$DK$20)/4)^2),
((($DI$21+(2*$DJ$21)+$DK$21)/4)^2)))</f>
        <v>0.33283712110919467</v>
      </c>
      <c r="FI13" s="224">
        <f t="shared" ref="FI13:FI21" si="137">DK13/SQRT(SUM(
((($DI$12+(2*$DJ$12)+$DK$12)/4)^2),
((($DI$13+(2*$DJ$13)+$DK$13)/4)^2),
((($DI$14+(2*$DJ$14)+$DK$14)/4)^2),
((($DI$15+(2*$DJ$15)+$DK$15)/4)^2),
((($DI$16+(2*$DJ$16)+$DK$16)/4)^2),
((($DI$17+(2*$DJ$17)+$DK$17)/4)^2),
((($DI$18+(2*$DJ$18)+$DK$18)/4)^2),
((($DI$19+(2*$DJ$19)+$DK$19)/4)^2),
((($DI$20+(2*$DJ$20)+$DK$20)/4)^2),
((($DI$21+(2*$DJ$21)+$DK$21)/4)^2)))</f>
        <v>0.40666020664304942</v>
      </c>
      <c r="FJ13" s="224">
        <f t="shared" ref="FJ13:FJ21" si="138">DL13/SQRT(SUM(
((($DL$12+(2*$DM$12)+$DN$12)/4)^2),
((($DL$13+(2*$DM$13)+$DN$13)/4)^2),
((($DL$14+(2*$DM$14)+$DN$14)/4)^2),
((($DL$15+(2*$DM$15)+$DN$15)/4)^2),
((($DL$16+(2*$DM$16)+$DN$16)/4)^2),
((($DL$17+(2*$DM$17)+$DN$17)/4)^2),
((($DL$18+(2*$DM$18)+$DN$18)/4)^2),
((($DL$19+(2*$DM$19)+$DN$19)/4)^2),
((($DL$20+(2*$DM$20)+$DN$20)/4)^2),
((($DL$21+(2*$DM$21)+$DN$21)/4)^2)))</f>
        <v>0.16847539559110475</v>
      </c>
      <c r="FK13" s="224">
        <f t="shared" ref="FK13:FK21" si="139">DM13/SQRT(SUM(
((($DL$12+(2*$DM$12)+$DN$12)/4)^2),
((($DL$13+(2*$DM$13)+$DN$13)/4)^2),
((($DL$14+(2*$DM$14)+$DN$14)/4)^2),
((($DL$15+(2*$DM$15)+$DN$15)/4)^2),
((($DL$16+(2*$DM$16)+$DN$16)/4)^2),
((($DL$17+(2*$DM$17)+$DN$17)/4)^2),
((($DL$18+(2*$DM$18)+$DN$18)/4)^2),
((($DL$19+(2*$DM$19)+$DN$19)/4)^2),
((($DL$20+(2*$DM$20)+$DN$20)/4)^2),
((($DL$21+(2*$DM$21)+$DN$21)/4)^2)))</f>
        <v>0.23466215814475305</v>
      </c>
      <c r="FL13" s="224">
        <f t="shared" ref="FL13:FL21" si="140">DN13/SQRT(SUM(
((($DL$12+(2*$DM$12)+$DN$12)/4)^2),
((($DL$13+(2*$DM$13)+$DN$13)/4)^2),
((($DL$14+(2*$DM$14)+$DN$14)/4)^2),
((($DL$15+(2*$DM$15)+$DN$15)/4)^2),
((($DL$16+(2*$DM$16)+$DN$16)/4)^2),
((($DL$17+(2*$DM$17)+$DN$17)/4)^2),
((($DL$18+(2*$DM$18)+$DN$18)/4)^2),
((($DL$19+(2*$DM$19)+$DN$19)/4)^2),
((($DL$20+(2*$DM$20)+$DN$20)/4)^2),
((($DL$21+(2*$DM$21)+$DN$21)/4)^2)))</f>
        <v>0.31025520973795895</v>
      </c>
      <c r="FM13" s="224">
        <f t="shared" ref="FM13:FM21" si="141">DO13/SQRT(SUM(
((($DO$12+(2*$DP$12)+$DQ$12)/4)^2),
((($DO$13+(2*$DP$13)+$DQ$13)/4)^2),
((($DO$14+(2*$DP$14)+$DQ$14)/4)^2),
((($DO$15+(2*$DP$15)+$DQ$15)/4)^2),
((($DO$16+(2*$DP$16)+$DQ$16)/4)^2),
((($DO$17+(2*$DP$17)+$DQ$17)/4)^2),
((($DO$18+(2*$DP$18)+$DQ$18)/4)^2),
((($DO$19+(2*$DP$19)+$DQ$19)/4)^2),
((($DO$20+(2*$DP$20)+$DQ$20)/4)^2),
((($DO$21+(2*$DP$21)+$DQ$21)/4)^2)))</f>
        <v>0.24498571043841286</v>
      </c>
      <c r="FN13" s="224">
        <f t="shared" si="43"/>
        <v>0.32390434646896293</v>
      </c>
      <c r="FO13" s="224">
        <f t="shared" si="43"/>
        <v>0.39574614763128235</v>
      </c>
      <c r="FP13" s="224">
        <f t="shared" ref="FP13:FP21" si="142">DR13/SQRT(SUM(
((($DR$12+(2*$DS$12)+$DT$12)/4)^2),
((($DR$13+(2*$DS$13)+$DT$13)/4)^2),
((($DR$14+(2*$DS$14)+$DT$14)/4)^2),
((($DR$15+(2*$DS$15)+$DT$15)/4)^2),
((($DR$16+(2*$DS$16)+$DT$16)/4)^2),
((($DR$17+(2*$DS$17)+$DT$17)/4)^2),
((($DR$18+(2*$DS$18)+$DT$18)/4)^2),
((($DR$19+(2*$DS$19)+$DT$19)/4)^2),
((($DR$20+(2*$DS$20)+$DT$20)/4)^2),
((($DR$21+(2*$DS$21)+$DT$21)/4)^2)))</f>
        <v>0.308888355001884</v>
      </c>
      <c r="FQ13" s="224">
        <f t="shared" ref="FQ13:FQ21" si="143">DS13/SQRT(SUM(
((($DR$12+(2*$DS$12)+$DT$12)/4)^2),
((($DR$13+(2*$DS$13)+$DT$13)/4)^2),
((($DR$14+(2*$DS$14)+$DT$14)/4)^2),
((($DR$15+(2*$DS$15)+$DT$15)/4)^2),
((($DR$16+(2*$DS$16)+$DT$16)/4)^2),
((($DR$17+(2*$DS$17)+$DT$17)/4)^2),
((($DR$18+(2*$DS$18)+$DT$18)/4)^2),
((($DR$19+(2*$DS$19)+$DT$19)/4)^2),
((($DR$20+(2*$DS$20)+$DT$20)/4)^2),
((($DR$21+(2*$DS$21)+$DT$21)/4)^2)))</f>
        <v>0.37739961773520964</v>
      </c>
      <c r="FR13" s="224">
        <f t="shared" ref="FR13:FR20" si="144">DT13/SQRT(SUM(
((($DR$12+(2*$DS$12)+$DT$12)/4)^2),
((($DR$13+(2*$DS$13)+$DT$13)/4)^2),
((($DR$14+(2*$DS$14)+$DT$14)/4)^2),
((($DR$15+(2*$DS$15)+$DT$15)/4)^2),
((($DR$16+(2*$DS$16)+$DT$16)/4)^2),
((($DR$17+(2*$DS$17)+$DT$17)/4)^2),
((($DR$18+(2*$DS$18)+$DT$18)/4)^2),
((($DR$19+(2*$DS$19)+$DT$19)/4)^2),
((($DR$20+(2*$DS$20)+$DT$20)/4)^2),
((($DR$21+(2*$DS$21)+$DT$21)/4)^2)))</f>
        <v>0.41933290859467742</v>
      </c>
      <c r="FS13" s="224">
        <f t="shared" ref="FS13:FS21" si="145">DU13/SQRT(SUM(
((($DU$12+(2*$DV$12)+$DW$12)/4)^2),
((($DU$13+(2*$DV$13)+$DW$13)/4)^2),
((($DU$14+(2*$DV$14)+$DW$14)/4)^2),
((($DU$15+(2*$DV$15)+$DW$15)/4)^2),
((($DU$16+(2*$DV$16)+$DW$16)/4)^2),
((($DU$17+(2*$DV$17)+$DW$17)/4)^2),
((($DU$18+(2*$DV$18)+$DW$18)/4)^2),
((($DU$19+(2*$DV$19)+$DW$19)/4)^2),
((($DU$20+(2*$DV$20)+$DW$20)/4)^2),
((($DU$21+(2*$DV$21)+$DW$21)/4)^2)))</f>
        <v>0.23993495892947364</v>
      </c>
      <c r="FT13" s="224">
        <f t="shared" ref="FT13:FT21" si="146">DV13/SQRT(SUM(
((($DU$12+(2*$DV$12)+$DW$12)/4)^2),
((($DU$13+(2*$DV$13)+$DW$13)/4)^2),
((($DU$14+(2*$DV$14)+$DW$14)/4)^2),
((($DU$15+(2*$DV$15)+$DW$15)/4)^2),
((($DU$16+(2*$DV$16)+$DW$16)/4)^2),
((($DU$17+(2*$DV$17)+$DW$17)/4)^2),
((($DU$18+(2*$DV$18)+$DW$18)/4)^2),
((($DU$19+(2*$DV$19)+$DW$19)/4)^2),
((($DU$20+(2*$DV$20)+$DW$20)/4)^2),
((($DU$21+(2*$DV$21)+$DW$21)/4)^2)))</f>
        <v>0.31722656773749142</v>
      </c>
      <c r="FU13" s="224">
        <f t="shared" ref="FU13:FU21" si="147">DW13/SQRT(SUM(
((($DU$12+(2*$DV$12)+$DW$12)/4)^2),
((($DU$13+(2*$DV$13)+$DW$13)/4)^2),
((($DU$14+(2*$DV$14)+$DW$14)/4)^2),
((($DU$15+(2*$DV$15)+$DW$15)/4)^2),
((($DU$16+(2*$DV$16)+$DW$16)/4)^2),
((($DU$17+(2*$DV$17)+$DW$17)/4)^2),
((($DU$18+(2*$DV$18)+$DW$18)/4)^2),
((($DU$19+(2*$DV$19)+$DW$19)/4)^2),
((($DU$20+(2*$DV$20)+$DW$20)/4)^2),
((($DU$21+(2*$DV$21)+$DW$21)/4)^2)))</f>
        <v>0.3875872413476113</v>
      </c>
      <c r="FV13" s="224">
        <f t="shared" ref="FV13:FV21" si="148">DX13/SQRT(SUM(
((($DX$12+(2*$DY$12)+$DZ$12)/4)^2),
((($DX$13+(2*$DY$13)+$DZ$13)/4)^2),
((($DX$14+(2*$DY$14)+$DZ$14)/4)^2),
((($DX$15+(2*$DY$15)+$DZ$15)/4)^2),
((($DX$16+(2*$DY$16)+$DZ$16)/4)^2),
((($DX$17+(2*$DY$17)+$DZ$17)/4)^2),
((($DX$18+(2*$DY$18)+$DZ$18)/4)^2),
((($DX$19+(2*$DY$19)+$DZ$19)/4)^2),
((($DX$20+(2*$DY$20)+$DZ$20)/4)^2),
((($DX$21+(2*$DY$21)+$DZ$21)/4)^2)))</f>
        <v>0.18883867186647182</v>
      </c>
      <c r="FW13" s="224">
        <f t="shared" si="46"/>
        <v>0.26302529295687144</v>
      </c>
      <c r="FX13" s="224">
        <f t="shared" si="46"/>
        <v>0.34775512199279973</v>
      </c>
      <c r="FY13" s="224">
        <f t="shared" ref="FY13:FY21" si="149">EA13/SQRT(SUM(
((($EA$12+(2*$EB$12)+$EC$12)/4)^2),
((($EA$13+(2*$EB$13)+$EC$13)/4)^2),
((($EA$14+(2*$EB$14)+$EC$14)/4)^2),
((($EA$15+(2*$EB$15)+$EC$15)/4)^2),
((($EA$16+(2*$EB$16)+$EC$16)/4)^2),
((($EA$17+(2*$EB$17)+$EC$17)/4)^2),
((($EA$18+(2*$EB$18)+$EC$18)/4)^2),
((($EA$19+(2*$EB$19)+$EC$19)/4)^2),
((($EA$20+(2*$EB$20)+$EC$20)/4)^2),
((($EA$21+(2*$EB$21)+$EC$21)/4)^2)))</f>
        <v>0.22972237099310971</v>
      </c>
      <c r="FZ13" s="224">
        <f t="shared" ref="FZ13:FZ21" si="150">EB13/SQRT(SUM(
((($EA$12+(2*$EB$12)+$EC$12)/4)^2),
((($EA$13+(2*$EB$13)+$EC$13)/4)^2),
((($EA$14+(2*$EB$14)+$EC$14)/4)^2),
((($EA$15+(2*$EB$15)+$EC$15)/4)^2),
((($EA$16+(2*$EB$16)+$EC$16)/4)^2),
((($EA$17+(2*$EB$17)+$EC$17)/4)^2),
((($EA$18+(2*$EB$18)+$EC$18)/4)^2),
((($EA$19+(2*$EB$19)+$EC$19)/4)^2),
((($EA$20+(2*$EB$20)+$EC$20)/4)^2),
((($EA$21+(2*$EB$21)+$EC$21)/4)^2)))</f>
        <v>0.30372414094139322</v>
      </c>
      <c r="GA13" s="224">
        <f t="shared" ref="GA13:GA21" si="151">EC13/SQRT(SUM(
((($EA$12+(2*$EB$12)+$EC$12)/4)^2),
((($EA$13+(2*$EB$13)+$EC$13)/4)^2),
((($EA$14+(2*$EB$14)+$EC$14)/4)^2),
((($EA$15+(2*$EB$15)+$EC$15)/4)^2),
((($EA$16+(2*$EB$16)+$EC$16)/4)^2),
((($EA$17+(2*$EB$17)+$EC$17)/4)^2),
((($EA$18+(2*$EB$18)+$EC$18)/4)^2),
((($EA$19+(2*$EB$19)+$EC$19)/4)^2),
((($EA$20+(2*$EB$20)+$EC$20)/4)^2),
((($EA$21+(2*$EB$21)+$EC$21)/4)^2)))</f>
        <v>0.37108998391194647</v>
      </c>
      <c r="GB13" s="224">
        <f t="shared" ref="GB13:GB21" si="152">ED13/SQRT(SUM(
((($ED$12+(2*$EE$12)+$EF$12)/4)^2),
((($ED$13+(2*$EE$13)+$EF$13)/4)^2),
((($ED$14+(2*$EE$14)+$EF$14)/4)^2),
((($ED$15+(2*$EE$15)+$EF$15)/4)^2),
((($ED$16+(2*$EE$16)+$EF$16)/4)^2),
((($ED$17+(2*$EE$17)+$EF$17)/4)^2),
((($ED$18+(2*$EE$18)+$EF$18)/4)^2),
((($ED$19+(2*$EE$19)+$EF$19)/4)^2),
((($ED$20+(2*$EE$20)+$EF$20)/4)^2),
((($ED$21+(2*$EE$21)+$EF$21)/4)^2)))</f>
        <v>0.30372414094139322</v>
      </c>
      <c r="GC13" s="224">
        <f t="shared" ref="GC13:GC21" si="153">EE13/SQRT(SUM(
((($ED$12+(2*$EE$12)+$EF$12)/4)^2),
((($ED$13+(2*$EE$13)+$EF$13)/4)^2),
((($ED$14+(2*$EE$14)+$EF$14)/4)^2),
((($ED$15+(2*$EE$15)+$EF$15)/4)^2),
((($ED$16+(2*$EE$16)+$EF$16)/4)^2),
((($ED$17+(2*$EE$17)+$EF$17)/4)^2),
((($ED$18+(2*$EE$18)+$EF$18)/4)^2),
((($ED$19+(2*$EE$19)+$EF$19)/4)^2),
((($ED$20+(2*$EE$20)+$EF$20)/4)^2),
((($ED$21+(2*$EE$21)+$EF$21)/4)^2)))</f>
        <v>0.37108998391194647</v>
      </c>
      <c r="GD13" s="224">
        <f t="shared" ref="GD13:GD21" si="154">EF13/SQRT(SUM(
((($ED$12+(2*$EE$12)+$EF$12)/4)^2),
((($ED$13+(2*$EE$13)+$EF$13)/4)^2),
((($ED$14+(2*$EE$14)+$EF$14)/4)^2),
((($ED$15+(2*$EE$15)+$EF$15)/4)^2),
((($ED$16+(2*$EE$16)+$EF$16)/4)^2),
((($ED$17+(2*$EE$17)+$EF$17)/4)^2),
((($ED$18+(2*$EE$18)+$EF$18)/4)^2),
((($ED$19+(2*$EE$19)+$EF$19)/4)^2),
((($ED$20+(2*$EE$20)+$EF$20)/4)^2),
((($ED$21+(2*$EE$21)+$EF$21)/4)^2)))</f>
        <v>0.41232220434660721</v>
      </c>
      <c r="GE13" s="224">
        <f t="shared" ref="GE13:GE21" si="155">EG13/SQRT(SUM(
((($EG$12+(2*$EH$12)+$EI$12)/4)^2),
((($EG$13+(2*$EH$13)+$EI$13)/4)^2),
((($EG$14+(2*$EH$14)+$EI$14)/4)^2),
((($EG$15+(2*$EH$15)+$EI$15)/4)^2),
((($EG$16+(2*$EH$16)+$EI$16)/4)^2),
((($EG$17+(2*$EH$17)+$EI$17)/4)^2),
((($EG$18+(2*$EH$18)+$EI$18)/4)^2),
((($EG$19+(2*$EH$19)+$EI$19)/4)^2),
((($EG$20+(2*$EH$20)+$EI$20)/4)^2),
((($EG$21+(2*$EH$21)+$EI$21)/4)^2)))</f>
        <v>0.25612451727760643</v>
      </c>
      <c r="GF13" s="224">
        <f t="shared" ref="GF13:GF21" si="156">EH13/SQRT(SUM(
((($EG$12+(2*$EH$12)+$EI$12)/4)^2),
((($EG$13+(2*$EH$13)+$EI$13)/4)^2),
((($EG$14+(2*$EH$14)+$EI$14)/4)^2),
((($EG$15+(2*$EH$15)+$EI$15)/4)^2),
((($EG$16+(2*$EH$16)+$EI$16)/4)^2),
((($EG$17+(2*$EH$17)+$EI$17)/4)^2),
((($EG$18+(2*$EH$18)+$EI$18)/4)^2),
((($EG$19+(2*$EH$19)+$EI$19)/4)^2),
((($EG$20+(2*$EH$20)+$EI$20)/4)^2),
((($EG$21+(2*$EH$21)+$EI$21)/4)^2)))</f>
        <v>0.3386313603149399</v>
      </c>
      <c r="GG13" s="224">
        <f t="shared" ref="GG13:GG21" si="157">EI13/SQRT(SUM(
((($EG$12+(2*$EH$12)+$EI$12)/4)^2),
((($EG$13+(2*$EH$13)+$EI$13)/4)^2),
((($EG$14+(2*$EH$14)+$EI$14)/4)^2),
((($EG$15+(2*$EH$15)+$EI$15)/4)^2),
((($EG$16+(2*$EH$16)+$EI$16)/4)^2),
((($EG$17+(2*$EH$17)+$EI$17)/4)^2),
((($EG$18+(2*$EH$18)+$EI$18)/4)^2),
((($EG$19+(2*$EH$19)+$EI$19)/4)^2),
((($EG$20+(2*$EH$20)+$EI$20)/4)^2),
((($EG$21+(2*$EH$21)+$EI$21)/4)^2)))</f>
        <v>0.41373960483305655</v>
      </c>
      <c r="GH13" s="25"/>
      <c r="GI13" s="213" t="s">
        <v>44</v>
      </c>
      <c r="GJ13" s="227">
        <f t="shared" ref="GJ13:GJ21" si="158">EL13*$EL$24</f>
        <v>1.9877679332177649E-2</v>
      </c>
      <c r="GK13" s="227">
        <f t="shared" ref="GK13:GK21" si="159">EM13*$EL$24</f>
        <v>2.5875008274824755E-2</v>
      </c>
      <c r="GL13" s="227">
        <f t="shared" ref="GL13:GL21" si="160">EN13*$EL$24</f>
        <v>3.0648068053675925E-2</v>
      </c>
      <c r="GM13" s="227">
        <f t="shared" ref="GM13:GM21" si="161">EO13*$EL$25</f>
        <v>1.5585420700234814E-2</v>
      </c>
      <c r="GN13" s="227">
        <f t="shared" ref="GN13:GN21" si="162">EP13*$EL$25</f>
        <v>2.1708264546755632E-2</v>
      </c>
      <c r="GO13" s="227">
        <f t="shared" ref="GO13:GO21" si="163">EQ13*$EL$25</f>
        <v>2.8701270896205475E-2</v>
      </c>
      <c r="GP13" s="227">
        <f t="shared" ref="GP13:GP21" si="164">ER13*$EL$26</f>
        <v>9.863910045995284E-3</v>
      </c>
      <c r="GQ13" s="227">
        <f t="shared" ref="GQ13:GQ21" si="165">ES13*$EL$26</f>
        <v>1.2839967372302613E-2</v>
      </c>
      <c r="GR13" s="227">
        <f t="shared" ref="GR13:GR21" si="166">ET13*$EL$26</f>
        <v>1.5208505042921544E-2</v>
      </c>
      <c r="GS13" s="227">
        <f t="shared" ref="GS13:GS21" si="167">EU13*$EL$27</f>
        <v>2.0538220329885719E-2</v>
      </c>
      <c r="GT13" s="227">
        <f t="shared" ref="GT13:GT21" si="168">EV13*$EL$27</f>
        <v>2.5918840352411696E-2</v>
      </c>
      <c r="GU13" s="227">
        <f t="shared" ref="GU13:GU21" si="169">EW13*$EL$27</f>
        <v>2.997570232061526E-2</v>
      </c>
      <c r="GV13" s="227">
        <f t="shared" ref="GV13:GV21" si="170">EX13*$EL$28</f>
        <v>1.1543923865284522E-2</v>
      </c>
      <c r="GW13" s="227">
        <f t="shared" ref="GW13:GW21" si="171">EY13*$EL$28</f>
        <v>1.1543923865284522E-2</v>
      </c>
      <c r="GX13" s="227">
        <f t="shared" ref="GX13:GX21" si="172">EZ13*$EL$28</f>
        <v>1.1543923865284522E-2</v>
      </c>
      <c r="GY13" s="227">
        <f t="shared" ref="GY13:GY21" si="173">FA13*$EL$29</f>
        <v>1.9259653814463918E-2</v>
      </c>
      <c r="GZ13" s="227">
        <f t="shared" ref="GZ13:GZ21" si="174">FB13*$EL$29</f>
        <v>2.5490718283849297E-2</v>
      </c>
      <c r="HA13" s="227">
        <f t="shared" ref="HA13:HA21" si="175">FC13*$EL$29</f>
        <v>3.2324095083992303E-2</v>
      </c>
      <c r="HB13" s="227">
        <f t="shared" ref="HB13:HB21" si="176">FD13*$EL$30</f>
        <v>2.4927569146141384E-2</v>
      </c>
      <c r="HC13" s="227">
        <f t="shared" ref="HC13:HC21" si="177">FE13*$EL$30</f>
        <v>3.1609980790662552E-2</v>
      </c>
      <c r="HD13" s="227">
        <f t="shared" ref="HD13:HD21" si="178">FF13*$EL$30</f>
        <v>3.6837407738186709E-2</v>
      </c>
      <c r="HE13" s="227">
        <f t="shared" ref="HE13:HE21" si="179">FG13*$EL$31</f>
        <v>2.1788773227731182E-2</v>
      </c>
      <c r="HF13" s="227">
        <f t="shared" ref="HF13:HF21" si="180">FH13*$EL$31</f>
        <v>2.8807714295086977E-2</v>
      </c>
      <c r="HG13" s="227">
        <f t="shared" ref="HG13:HG21" si="181">FI13*$EL$31</f>
        <v>3.5197249060181145E-2</v>
      </c>
      <c r="HH13" s="227">
        <f t="shared" ref="HH13:HH21" si="182">FJ13*$EL$32</f>
        <v>1.277556824796342E-2</v>
      </c>
      <c r="HI13" s="227">
        <f t="shared" ref="HI13:HI21" si="183">FK13*$EL$32</f>
        <v>1.7794541488234766E-2</v>
      </c>
      <c r="HJ13" s="227">
        <f t="shared" ref="HJ13:HJ21" si="184">FL13*$EL$32</f>
        <v>2.3526798037106236E-2</v>
      </c>
      <c r="HK13" s="229">
        <f t="shared" ref="HK13:HK21" si="185">FM13*$EL$33</f>
        <v>1.8577381299510056E-2</v>
      </c>
      <c r="HL13" s="229">
        <f t="shared" ref="HL13:HL21" si="186">FN13*$EL$33</f>
        <v>2.4561818475674849E-2</v>
      </c>
      <c r="HM13" s="229">
        <f t="shared" ref="HM13:HM21" si="187">FO13*$EL$33</f>
        <v>3.0009615945362399E-2</v>
      </c>
      <c r="HN13" s="229">
        <f t="shared" ref="HN13:HN21" si="188">FP13*$EL$34</f>
        <v>3.2497741232259398E-3</v>
      </c>
      <c r="HO13" s="229">
        <f t="shared" ref="HO13:HO21" si="189">FQ13*$EL$34</f>
        <v>3.9705721888536882E-3</v>
      </c>
      <c r="HP13" s="229">
        <f t="shared" ref="HP13:HP21" si="190">FR13*$EL$34</f>
        <v>4.4117468765040987E-3</v>
      </c>
      <c r="HQ13" s="229">
        <f t="shared" ref="HQ13:HQ21" si="191">FS13*$EL$35</f>
        <v>2.5243244303642534E-3</v>
      </c>
      <c r="HR13" s="229">
        <f t="shared" ref="HR13:HR21" si="192">FT13*$EL$35</f>
        <v>3.3374993726351145E-3</v>
      </c>
      <c r="HS13" s="229">
        <f t="shared" ref="HS13:HS21" si="193">FU13*$EL$35</f>
        <v>4.0777548490499478E-3</v>
      </c>
      <c r="HT13" s="229">
        <f t="shared" ref="HT13:HT21" si="194">FV13*$EL$36</f>
        <v>1.9867470539388621E-3</v>
      </c>
      <c r="HU13" s="229">
        <f t="shared" ref="HU13:HU21" si="195">FW13*$EL$36</f>
        <v>2.7672548251291293E-3</v>
      </c>
      <c r="HV13" s="229">
        <f t="shared" ref="HV13:HV21" si="196">FX13*$EL$36</f>
        <v>3.6586863129384971E-3</v>
      </c>
      <c r="HW13" s="229">
        <f t="shared" ref="HW13:HW21" si="197">FY13*$EL$37</f>
        <v>2.4168791237693756E-3</v>
      </c>
      <c r="HX13" s="229">
        <f t="shared" ref="HX13:HX21" si="198">FZ13*$EL$37</f>
        <v>3.1954421001864825E-3</v>
      </c>
      <c r="HY13" s="229">
        <f t="shared" ref="HY13:HY21" si="199">GA13*$EL$37</f>
        <v>3.9041893537812991E-3</v>
      </c>
      <c r="HZ13" s="229">
        <f t="shared" ref="HZ13:HZ21" si="200">GB13*$EL$38</f>
        <v>3.8353122753597285E-2</v>
      </c>
      <c r="IA13" s="229">
        <f t="shared" ref="IA13:IA21" si="201">GC13*$EL$38</f>
        <v>4.6859823725212635E-2</v>
      </c>
      <c r="IB13" s="229">
        <f t="shared" ref="IB13:IB21" si="202">GD13*$EL$38</f>
        <v>5.2066470805791819E-2</v>
      </c>
      <c r="IC13" s="229">
        <f t="shared" ref="IC13:IC21" si="203">GE13*$EL$39</f>
        <v>3.2342424348973213E-2</v>
      </c>
      <c r="ID13" s="229">
        <f t="shared" ref="ID13:ID21" si="204">GF13*$EL$39</f>
        <v>4.2761072893717098E-2</v>
      </c>
      <c r="IE13" s="229">
        <f t="shared" ref="IE13:IE21" si="205">GG13*$EL$39</f>
        <v>5.2245454717572117E-2</v>
      </c>
      <c r="IF13" s="25"/>
      <c r="IG13" s="215" t="s">
        <v>44</v>
      </c>
      <c r="IH13" s="227">
        <f t="shared" ref="IH13:IH21" si="206">(GJ13+(2*GK13)+GL13)/4</f>
        <v>2.5568940983875771E-2</v>
      </c>
      <c r="II13" s="227">
        <f t="shared" ref="II13:II21" si="207">(GM13+(2*GN13)+GO13)/4</f>
        <v>2.1925805172487888E-2</v>
      </c>
      <c r="IJ13" s="227">
        <f t="shared" ref="IJ13:IJ21" si="208">(GP13+(2*GQ13)+GR13)/4</f>
        <v>1.2688087458380513E-2</v>
      </c>
      <c r="IK13" s="227">
        <f t="shared" ref="IK13:IK21" si="209">(GS13+(2*GT13)+GU13)/4</f>
        <v>2.5587900838831095E-2</v>
      </c>
      <c r="IL13" s="227">
        <f t="shared" ref="IL13:IL21" si="210">(GV13+(2*GW13)+GX13)/4</f>
        <v>1.1543923865284522E-2</v>
      </c>
      <c r="IM13" s="227">
        <f t="shared" ref="IM13:IM21" si="211">(GY13+(2*GZ13)+HA13)/4</f>
        <v>2.5641296366538703E-2</v>
      </c>
      <c r="IN13" s="227">
        <f t="shared" ref="IN13:IN21" si="212">(HB13+(2*HC13)+HD13)/4</f>
        <v>3.12462346164133E-2</v>
      </c>
      <c r="IO13" s="227">
        <f t="shared" ref="IO13:IO21" si="213">(HE13+(2*HF13)+HG13)/4</f>
        <v>2.8650362719521573E-2</v>
      </c>
      <c r="IP13" s="227">
        <f t="shared" ref="IP13:IP21" si="214">(HH13+(2*HI13)+HJ13)/4</f>
        <v>1.7972862315384797E-2</v>
      </c>
      <c r="IQ13" s="227">
        <f t="shared" ref="IQ13:IQ21" si="215">(HK13+(2*HL13)+HM13)/4</f>
        <v>2.4427658549055539E-2</v>
      </c>
      <c r="IR13" s="227">
        <f t="shared" ref="IR13:IR21" si="216">(HN13+(2*HO13)+HP13)/4</f>
        <v>3.9006663443593541E-3</v>
      </c>
      <c r="IS13" s="227">
        <f t="shared" ref="IS13:IS21" si="217">(HQ13+(2*HR13)+HS13)/4</f>
        <v>3.3192695061711073E-3</v>
      </c>
      <c r="IT13" s="227">
        <f t="shared" ref="IT13:IT21" si="218">(HT13+(2*HU13)+HV13)/4</f>
        <v>2.7949857542839047E-3</v>
      </c>
      <c r="IU13" s="227">
        <f t="shared" ref="IU13:IU21" si="219">(HW13+(2*HX13)+HY13)/4</f>
        <v>3.1779881694809099E-3</v>
      </c>
      <c r="IV13" s="227">
        <f t="shared" ref="IV13:IV21" si="220">(HZ13+(2*IA13)+IB13)/4</f>
        <v>4.6034810252453595E-2</v>
      </c>
      <c r="IW13" s="227">
        <f t="shared" ref="IW13:IW21" si="221">(IC13+(2*ID13)+IE13)/4</f>
        <v>4.2527506213494881E-2</v>
      </c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15" t="s">
        <v>44</v>
      </c>
      <c r="KW13" s="227">
        <f t="shared" ref="KW13:KW20" si="222">SQRT(SUM(
(((($IY$12+(2*$IZ$12)+$JA$12)-(GJ13+(2*GK13)+GL13))/4)^2),
(((($JB$12+(2*$JC$12)+$JD$12)-(GM13+(2*GN13)+GO13))/4)^2),
(((($JE$12+(2*$JF$12)+$JG$12)-(GP13+(2*GQ13)+GR13))/4)^2),
(((($JH$12+(2*$JI$12)+$JJ$12)-(GS13+(2*GT13)+GU13))/4)^2),
(((($JK$12+(2*$JL$12)+$JM$12)-(GV13+(2*GW13)+GX13))/4)^2),
(((($JN$12+(2*$JO$12)+$JP$12)-(GY13+(2*GZ13)+HA13))/4)^2),
(((($JQ$12+(2*$JR$12)+$JS$12)-(HB13+(2*HC13)+HD13))/4)^2),
(((($JT$12+(2*$JU$12)+$JV$12)-(HE13+(2*HF13)+HG13))/4)^2),
(((($JW$12+(2*$JX$12)+$JY$12)-(HH13+(2*HI13)+HJ13))/4)^2),
(((($JZ$12+(2*$KA$12)+$KB$12)-(HK13+(2*HL13)+HM13))/4)^2),
(((($KC$12+(2*$KD$12)+$KE$12)-(HN13+(2*HO13)+HP13))/4)^2),
(((($KF$12+(2*$KG$12)+$KH$12)-(HQ13+(2*HR13)+HS13))/4)^2),
(((($KI$12+(2*$KJ$12)+$KK$12)-(HT13+(2*HU13)+HV13))/4)^2),
(((($KL$12+(2*$KM$12)+$KN$12)-(HW13+(2*HX13)+HY13))/4)^2),
(((($KO$12+(2*$KP$12)+$KQ$12)-(HZ13+(2*IA13)+IB13))/4)^2),
(((($KR$12+(2*$KS$12)+$KT$12)-(IC13+(2*ID13)+IE13))/4)^2)))</f>
        <v>1.9484041396053541E-2</v>
      </c>
      <c r="KX13" s="25"/>
      <c r="KY13" s="215" t="s">
        <v>44</v>
      </c>
      <c r="KZ13" s="227">
        <f t="shared" ref="KZ13:KZ21" si="223">SQRT(SUM(
(((($IY$17+(2*$IZ$17)+$JA$17)-(GJ13+(2*GK13)+GL13))/4)^2),
(((($JB$17+(2*$JC$17)+$JD$17)-(GM13+(2*GN13)+GO13))/4)^2),
(((($JE$17+(2*$JF$17)+$JG$17)-(GP13+(2*GQ13)+GR13))/4)^2),
(((($JH$17+(2*$JI$17)+$JJ$17)-(GS13+(2*GT13)+GU13))/4)^2),
(((($JK$17+(2*$JL$17)+$JM$17)-(GV13+(2*GW13)+GX13))/4)^2),
(((($JN$17+(2*$JO$17)+$JP$17)-(GY13+(2*GZ13)+HA13))/4)^2),
(((($JQ$17+(2*$JR$17)+$JS$17)-(HB13+(2*HC13)+HD13))/4)^2),
(((($JT$17+(2*$JU$17)+$JV$17)-(HE13+(2*HF13)+HG13))/4)^2),
(((($JW$17+(2*$JX$17)+$JY$17)-(HH13+(2*HI13)+HJ13))/4)^2),
(((($JZ$17+(2*$KA$17)+$KB$17)-(HK13+(2*HL13)+HM13))/4)^2),
(((($KC$17+(2*$KD$17)+$KE$17)-(HN13+(2*HO13)+HP13))/4)^2),
(((($KF$17+(2*$KG$17)+$KH$17)-(HQ13+(2*HR13)+HS13))/4)^2),
(((($KI$17+(2*$KJ$17)+$KK$17)-(HT13+(2*HU13)+HV13))/4)^2),
(((($KL$17+(2*$KM$17)+$KN$17)-(HW13+(2*HX13)+HY13))/4)^2),
(((($KO$17+(2*$KP$17)+$KQ$17)-(HZ13+(2*IA13)+IB13))/4)^2),
(((($KR$17+(2*$KS$17)+$KT$17)-(IC13+(2*ID13)+IE13))/4)^2)))</f>
        <v>2.8512181512459069E-2</v>
      </c>
      <c r="LA13" s="25"/>
      <c r="LB13" s="25"/>
      <c r="LC13" s="230" t="s">
        <v>44</v>
      </c>
      <c r="LD13" s="227">
        <f>KW13/(KW13+KZ13)</f>
        <v>0.40594947300734058</v>
      </c>
      <c r="LE13" s="34">
        <f>RANK(LD13,$LD$12:$LD$21)</f>
        <v>10</v>
      </c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</row>
    <row r="14" spans="1:388">
      <c r="A14" s="213" t="s">
        <v>46</v>
      </c>
      <c r="B14" s="16">
        <v>7</v>
      </c>
      <c r="C14" s="16">
        <v>7</v>
      </c>
      <c r="D14" s="16">
        <v>9</v>
      </c>
      <c r="E14" s="17">
        <v>4</v>
      </c>
      <c r="F14" s="218"/>
      <c r="G14" s="11">
        <v>7</v>
      </c>
      <c r="H14" s="11">
        <v>5</v>
      </c>
      <c r="I14" s="11">
        <v>6</v>
      </c>
      <c r="J14" s="16">
        <v>8</v>
      </c>
      <c r="K14" s="16">
        <v>8</v>
      </c>
      <c r="L14" s="16">
        <v>8</v>
      </c>
      <c r="M14" s="16">
        <v>7</v>
      </c>
      <c r="N14" s="16">
        <v>8</v>
      </c>
      <c r="O14" s="16">
        <v>7</v>
      </c>
      <c r="P14" s="16">
        <v>9</v>
      </c>
      <c r="Q14" s="16">
        <v>6</v>
      </c>
      <c r="S14" s="213" t="s">
        <v>159</v>
      </c>
      <c r="T14" s="16">
        <f t="shared" ref="T14:W14" si="224">(SUMIF(B$11:B$20,"7",B$11:B$20)+SUMIF(B$11:B$20,"8 ",B$11:B$20))</f>
        <v>35</v>
      </c>
      <c r="U14" s="16">
        <f t="shared" si="224"/>
        <v>14</v>
      </c>
      <c r="V14" s="16">
        <f t="shared" si="224"/>
        <v>22</v>
      </c>
      <c r="W14" s="16">
        <f t="shared" si="224"/>
        <v>28</v>
      </c>
      <c r="X14" s="16">
        <f t="shared" ref="X14:AH14" si="225">(SUMIF(G$11:G$20,"7",G$11:G$20)+SUMIF(G$11:G$20,"8 ",G$11:G$20))</f>
        <v>28</v>
      </c>
      <c r="Y14" s="16">
        <f t="shared" si="225"/>
        <v>35</v>
      </c>
      <c r="Z14" s="16">
        <f t="shared" si="225"/>
        <v>56</v>
      </c>
      <c r="AA14" s="16">
        <f t="shared" si="225"/>
        <v>54</v>
      </c>
      <c r="AB14" s="16">
        <f t="shared" si="225"/>
        <v>52</v>
      </c>
      <c r="AC14" s="16">
        <f t="shared" si="225"/>
        <v>24</v>
      </c>
      <c r="AD14" s="16">
        <f t="shared" si="225"/>
        <v>56</v>
      </c>
      <c r="AE14" s="16">
        <f t="shared" si="225"/>
        <v>46</v>
      </c>
      <c r="AF14" s="16">
        <f t="shared" si="225"/>
        <v>45</v>
      </c>
      <c r="AG14" s="16">
        <f t="shared" si="225"/>
        <v>45</v>
      </c>
      <c r="AH14" s="16">
        <f t="shared" si="225"/>
        <v>37</v>
      </c>
      <c r="AI14" s="34">
        <f>SUM(T14:AH14)</f>
        <v>577</v>
      </c>
      <c r="AJ14" s="1">
        <f>COUNTIFS(B$11:Q$20,"&gt;=7",B$11:Q$20,"&lt;=8")</f>
        <v>79</v>
      </c>
      <c r="AK14" s="208">
        <f t="shared" ref="AK14:AK15" si="226">IF(AL13&lt;&gt;"",AL13,1)</f>
        <v>5.4285714285714288</v>
      </c>
      <c r="AL14" s="209">
        <f t="shared" si="4"/>
        <v>7.3037974683544302</v>
      </c>
      <c r="AM14" s="208">
        <f t="shared" si="68"/>
        <v>9</v>
      </c>
      <c r="AN14" s="1"/>
      <c r="AO14" s="213" t="s">
        <v>45</v>
      </c>
      <c r="AP14" s="188">
        <f t="shared" si="69"/>
        <v>5.4285714285714288</v>
      </c>
      <c r="AQ14" s="188">
        <f t="shared" si="70"/>
        <v>7.3037974683544302</v>
      </c>
      <c r="AR14" s="188">
        <f t="shared" si="71"/>
        <v>9</v>
      </c>
      <c r="AS14" s="188">
        <f t="shared" si="72"/>
        <v>5.4285714285714288</v>
      </c>
      <c r="AT14" s="188">
        <f t="shared" si="73"/>
        <v>7.3037974683544302</v>
      </c>
      <c r="AU14" s="188">
        <f t="shared" si="74"/>
        <v>9</v>
      </c>
      <c r="AV14" s="188">
        <f t="shared" si="75"/>
        <v>4</v>
      </c>
      <c r="AW14" s="188">
        <f t="shared" si="76"/>
        <v>5.4285714285714288</v>
      </c>
      <c r="AX14" s="210">
        <f t="shared" si="77"/>
        <v>7.3037974683544302</v>
      </c>
      <c r="AY14" s="210">
        <f t="shared" si="78"/>
        <v>1</v>
      </c>
      <c r="AZ14" s="210">
        <f t="shared" si="79"/>
        <v>4</v>
      </c>
      <c r="BA14" s="210">
        <f t="shared" si="80"/>
        <v>5.4285714285714288</v>
      </c>
      <c r="BB14" s="218">
        <v>2</v>
      </c>
      <c r="BC14" s="218">
        <v>2</v>
      </c>
      <c r="BD14" s="218">
        <v>2</v>
      </c>
      <c r="BE14" s="210">
        <f t="shared" si="81"/>
        <v>5.4285714285714288</v>
      </c>
      <c r="BF14" s="210">
        <f t="shared" si="82"/>
        <v>7.3037974683544302</v>
      </c>
      <c r="BG14" s="210">
        <f t="shared" si="83"/>
        <v>9</v>
      </c>
      <c r="BH14" s="210">
        <f t="shared" si="84"/>
        <v>4</v>
      </c>
      <c r="BI14" s="210">
        <f t="shared" si="85"/>
        <v>5.4285714285714288</v>
      </c>
      <c r="BJ14" s="210">
        <f t="shared" si="86"/>
        <v>7.3037974683544302</v>
      </c>
      <c r="BK14" s="210">
        <f t="shared" si="87"/>
        <v>5.4285714285714288</v>
      </c>
      <c r="BL14" s="210">
        <f t="shared" si="88"/>
        <v>7.3037974683544302</v>
      </c>
      <c r="BM14" s="210">
        <f t="shared" si="89"/>
        <v>9</v>
      </c>
      <c r="BN14" s="210">
        <f t="shared" si="90"/>
        <v>5.4285714285714288</v>
      </c>
      <c r="BO14" s="210">
        <f t="shared" si="91"/>
        <v>7.3037974683544302</v>
      </c>
      <c r="BP14" s="210">
        <f t="shared" si="92"/>
        <v>9</v>
      </c>
      <c r="BQ14" s="210">
        <f t="shared" si="93"/>
        <v>5.4285714285714288</v>
      </c>
      <c r="BR14" s="210">
        <f t="shared" si="94"/>
        <v>7.3037974683544302</v>
      </c>
      <c r="BS14" s="210">
        <f t="shared" si="95"/>
        <v>9</v>
      </c>
      <c r="BT14" s="210">
        <f t="shared" si="96"/>
        <v>7.3037974683544302</v>
      </c>
      <c r="BU14" s="210">
        <f t="shared" si="97"/>
        <v>9</v>
      </c>
      <c r="BV14" s="210">
        <f t="shared" si="98"/>
        <v>10</v>
      </c>
      <c r="BW14" s="210">
        <f t="shared" si="99"/>
        <v>5.4285714285714288</v>
      </c>
      <c r="BX14" s="210">
        <f t="shared" si="100"/>
        <v>7.3037974683544302</v>
      </c>
      <c r="BY14" s="210">
        <f t="shared" si="101"/>
        <v>9</v>
      </c>
      <c r="BZ14" s="210">
        <f t="shared" si="102"/>
        <v>4</v>
      </c>
      <c r="CA14" s="210">
        <f t="shared" si="103"/>
        <v>5.4285714285714288</v>
      </c>
      <c r="CB14" s="210">
        <f t="shared" si="104"/>
        <v>7.3037974683544302</v>
      </c>
      <c r="CC14" s="210">
        <f t="shared" si="105"/>
        <v>5.4285714285714288</v>
      </c>
      <c r="CD14" s="210">
        <f t="shared" si="106"/>
        <v>7.3037974683544302</v>
      </c>
      <c r="CE14" s="210">
        <f t="shared" si="107"/>
        <v>9</v>
      </c>
      <c r="CF14" s="210">
        <f t="shared" si="108"/>
        <v>5.4285714285714288</v>
      </c>
      <c r="CG14" s="210">
        <f t="shared" si="109"/>
        <v>7.3037974683544302</v>
      </c>
      <c r="CH14" s="210">
        <f t="shared" si="110"/>
        <v>9</v>
      </c>
      <c r="CI14" s="210">
        <f t="shared" si="111"/>
        <v>4</v>
      </c>
      <c r="CJ14" s="210">
        <f t="shared" si="112"/>
        <v>5.4285714285714288</v>
      </c>
      <c r="CK14" s="210">
        <f t="shared" si="113"/>
        <v>7.3037974683544302</v>
      </c>
      <c r="CM14" s="213" t="s">
        <v>45</v>
      </c>
      <c r="CN14" s="188">
        <f t="shared" si="114"/>
        <v>5.5714285714285712</v>
      </c>
      <c r="CO14" s="188">
        <f t="shared" si="5"/>
        <v>7.3661844484629295</v>
      </c>
      <c r="CP14" s="188">
        <f t="shared" si="5"/>
        <v>9</v>
      </c>
      <c r="CQ14" s="188">
        <f t="shared" si="5"/>
        <v>5.5714285714285712</v>
      </c>
      <c r="CR14" s="188">
        <f t="shared" si="5"/>
        <v>7.3661844484629295</v>
      </c>
      <c r="CS14" s="188">
        <f t="shared" si="5"/>
        <v>9</v>
      </c>
      <c r="CT14" s="188">
        <f t="shared" si="5"/>
        <v>2.5</v>
      </c>
      <c r="CU14" s="188">
        <f t="shared" si="5"/>
        <v>4.7142857142857144</v>
      </c>
      <c r="CV14" s="188">
        <f t="shared" si="5"/>
        <v>6.5090415913200719</v>
      </c>
      <c r="CW14" s="188">
        <f t="shared" si="5"/>
        <v>3.3571428571428572</v>
      </c>
      <c r="CX14" s="188">
        <f t="shared" si="5"/>
        <v>5.7142857142857144</v>
      </c>
      <c r="CY14" s="188">
        <f t="shared" si="5"/>
        <v>7.2142857142857144</v>
      </c>
      <c r="CZ14" s="188">
        <f t="shared" si="5"/>
        <v>2</v>
      </c>
      <c r="DA14" s="188">
        <f t="shared" si="5"/>
        <v>2</v>
      </c>
      <c r="DB14" s="188">
        <f t="shared" si="5"/>
        <v>2</v>
      </c>
      <c r="DC14" s="188">
        <f t="shared" si="5"/>
        <v>5.5714285714285712</v>
      </c>
      <c r="DD14" s="188">
        <f t="shared" si="5"/>
        <v>7.3661844484629295</v>
      </c>
      <c r="DE14" s="188">
        <f t="shared" si="115"/>
        <v>9</v>
      </c>
      <c r="DF14" s="188">
        <f t="shared" si="6"/>
        <v>4</v>
      </c>
      <c r="DG14" s="188">
        <f t="shared" si="7"/>
        <v>5.5714285714285712</v>
      </c>
      <c r="DH14" s="188">
        <f t="shared" si="8"/>
        <v>7.3661844484629295</v>
      </c>
      <c r="DI14" s="188">
        <f t="shared" si="9"/>
        <v>5.5714285714285712</v>
      </c>
      <c r="DJ14" s="188">
        <f t="shared" si="10"/>
        <v>7.3661844484629295</v>
      </c>
      <c r="DK14" s="188">
        <f t="shared" si="11"/>
        <v>9</v>
      </c>
      <c r="DL14" s="188">
        <f t="shared" si="12"/>
        <v>5.5714285714285712</v>
      </c>
      <c r="DM14" s="188">
        <f t="shared" si="13"/>
        <v>7.3661844484629295</v>
      </c>
      <c r="DN14" s="188">
        <f t="shared" si="14"/>
        <v>9</v>
      </c>
      <c r="DO14" s="188">
        <f t="shared" si="15"/>
        <v>5.5714285714285712</v>
      </c>
      <c r="DP14" s="188">
        <f t="shared" si="16"/>
        <v>7.3661844484629295</v>
      </c>
      <c r="DQ14" s="188">
        <f t="shared" si="17"/>
        <v>9</v>
      </c>
      <c r="DR14" s="188">
        <f t="shared" si="18"/>
        <v>7.3661844484629295</v>
      </c>
      <c r="DS14" s="188">
        <f t="shared" si="116"/>
        <v>9</v>
      </c>
      <c r="DT14" s="188">
        <f t="shared" si="19"/>
        <v>10</v>
      </c>
      <c r="DU14" s="188">
        <f t="shared" si="20"/>
        <v>5.5714285714285712</v>
      </c>
      <c r="DV14" s="188">
        <f t="shared" si="21"/>
        <v>7.3661844484629295</v>
      </c>
      <c r="DW14" s="188">
        <f t="shared" si="22"/>
        <v>9</v>
      </c>
      <c r="DX14" s="188">
        <f t="shared" si="23"/>
        <v>4</v>
      </c>
      <c r="DY14" s="188">
        <f t="shared" si="24"/>
        <v>5.5714285714285712</v>
      </c>
      <c r="DZ14" s="188">
        <f t="shared" si="25"/>
        <v>7.3661844484629295</v>
      </c>
      <c r="EA14" s="188">
        <f t="shared" si="26"/>
        <v>5.5714285714285712</v>
      </c>
      <c r="EB14" s="188">
        <f t="shared" si="117"/>
        <v>7.3661844484629295</v>
      </c>
      <c r="EC14" s="188">
        <f t="shared" si="27"/>
        <v>9</v>
      </c>
      <c r="ED14" s="188">
        <f t="shared" si="28"/>
        <v>5.5714285714285712</v>
      </c>
      <c r="EE14" s="188">
        <f t="shared" si="29"/>
        <v>7.3661844484629295</v>
      </c>
      <c r="EF14" s="188">
        <f t="shared" si="30"/>
        <v>9</v>
      </c>
      <c r="EG14" s="188">
        <f t="shared" si="31"/>
        <v>4</v>
      </c>
      <c r="EH14" s="188">
        <f t="shared" si="32"/>
        <v>5.5714285714285712</v>
      </c>
      <c r="EI14" s="188">
        <f t="shared" si="33"/>
        <v>7.3661844484629295</v>
      </c>
      <c r="EK14" s="213" t="s">
        <v>45</v>
      </c>
      <c r="EL14" s="227">
        <f t="shared" si="118"/>
        <v>0.25167975439113704</v>
      </c>
      <c r="EM14" s="227">
        <f t="shared" si="34"/>
        <v>0.33275478075699344</v>
      </c>
      <c r="EN14" s="227">
        <f t="shared" si="34"/>
        <v>0.40655960324722135</v>
      </c>
      <c r="EO14" s="224">
        <f t="shared" si="119"/>
        <v>0.27882744012948074</v>
      </c>
      <c r="EP14" s="224">
        <f t="shared" si="120"/>
        <v>0.36864770443604022</v>
      </c>
      <c r="EQ14" s="224">
        <f t="shared" si="121"/>
        <v>0.45041355713223818</v>
      </c>
      <c r="ER14" s="224">
        <f t="shared" si="122"/>
        <v>0.10766774189083961</v>
      </c>
      <c r="ES14" s="224">
        <f t="shared" si="123"/>
        <v>0.20303059899415471</v>
      </c>
      <c r="ET14" s="224">
        <f t="shared" si="124"/>
        <v>0.28032552400439575</v>
      </c>
      <c r="EU14" s="224">
        <f t="shared" si="125"/>
        <v>0.14932815278066927</v>
      </c>
      <c r="EV14" s="224">
        <f t="shared" si="37"/>
        <v>0.2541755792011392</v>
      </c>
      <c r="EW14" s="224">
        <f t="shared" si="37"/>
        <v>0.32089666874143824</v>
      </c>
      <c r="EX14" s="224">
        <f t="shared" si="126"/>
        <v>0.17181471183502309</v>
      </c>
      <c r="EY14" s="224">
        <f t="shared" si="127"/>
        <v>0.17181471183502309</v>
      </c>
      <c r="EZ14" s="224">
        <f t="shared" si="128"/>
        <v>0.17181471183502309</v>
      </c>
      <c r="FA14" s="224">
        <f t="shared" si="129"/>
        <v>0.25524492877621374</v>
      </c>
      <c r="FB14" s="224">
        <f t="shared" si="130"/>
        <v>0.33746842498211838</v>
      </c>
      <c r="FC14" s="224">
        <f t="shared" si="131"/>
        <v>0.41231873110003758</v>
      </c>
      <c r="FD14" s="224">
        <f t="shared" si="132"/>
        <v>0.17920429032324078</v>
      </c>
      <c r="FE14" s="224">
        <f t="shared" si="133"/>
        <v>0.24960597580737109</v>
      </c>
      <c r="FF14" s="224">
        <f t="shared" si="134"/>
        <v>0.33001296411922304</v>
      </c>
      <c r="FG14" s="224">
        <f t="shared" si="135"/>
        <v>0.25174203268379247</v>
      </c>
      <c r="FH14" s="224">
        <f t="shared" si="136"/>
        <v>0.33283712110919467</v>
      </c>
      <c r="FI14" s="224">
        <f t="shared" si="137"/>
        <v>0.40666020664304942</v>
      </c>
      <c r="FJ14" s="224">
        <f t="shared" si="138"/>
        <v>0.23466215814475305</v>
      </c>
      <c r="FK14" s="224">
        <f t="shared" si="139"/>
        <v>0.31025520973795895</v>
      </c>
      <c r="FL14" s="224">
        <f t="shared" si="140"/>
        <v>0.37906964007998567</v>
      </c>
      <c r="FM14" s="224">
        <f t="shared" si="141"/>
        <v>0.24498571043841286</v>
      </c>
      <c r="FN14" s="224">
        <f t="shared" si="43"/>
        <v>0.32390434646896293</v>
      </c>
      <c r="FO14" s="224">
        <f t="shared" si="43"/>
        <v>0.39574614763128235</v>
      </c>
      <c r="FP14" s="224">
        <f t="shared" si="142"/>
        <v>0.308888355001884</v>
      </c>
      <c r="FQ14" s="224">
        <f t="shared" si="143"/>
        <v>0.37739961773520964</v>
      </c>
      <c r="FR14" s="224">
        <f t="shared" si="144"/>
        <v>0.41933290859467742</v>
      </c>
      <c r="FS14" s="224">
        <f t="shared" si="145"/>
        <v>0.23993495892947364</v>
      </c>
      <c r="FT14" s="224">
        <f t="shared" si="146"/>
        <v>0.31722656773749142</v>
      </c>
      <c r="FU14" s="224">
        <f t="shared" si="147"/>
        <v>0.3875872413476113</v>
      </c>
      <c r="FV14" s="224">
        <f t="shared" si="148"/>
        <v>0.18883867186647182</v>
      </c>
      <c r="FW14" s="224">
        <f t="shared" si="46"/>
        <v>0.26302529295687144</v>
      </c>
      <c r="FX14" s="224">
        <f t="shared" si="46"/>
        <v>0.34775512199279973</v>
      </c>
      <c r="FY14" s="224">
        <f t="shared" si="149"/>
        <v>0.22972237099310971</v>
      </c>
      <c r="FZ14" s="224">
        <f t="shared" si="150"/>
        <v>0.30372414094139322</v>
      </c>
      <c r="GA14" s="224">
        <f t="shared" si="151"/>
        <v>0.37108998391194647</v>
      </c>
      <c r="GB14" s="224">
        <f t="shared" si="152"/>
        <v>0.22972237099310971</v>
      </c>
      <c r="GC14" s="224">
        <f t="shared" si="153"/>
        <v>0.30372414094139322</v>
      </c>
      <c r="GD14" s="224">
        <f t="shared" si="154"/>
        <v>0.37108998391194647</v>
      </c>
      <c r="GE14" s="224">
        <f t="shared" si="155"/>
        <v>0.1838842688146918</v>
      </c>
      <c r="GF14" s="224">
        <f t="shared" si="156"/>
        <v>0.25612451727760643</v>
      </c>
      <c r="GG14" s="224">
        <f t="shared" si="157"/>
        <v>0.3386313603149399</v>
      </c>
      <c r="GH14" s="25"/>
      <c r="GI14" s="213" t="s">
        <v>45</v>
      </c>
      <c r="GJ14" s="227">
        <f t="shared" si="158"/>
        <v>1.9594666460546899E-2</v>
      </c>
      <c r="GK14" s="227">
        <f t="shared" si="159"/>
        <v>2.5906807473884391E-2</v>
      </c>
      <c r="GL14" s="227">
        <f t="shared" si="160"/>
        <v>3.1652922743960372E-2</v>
      </c>
      <c r="GM14" s="227">
        <f t="shared" si="161"/>
        <v>2.1708264546755632E-2</v>
      </c>
      <c r="GN14" s="227">
        <f t="shared" si="162"/>
        <v>2.8701270896205475E-2</v>
      </c>
      <c r="GO14" s="227">
        <f t="shared" si="163"/>
        <v>3.5067196575528335E-2</v>
      </c>
      <c r="GP14" s="227">
        <f t="shared" si="164"/>
        <v>4.3630957090348681E-3</v>
      </c>
      <c r="GQ14" s="227">
        <f t="shared" si="165"/>
        <v>8.2275519084657519E-3</v>
      </c>
      <c r="GR14" s="227">
        <f t="shared" si="166"/>
        <v>1.1359828574807239E-2</v>
      </c>
      <c r="GS14" s="227">
        <f t="shared" si="167"/>
        <v>1.059291736142043E-2</v>
      </c>
      <c r="GT14" s="227">
        <f t="shared" si="168"/>
        <v>1.8030497636460308E-2</v>
      </c>
      <c r="GU14" s="227">
        <f t="shared" si="169"/>
        <v>2.2763503266031139E-2</v>
      </c>
      <c r="GV14" s="227">
        <f t="shared" si="170"/>
        <v>4.617569546113808E-3</v>
      </c>
      <c r="GW14" s="227">
        <f t="shared" si="171"/>
        <v>4.617569546113808E-3</v>
      </c>
      <c r="GX14" s="227">
        <f t="shared" si="172"/>
        <v>4.617569546113808E-3</v>
      </c>
      <c r="GY14" s="227">
        <f t="shared" si="173"/>
        <v>2.2091955846002726E-2</v>
      </c>
      <c r="GZ14" s="227">
        <f t="shared" si="174"/>
        <v>2.920856284929961E-2</v>
      </c>
      <c r="HA14" s="227">
        <f t="shared" si="175"/>
        <v>3.5687005597389014E-2</v>
      </c>
      <c r="HB14" s="227">
        <f t="shared" si="176"/>
        <v>1.5510487468710192E-2</v>
      </c>
      <c r="HC14" s="227">
        <f t="shared" si="177"/>
        <v>2.1603893259989196E-2</v>
      </c>
      <c r="HD14" s="227">
        <f t="shared" si="178"/>
        <v>2.8563277895023043E-2</v>
      </c>
      <c r="HE14" s="227">
        <f t="shared" si="179"/>
        <v>2.1788773227731182E-2</v>
      </c>
      <c r="HF14" s="227">
        <f t="shared" si="180"/>
        <v>2.8807714295086977E-2</v>
      </c>
      <c r="HG14" s="227">
        <f t="shared" si="181"/>
        <v>3.5197249060181145E-2</v>
      </c>
      <c r="HH14" s="227">
        <f t="shared" si="182"/>
        <v>1.7794541488234766E-2</v>
      </c>
      <c r="HI14" s="227">
        <f t="shared" si="183"/>
        <v>2.3526798037106236E-2</v>
      </c>
      <c r="HJ14" s="227">
        <f t="shared" si="184"/>
        <v>2.8745028557917697E-2</v>
      </c>
      <c r="HK14" s="229">
        <f t="shared" si="185"/>
        <v>1.8577381299510056E-2</v>
      </c>
      <c r="HL14" s="229">
        <f t="shared" si="186"/>
        <v>2.4561818475674849E-2</v>
      </c>
      <c r="HM14" s="229">
        <f t="shared" si="187"/>
        <v>3.0009615945362399E-2</v>
      </c>
      <c r="HN14" s="229">
        <f t="shared" si="188"/>
        <v>3.2497741232259398E-3</v>
      </c>
      <c r="HO14" s="229">
        <f t="shared" si="189"/>
        <v>3.9705721888536882E-3</v>
      </c>
      <c r="HP14" s="229">
        <f t="shared" si="190"/>
        <v>4.4117468765040987E-3</v>
      </c>
      <c r="HQ14" s="229">
        <f t="shared" si="191"/>
        <v>2.5243244303642534E-3</v>
      </c>
      <c r="HR14" s="229">
        <f t="shared" si="192"/>
        <v>3.3374993726351145E-3</v>
      </c>
      <c r="HS14" s="229">
        <f t="shared" si="193"/>
        <v>4.0777548490499478E-3</v>
      </c>
      <c r="HT14" s="229">
        <f t="shared" si="194"/>
        <v>1.9867470539388621E-3</v>
      </c>
      <c r="HU14" s="229">
        <f t="shared" si="195"/>
        <v>2.7672548251291293E-3</v>
      </c>
      <c r="HV14" s="229">
        <f t="shared" si="196"/>
        <v>3.6586863129384971E-3</v>
      </c>
      <c r="HW14" s="229">
        <f t="shared" si="197"/>
        <v>2.4168791237693756E-3</v>
      </c>
      <c r="HX14" s="229">
        <f t="shared" si="198"/>
        <v>3.1954421001864825E-3</v>
      </c>
      <c r="HY14" s="229">
        <f t="shared" si="199"/>
        <v>3.9041893537812991E-3</v>
      </c>
      <c r="HZ14" s="229">
        <f t="shared" si="200"/>
        <v>2.9008462306084011E-2</v>
      </c>
      <c r="IA14" s="229">
        <f t="shared" si="201"/>
        <v>3.8353122753597285E-2</v>
      </c>
      <c r="IB14" s="229">
        <f t="shared" si="202"/>
        <v>4.6859823725212635E-2</v>
      </c>
      <c r="IC14" s="229">
        <f t="shared" si="203"/>
        <v>2.3220202096698717E-2</v>
      </c>
      <c r="ID14" s="229">
        <f t="shared" si="204"/>
        <v>3.2342424348973213E-2</v>
      </c>
      <c r="IE14" s="229">
        <f t="shared" si="205"/>
        <v>4.2761072893717098E-2</v>
      </c>
      <c r="IF14" s="25"/>
      <c r="IG14" s="215" t="s">
        <v>45</v>
      </c>
      <c r="IH14" s="227">
        <f t="shared" si="206"/>
        <v>2.5765301038069011E-2</v>
      </c>
      <c r="II14" s="227">
        <f t="shared" si="207"/>
        <v>2.8544500728673733E-2</v>
      </c>
      <c r="IJ14" s="227">
        <f t="shared" si="208"/>
        <v>8.0445070251934023E-3</v>
      </c>
      <c r="IK14" s="227">
        <f t="shared" si="209"/>
        <v>1.7354353975093044E-2</v>
      </c>
      <c r="IL14" s="227">
        <f t="shared" si="210"/>
        <v>4.617569546113808E-3</v>
      </c>
      <c r="IM14" s="227">
        <f t="shared" si="211"/>
        <v>2.9049021785497738E-2</v>
      </c>
      <c r="IN14" s="227">
        <f t="shared" si="212"/>
        <v>2.1820387970927908E-2</v>
      </c>
      <c r="IO14" s="227">
        <f t="shared" si="213"/>
        <v>2.8650362719521573E-2</v>
      </c>
      <c r="IP14" s="227">
        <f t="shared" si="214"/>
        <v>2.3398291530091236E-2</v>
      </c>
      <c r="IQ14" s="227">
        <f t="shared" si="215"/>
        <v>2.4427658549055539E-2</v>
      </c>
      <c r="IR14" s="227">
        <f t="shared" si="216"/>
        <v>3.9006663443593541E-3</v>
      </c>
      <c r="IS14" s="227">
        <f t="shared" si="217"/>
        <v>3.3192695061711073E-3</v>
      </c>
      <c r="IT14" s="227">
        <f t="shared" si="218"/>
        <v>2.7949857542839047E-3</v>
      </c>
      <c r="IU14" s="227">
        <f t="shared" si="219"/>
        <v>3.1779881694809099E-3</v>
      </c>
      <c r="IV14" s="227">
        <f t="shared" si="220"/>
        <v>3.8143632884622802E-2</v>
      </c>
      <c r="IW14" s="227">
        <f t="shared" si="221"/>
        <v>3.2666530922090556E-2</v>
      </c>
      <c r="IY14" s="1" t="s">
        <v>118</v>
      </c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25"/>
      <c r="KV14" s="215" t="s">
        <v>45</v>
      </c>
      <c r="KW14" s="227">
        <f t="shared" si="222"/>
        <v>3.0015817933738718E-2</v>
      </c>
      <c r="KX14" s="25"/>
      <c r="KY14" s="215" t="s">
        <v>45</v>
      </c>
      <c r="KZ14" s="227">
        <f t="shared" si="223"/>
        <v>1.9984642987258844E-2</v>
      </c>
      <c r="LA14" s="25"/>
      <c r="LB14" s="25"/>
      <c r="LC14" s="230" t="s">
        <v>45</v>
      </c>
      <c r="LD14" s="227">
        <f>KW14/(KW14+KZ14)</f>
        <v>0.60031082475749042</v>
      </c>
      <c r="LE14" s="34">
        <f>RANK(LD14,$LD$12:$LD$21)</f>
        <v>2</v>
      </c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</row>
    <row r="15" spans="1:388">
      <c r="A15" s="213" t="s">
        <v>47</v>
      </c>
      <c r="B15" s="16">
        <v>7</v>
      </c>
      <c r="C15" s="16">
        <v>5</v>
      </c>
      <c r="D15" s="16">
        <v>7</v>
      </c>
      <c r="E15" s="17">
        <v>7</v>
      </c>
      <c r="F15" s="218"/>
      <c r="G15" s="11">
        <v>5</v>
      </c>
      <c r="H15" s="11">
        <v>5</v>
      </c>
      <c r="I15" s="11">
        <v>7</v>
      </c>
      <c r="J15" s="16">
        <v>8</v>
      </c>
      <c r="K15" s="16">
        <v>6</v>
      </c>
      <c r="L15" s="16">
        <v>9</v>
      </c>
      <c r="M15" s="16">
        <v>6</v>
      </c>
      <c r="N15" s="16">
        <v>7</v>
      </c>
      <c r="O15" s="16">
        <v>5</v>
      </c>
      <c r="P15" s="16">
        <v>7</v>
      </c>
      <c r="Q15" s="16">
        <v>9</v>
      </c>
      <c r="S15" s="213" t="s">
        <v>158</v>
      </c>
      <c r="T15" s="16">
        <f t="shared" ref="T15:W15" si="227">(SUMIF(B$11:B$20,"9",B$11:B$20)+SUMIF(B$11:B$20,"10",B$11:B$20))</f>
        <v>18</v>
      </c>
      <c r="U15" s="16">
        <f t="shared" si="227"/>
        <v>0</v>
      </c>
      <c r="V15" s="16">
        <f t="shared" si="227"/>
        <v>45</v>
      </c>
      <c r="W15" s="16">
        <f t="shared" si="227"/>
        <v>27</v>
      </c>
      <c r="X15" s="16">
        <f t="shared" ref="X15:AH15" si="228">(SUMIF(G$11:G$20,"9",G$11:G$20)+SUMIF(G$11:G$20,"10",G$11:G$20))</f>
        <v>0</v>
      </c>
      <c r="Y15" s="16">
        <f t="shared" si="228"/>
        <v>0</v>
      </c>
      <c r="Z15" s="16">
        <f t="shared" si="228"/>
        <v>0</v>
      </c>
      <c r="AA15" s="16">
        <f t="shared" si="228"/>
        <v>18</v>
      </c>
      <c r="AB15" s="16">
        <f t="shared" si="228"/>
        <v>9</v>
      </c>
      <c r="AC15" s="16">
        <f t="shared" si="228"/>
        <v>36</v>
      </c>
      <c r="AD15" s="16">
        <f t="shared" si="228"/>
        <v>9</v>
      </c>
      <c r="AE15" s="16">
        <f t="shared" si="228"/>
        <v>0</v>
      </c>
      <c r="AF15" s="16">
        <f t="shared" si="228"/>
        <v>27</v>
      </c>
      <c r="AG15" s="16">
        <f t="shared" si="228"/>
        <v>27</v>
      </c>
      <c r="AH15" s="16">
        <f t="shared" si="228"/>
        <v>9</v>
      </c>
      <c r="AI15" s="34">
        <f>SUM(T15:AH15)</f>
        <v>225</v>
      </c>
      <c r="AJ15" s="1">
        <f>COUNTIFS(B$11:Q$20,"&gt;=9",B$11:Q$20,"&lt;=10")</f>
        <v>25</v>
      </c>
      <c r="AK15" s="208">
        <f t="shared" si="226"/>
        <v>7.3037974683544302</v>
      </c>
      <c r="AL15" s="209">
        <f t="shared" si="4"/>
        <v>9</v>
      </c>
      <c r="AM15" s="208">
        <f>IF(AL16&lt;&gt;"",AL16,10)</f>
        <v>10</v>
      </c>
      <c r="AN15" s="1"/>
      <c r="AO15" s="213" t="s">
        <v>46</v>
      </c>
      <c r="AP15" s="188">
        <f t="shared" si="69"/>
        <v>5.4285714285714288</v>
      </c>
      <c r="AQ15" s="188">
        <f t="shared" si="70"/>
        <v>7.3037974683544302</v>
      </c>
      <c r="AR15" s="188">
        <f t="shared" si="71"/>
        <v>9</v>
      </c>
      <c r="AS15" s="188">
        <f t="shared" si="72"/>
        <v>5.4285714285714288</v>
      </c>
      <c r="AT15" s="188">
        <f t="shared" si="73"/>
        <v>7.3037974683544302</v>
      </c>
      <c r="AU15" s="188">
        <f t="shared" si="74"/>
        <v>9</v>
      </c>
      <c r="AV15" s="188">
        <f t="shared" si="75"/>
        <v>7.3037974683544302</v>
      </c>
      <c r="AW15" s="188">
        <f t="shared" si="76"/>
        <v>9</v>
      </c>
      <c r="AX15" s="210">
        <f t="shared" si="77"/>
        <v>10</v>
      </c>
      <c r="AY15" s="210">
        <f t="shared" si="78"/>
        <v>1</v>
      </c>
      <c r="AZ15" s="210">
        <f t="shared" si="79"/>
        <v>4</v>
      </c>
      <c r="BA15" s="210">
        <f t="shared" si="80"/>
        <v>5.4285714285714288</v>
      </c>
      <c r="BB15" s="218">
        <v>3</v>
      </c>
      <c r="BC15" s="218">
        <v>3</v>
      </c>
      <c r="BD15" s="218">
        <v>3</v>
      </c>
      <c r="BE15" s="210">
        <f t="shared" si="81"/>
        <v>5.4285714285714288</v>
      </c>
      <c r="BF15" s="210">
        <f t="shared" si="82"/>
        <v>7.3037974683544302</v>
      </c>
      <c r="BG15" s="210">
        <f t="shared" si="83"/>
        <v>9</v>
      </c>
      <c r="BH15" s="210">
        <f t="shared" si="84"/>
        <v>4</v>
      </c>
      <c r="BI15" s="210">
        <f t="shared" si="85"/>
        <v>5.4285714285714288</v>
      </c>
      <c r="BJ15" s="210">
        <f t="shared" si="86"/>
        <v>7.3037974683544302</v>
      </c>
      <c r="BK15" s="210">
        <f t="shared" si="87"/>
        <v>4</v>
      </c>
      <c r="BL15" s="210">
        <f t="shared" si="88"/>
        <v>5.4285714285714288</v>
      </c>
      <c r="BM15" s="210">
        <f t="shared" si="89"/>
        <v>7.3037974683544302</v>
      </c>
      <c r="BN15" s="210">
        <f t="shared" si="90"/>
        <v>5.4285714285714288</v>
      </c>
      <c r="BO15" s="210">
        <f t="shared" si="91"/>
        <v>7.3037974683544302</v>
      </c>
      <c r="BP15" s="210">
        <f t="shared" si="92"/>
        <v>9</v>
      </c>
      <c r="BQ15" s="210">
        <f t="shared" si="93"/>
        <v>5.4285714285714288</v>
      </c>
      <c r="BR15" s="210">
        <f t="shared" si="94"/>
        <v>7.3037974683544302</v>
      </c>
      <c r="BS15" s="210">
        <f t="shared" si="95"/>
        <v>9</v>
      </c>
      <c r="BT15" s="210">
        <f t="shared" si="96"/>
        <v>5.4285714285714288</v>
      </c>
      <c r="BU15" s="210">
        <f t="shared" si="97"/>
        <v>7.3037974683544302</v>
      </c>
      <c r="BV15" s="210">
        <f t="shared" si="98"/>
        <v>9</v>
      </c>
      <c r="BW15" s="210">
        <f t="shared" si="99"/>
        <v>5.4285714285714288</v>
      </c>
      <c r="BX15" s="210">
        <f t="shared" si="100"/>
        <v>7.3037974683544302</v>
      </c>
      <c r="BY15" s="210">
        <f t="shared" si="101"/>
        <v>9</v>
      </c>
      <c r="BZ15" s="210">
        <f t="shared" si="102"/>
        <v>5.4285714285714288</v>
      </c>
      <c r="CA15" s="210">
        <f t="shared" si="103"/>
        <v>7.3037974683544302</v>
      </c>
      <c r="CB15" s="210">
        <f t="shared" si="104"/>
        <v>9</v>
      </c>
      <c r="CC15" s="210">
        <f t="shared" si="105"/>
        <v>5.4285714285714288</v>
      </c>
      <c r="CD15" s="210">
        <f t="shared" si="106"/>
        <v>7.3037974683544302</v>
      </c>
      <c r="CE15" s="210">
        <f t="shared" si="107"/>
        <v>9</v>
      </c>
      <c r="CF15" s="210">
        <f t="shared" si="108"/>
        <v>7.3037974683544302</v>
      </c>
      <c r="CG15" s="210">
        <f t="shared" si="109"/>
        <v>9</v>
      </c>
      <c r="CH15" s="210">
        <f t="shared" si="110"/>
        <v>10</v>
      </c>
      <c r="CI15" s="210">
        <f t="shared" si="111"/>
        <v>4</v>
      </c>
      <c r="CJ15" s="210">
        <f t="shared" si="112"/>
        <v>5.4285714285714288</v>
      </c>
      <c r="CK15" s="210">
        <f t="shared" si="113"/>
        <v>7.3037974683544302</v>
      </c>
      <c r="CM15" s="213" t="s">
        <v>46</v>
      </c>
      <c r="CN15" s="188">
        <f t="shared" si="114"/>
        <v>4.7142857142857144</v>
      </c>
      <c r="CO15" s="188">
        <f t="shared" si="5"/>
        <v>6.5090415913200719</v>
      </c>
      <c r="CP15" s="188">
        <f t="shared" si="5"/>
        <v>8.2142857142857153</v>
      </c>
      <c r="CQ15" s="188">
        <f t="shared" si="5"/>
        <v>4.7142857142857144</v>
      </c>
      <c r="CR15" s="188">
        <f t="shared" si="5"/>
        <v>6.5090415913200719</v>
      </c>
      <c r="CS15" s="188">
        <f t="shared" si="5"/>
        <v>8.2142857142857153</v>
      </c>
      <c r="CT15" s="188">
        <f t="shared" si="5"/>
        <v>7.3661844484629295</v>
      </c>
      <c r="CU15" s="188">
        <f t="shared" si="5"/>
        <v>9</v>
      </c>
      <c r="CV15" s="188">
        <f t="shared" si="5"/>
        <v>10</v>
      </c>
      <c r="CW15" s="188">
        <f t="shared" si="5"/>
        <v>2.5</v>
      </c>
      <c r="CX15" s="188">
        <f t="shared" si="5"/>
        <v>4.8571428571428577</v>
      </c>
      <c r="CY15" s="188">
        <f t="shared" si="5"/>
        <v>6.4285714285714288</v>
      </c>
      <c r="CZ15" s="188">
        <f t="shared" si="5"/>
        <v>3</v>
      </c>
      <c r="DA15" s="188">
        <f t="shared" si="5"/>
        <v>3</v>
      </c>
      <c r="DB15" s="188">
        <f t="shared" si="5"/>
        <v>3</v>
      </c>
      <c r="DC15" s="188">
        <f t="shared" si="5"/>
        <v>5.5714285714285712</v>
      </c>
      <c r="DD15" s="188">
        <f t="shared" si="5"/>
        <v>7.3661844484629295</v>
      </c>
      <c r="DE15" s="188">
        <f t="shared" si="115"/>
        <v>9</v>
      </c>
      <c r="DF15" s="188">
        <f t="shared" si="6"/>
        <v>5.7142857142857144</v>
      </c>
      <c r="DG15" s="188">
        <f t="shared" si="7"/>
        <v>7.2142857142857144</v>
      </c>
      <c r="DH15" s="188">
        <f t="shared" si="8"/>
        <v>8.651898734177216</v>
      </c>
      <c r="DI15" s="188">
        <f t="shared" si="9"/>
        <v>4.8571428571428577</v>
      </c>
      <c r="DJ15" s="188">
        <f t="shared" si="10"/>
        <v>6.4285714285714288</v>
      </c>
      <c r="DK15" s="188">
        <f t="shared" si="11"/>
        <v>8.151898734177216</v>
      </c>
      <c r="DL15" s="188">
        <f t="shared" si="12"/>
        <v>5.5714285714285712</v>
      </c>
      <c r="DM15" s="188">
        <f t="shared" si="13"/>
        <v>7.3661844484629295</v>
      </c>
      <c r="DN15" s="188">
        <f t="shared" si="14"/>
        <v>9</v>
      </c>
      <c r="DO15" s="188">
        <f t="shared" si="15"/>
        <v>5.5714285714285712</v>
      </c>
      <c r="DP15" s="188">
        <f t="shared" si="16"/>
        <v>7.3661844484629295</v>
      </c>
      <c r="DQ15" s="188">
        <f t="shared" si="17"/>
        <v>9</v>
      </c>
      <c r="DR15" s="188">
        <f t="shared" si="18"/>
        <v>5.5714285714285712</v>
      </c>
      <c r="DS15" s="188">
        <f t="shared" si="116"/>
        <v>7.3661844484629295</v>
      </c>
      <c r="DT15" s="188">
        <f t="shared" si="19"/>
        <v>9</v>
      </c>
      <c r="DU15" s="188">
        <f t="shared" si="20"/>
        <v>5.5714285714285712</v>
      </c>
      <c r="DV15" s="188">
        <f t="shared" si="21"/>
        <v>7.3661844484629295</v>
      </c>
      <c r="DW15" s="188">
        <f t="shared" si="22"/>
        <v>9</v>
      </c>
      <c r="DX15" s="188">
        <f t="shared" si="23"/>
        <v>5.5714285714285712</v>
      </c>
      <c r="DY15" s="188">
        <f t="shared" si="24"/>
        <v>7.3661844484629295</v>
      </c>
      <c r="DZ15" s="188">
        <f t="shared" si="25"/>
        <v>9</v>
      </c>
      <c r="EA15" s="188">
        <f t="shared" si="26"/>
        <v>5.5714285714285712</v>
      </c>
      <c r="EB15" s="188">
        <f t="shared" si="117"/>
        <v>7.3661844484629295</v>
      </c>
      <c r="EC15" s="188">
        <f t="shared" si="27"/>
        <v>9</v>
      </c>
      <c r="ED15" s="188">
        <f t="shared" si="28"/>
        <v>7.3661844484629295</v>
      </c>
      <c r="EE15" s="188">
        <f t="shared" si="29"/>
        <v>9</v>
      </c>
      <c r="EF15" s="188">
        <f t="shared" si="30"/>
        <v>10</v>
      </c>
      <c r="EG15" s="188">
        <f t="shared" si="31"/>
        <v>4</v>
      </c>
      <c r="EH15" s="188">
        <f t="shared" si="32"/>
        <v>5.5714285714285712</v>
      </c>
      <c r="EI15" s="188">
        <f t="shared" si="33"/>
        <v>7.3661844484629295</v>
      </c>
      <c r="EK15" s="213" t="s">
        <v>46</v>
      </c>
      <c r="EL15" s="227">
        <f t="shared" si="118"/>
        <v>0.21295979217711597</v>
      </c>
      <c r="EM15" s="227">
        <f t="shared" si="34"/>
        <v>0.29403481854297231</v>
      </c>
      <c r="EN15" s="227">
        <f t="shared" si="34"/>
        <v>0.3710663045510354</v>
      </c>
      <c r="EO15" s="224">
        <f t="shared" si="119"/>
        <v>0.23593091087879142</v>
      </c>
      <c r="EP15" s="224">
        <f t="shared" si="120"/>
        <v>0.32575117518535085</v>
      </c>
      <c r="EQ15" s="224">
        <f t="shared" si="121"/>
        <v>0.41109173865243964</v>
      </c>
      <c r="ER15" s="224">
        <f t="shared" si="122"/>
        <v>0.31724017836696938</v>
      </c>
      <c r="ES15" s="224">
        <f t="shared" si="123"/>
        <v>0.38760387080702263</v>
      </c>
      <c r="ET15" s="224">
        <f t="shared" si="124"/>
        <v>0.43067096756335843</v>
      </c>
      <c r="EU15" s="224">
        <f t="shared" si="125"/>
        <v>0.11120181590049839</v>
      </c>
      <c r="EV15" s="224">
        <f t="shared" si="37"/>
        <v>0.21604924232096834</v>
      </c>
      <c r="EW15" s="224">
        <f t="shared" si="37"/>
        <v>0.28594752660128159</v>
      </c>
      <c r="EX15" s="224">
        <f t="shared" si="126"/>
        <v>0.25772206775253464</v>
      </c>
      <c r="EY15" s="224">
        <f t="shared" si="127"/>
        <v>0.25772206775253464</v>
      </c>
      <c r="EZ15" s="224">
        <f t="shared" si="128"/>
        <v>0.25772206775253464</v>
      </c>
      <c r="FA15" s="224">
        <f t="shared" si="129"/>
        <v>0.25524492877621374</v>
      </c>
      <c r="FB15" s="224">
        <f t="shared" si="130"/>
        <v>0.33746842498211838</v>
      </c>
      <c r="FC15" s="224">
        <f t="shared" si="131"/>
        <v>0.41231873110003758</v>
      </c>
      <c r="FD15" s="224">
        <f t="shared" si="132"/>
        <v>0.25600612903320114</v>
      </c>
      <c r="FE15" s="224">
        <f t="shared" si="133"/>
        <v>0.32320773790441643</v>
      </c>
      <c r="FF15" s="224">
        <f t="shared" si="134"/>
        <v>0.3876143431516933</v>
      </c>
      <c r="FG15" s="224">
        <f t="shared" si="135"/>
        <v>0.21946741310894732</v>
      </c>
      <c r="FH15" s="224">
        <f t="shared" si="136"/>
        <v>0.29047157617360675</v>
      </c>
      <c r="FI15" s="224">
        <f t="shared" si="137"/>
        <v>0.36833920264152442</v>
      </c>
      <c r="FJ15" s="224">
        <f t="shared" si="138"/>
        <v>0.23466215814475305</v>
      </c>
      <c r="FK15" s="224">
        <f t="shared" si="139"/>
        <v>0.31025520973795895</v>
      </c>
      <c r="FL15" s="224">
        <f t="shared" si="140"/>
        <v>0.37906964007998567</v>
      </c>
      <c r="FM15" s="224">
        <f t="shared" si="141"/>
        <v>0.24498571043841286</v>
      </c>
      <c r="FN15" s="224">
        <f t="shared" si="43"/>
        <v>0.32390434646896293</v>
      </c>
      <c r="FO15" s="224">
        <f t="shared" si="43"/>
        <v>0.39574614763128235</v>
      </c>
      <c r="FP15" s="224">
        <f t="shared" si="142"/>
        <v>0.23362833478846312</v>
      </c>
      <c r="FQ15" s="224">
        <f t="shared" si="143"/>
        <v>0.308888355001884</v>
      </c>
      <c r="FR15" s="224">
        <f t="shared" si="144"/>
        <v>0.37739961773520964</v>
      </c>
      <c r="FS15" s="224">
        <f t="shared" si="145"/>
        <v>0.23993495892947364</v>
      </c>
      <c r="FT15" s="224">
        <f t="shared" si="146"/>
        <v>0.31722656773749142</v>
      </c>
      <c r="FU15" s="224">
        <f t="shared" si="147"/>
        <v>0.3875872413476113</v>
      </c>
      <c r="FV15" s="224">
        <f t="shared" si="148"/>
        <v>0.26302529295687144</v>
      </c>
      <c r="FW15" s="224">
        <f t="shared" si="46"/>
        <v>0.34775512199279973</v>
      </c>
      <c r="FX15" s="224">
        <f t="shared" si="46"/>
        <v>0.42488701169956161</v>
      </c>
      <c r="FY15" s="224">
        <f t="shared" si="149"/>
        <v>0.22972237099310971</v>
      </c>
      <c r="FZ15" s="224">
        <f t="shared" si="150"/>
        <v>0.30372414094139322</v>
      </c>
      <c r="GA15" s="224">
        <f t="shared" si="151"/>
        <v>0.37108998391194647</v>
      </c>
      <c r="GB15" s="224">
        <f t="shared" si="152"/>
        <v>0.30372414094139322</v>
      </c>
      <c r="GC15" s="224">
        <f t="shared" si="153"/>
        <v>0.37108998391194647</v>
      </c>
      <c r="GD15" s="224">
        <f t="shared" si="154"/>
        <v>0.41232220434660721</v>
      </c>
      <c r="GE15" s="224">
        <f t="shared" si="155"/>
        <v>0.1838842688146918</v>
      </c>
      <c r="GF15" s="224">
        <f t="shared" si="156"/>
        <v>0.25612451727760643</v>
      </c>
      <c r="GG15" s="224">
        <f t="shared" si="157"/>
        <v>0.3386313603149399</v>
      </c>
      <c r="GH15" s="25"/>
      <c r="GI15" s="213" t="s">
        <v>46</v>
      </c>
      <c r="GJ15" s="227">
        <f t="shared" si="158"/>
        <v>1.658010238969353E-2</v>
      </c>
      <c r="GK15" s="227">
        <f t="shared" si="159"/>
        <v>2.2892243403031014E-2</v>
      </c>
      <c r="GL15" s="227">
        <f t="shared" si="160"/>
        <v>2.8889572345678124E-2</v>
      </c>
      <c r="GM15" s="227">
        <f t="shared" si="161"/>
        <v>1.8368531539562458E-2</v>
      </c>
      <c r="GN15" s="227">
        <f t="shared" si="162"/>
        <v>2.5361537889012301E-2</v>
      </c>
      <c r="GO15" s="227">
        <f t="shared" si="163"/>
        <v>3.2005774652267928E-2</v>
      </c>
      <c r="GP15" s="227">
        <f t="shared" si="164"/>
        <v>1.2855747103619196E-2</v>
      </c>
      <c r="GQ15" s="227">
        <f t="shared" si="165"/>
        <v>1.5707144552525528E-2</v>
      </c>
      <c r="GR15" s="227">
        <f t="shared" si="166"/>
        <v>1.7452382836139473E-2</v>
      </c>
      <c r="GS15" s="227">
        <f t="shared" si="167"/>
        <v>7.8883427159513846E-3</v>
      </c>
      <c r="GT15" s="227">
        <f t="shared" si="168"/>
        <v>1.5325922990991262E-2</v>
      </c>
      <c r="GU15" s="227">
        <f t="shared" si="169"/>
        <v>2.0284309841017846E-2</v>
      </c>
      <c r="GV15" s="227">
        <f t="shared" si="170"/>
        <v>6.9263543191707124E-3</v>
      </c>
      <c r="GW15" s="227">
        <f t="shared" si="171"/>
        <v>6.9263543191707124E-3</v>
      </c>
      <c r="GX15" s="227">
        <f t="shared" si="172"/>
        <v>6.9263543191707124E-3</v>
      </c>
      <c r="GY15" s="227">
        <f t="shared" si="173"/>
        <v>2.2091955846002726E-2</v>
      </c>
      <c r="GZ15" s="227">
        <f t="shared" si="174"/>
        <v>2.920856284929961E-2</v>
      </c>
      <c r="HA15" s="227">
        <f t="shared" si="175"/>
        <v>3.5687005597389014E-2</v>
      </c>
      <c r="HB15" s="227">
        <f t="shared" si="176"/>
        <v>2.2157839241014561E-2</v>
      </c>
      <c r="HC15" s="227">
        <f t="shared" si="177"/>
        <v>2.7974272041780882E-2</v>
      </c>
      <c r="HD15" s="227">
        <f t="shared" si="178"/>
        <v>3.354879172425132E-2</v>
      </c>
      <c r="HE15" s="227">
        <f t="shared" si="179"/>
        <v>1.8995340762637442E-2</v>
      </c>
      <c r="HF15" s="227">
        <f t="shared" si="180"/>
        <v>2.5140892185843675E-2</v>
      </c>
      <c r="HG15" s="227">
        <f t="shared" si="181"/>
        <v>3.1880490006690097E-2</v>
      </c>
      <c r="HH15" s="227">
        <f t="shared" si="182"/>
        <v>1.7794541488234766E-2</v>
      </c>
      <c r="HI15" s="227">
        <f t="shared" si="183"/>
        <v>2.3526798037106236E-2</v>
      </c>
      <c r="HJ15" s="227">
        <f t="shared" si="184"/>
        <v>2.8745028557917697E-2</v>
      </c>
      <c r="HK15" s="229">
        <f t="shared" si="185"/>
        <v>1.8577381299510056E-2</v>
      </c>
      <c r="HL15" s="229">
        <f t="shared" si="186"/>
        <v>2.4561818475674849E-2</v>
      </c>
      <c r="HM15" s="229">
        <f t="shared" si="187"/>
        <v>3.0009615945362399E-2</v>
      </c>
      <c r="HN15" s="229">
        <f t="shared" si="188"/>
        <v>2.4579732597665694E-3</v>
      </c>
      <c r="HO15" s="229">
        <f t="shared" si="189"/>
        <v>3.2497741232259398E-3</v>
      </c>
      <c r="HP15" s="229">
        <f t="shared" si="190"/>
        <v>3.9705721888536882E-3</v>
      </c>
      <c r="HQ15" s="229">
        <f t="shared" si="191"/>
        <v>2.5243244303642534E-3</v>
      </c>
      <c r="HR15" s="229">
        <f t="shared" si="192"/>
        <v>3.3374993726351145E-3</v>
      </c>
      <c r="HS15" s="229">
        <f t="shared" si="193"/>
        <v>4.0777548490499478E-3</v>
      </c>
      <c r="HT15" s="229">
        <f t="shared" si="194"/>
        <v>2.7672548251291293E-3</v>
      </c>
      <c r="HU15" s="229">
        <f t="shared" si="195"/>
        <v>3.6586863129384971E-3</v>
      </c>
      <c r="HV15" s="229">
        <f t="shared" si="196"/>
        <v>4.4701808713624403E-3</v>
      </c>
      <c r="HW15" s="229">
        <f t="shared" si="197"/>
        <v>2.4168791237693756E-3</v>
      </c>
      <c r="HX15" s="229">
        <f t="shared" si="198"/>
        <v>3.1954421001864825E-3</v>
      </c>
      <c r="HY15" s="229">
        <f t="shared" si="199"/>
        <v>3.9041893537812991E-3</v>
      </c>
      <c r="HZ15" s="229">
        <f t="shared" si="200"/>
        <v>3.8353122753597285E-2</v>
      </c>
      <c r="IA15" s="229">
        <f t="shared" si="201"/>
        <v>4.6859823725212635E-2</v>
      </c>
      <c r="IB15" s="229">
        <f t="shared" si="202"/>
        <v>5.2066470805791819E-2</v>
      </c>
      <c r="IC15" s="229">
        <f t="shared" si="203"/>
        <v>2.3220202096698717E-2</v>
      </c>
      <c r="ID15" s="229">
        <f t="shared" si="204"/>
        <v>3.2342424348973213E-2</v>
      </c>
      <c r="IE15" s="229">
        <f t="shared" si="205"/>
        <v>4.2761072893717098E-2</v>
      </c>
      <c r="IF15" s="25"/>
      <c r="IG15" s="215" t="s">
        <v>46</v>
      </c>
      <c r="IH15" s="227">
        <f t="shared" si="206"/>
        <v>2.2813540385358422E-2</v>
      </c>
      <c r="II15" s="227">
        <f t="shared" si="207"/>
        <v>2.5274345492463747E-2</v>
      </c>
      <c r="IJ15" s="227">
        <f t="shared" si="208"/>
        <v>1.5430604761202431E-2</v>
      </c>
      <c r="IK15" s="227">
        <f t="shared" si="209"/>
        <v>1.4706124634737939E-2</v>
      </c>
      <c r="IL15" s="227">
        <f t="shared" si="210"/>
        <v>6.9263543191707124E-3</v>
      </c>
      <c r="IM15" s="227">
        <f t="shared" si="211"/>
        <v>2.9049021785497738E-2</v>
      </c>
      <c r="IN15" s="227">
        <f t="shared" si="212"/>
        <v>2.7913793762206911E-2</v>
      </c>
      <c r="IO15" s="227">
        <f t="shared" si="213"/>
        <v>2.5289403785253725E-2</v>
      </c>
      <c r="IP15" s="227">
        <f t="shared" si="214"/>
        <v>2.3398291530091236E-2</v>
      </c>
      <c r="IQ15" s="227">
        <f t="shared" si="215"/>
        <v>2.4427658549055539E-2</v>
      </c>
      <c r="IR15" s="227">
        <f t="shared" si="216"/>
        <v>3.2320234237680342E-3</v>
      </c>
      <c r="IS15" s="227">
        <f t="shared" si="217"/>
        <v>3.3192695061711073E-3</v>
      </c>
      <c r="IT15" s="227">
        <f t="shared" si="218"/>
        <v>3.6387020805921412E-3</v>
      </c>
      <c r="IU15" s="227">
        <f t="shared" si="219"/>
        <v>3.1779881694809099E-3</v>
      </c>
      <c r="IV15" s="227">
        <f t="shared" si="220"/>
        <v>4.6034810252453595E-2</v>
      </c>
      <c r="IW15" s="227">
        <f t="shared" si="221"/>
        <v>3.2666530922090556E-2</v>
      </c>
      <c r="IY15" s="283" t="s">
        <v>62</v>
      </c>
      <c r="IZ15" s="283"/>
      <c r="JA15" s="283"/>
      <c r="JB15" s="283" t="s">
        <v>63</v>
      </c>
      <c r="JC15" s="283"/>
      <c r="JD15" s="283"/>
      <c r="JE15" s="283" t="s">
        <v>66</v>
      </c>
      <c r="JF15" s="283"/>
      <c r="JG15" s="283"/>
      <c r="JH15" s="283" t="s">
        <v>67</v>
      </c>
      <c r="JI15" s="283"/>
      <c r="JJ15" s="283"/>
      <c r="JK15" s="283" t="s">
        <v>68</v>
      </c>
      <c r="JL15" s="283"/>
      <c r="JM15" s="283"/>
      <c r="JN15" s="283" t="s">
        <v>69</v>
      </c>
      <c r="JO15" s="283"/>
      <c r="JP15" s="283"/>
      <c r="JQ15" s="283" t="s">
        <v>70</v>
      </c>
      <c r="JR15" s="283"/>
      <c r="JS15" s="283"/>
      <c r="JT15" s="283" t="s">
        <v>71</v>
      </c>
      <c r="JU15" s="283"/>
      <c r="JV15" s="283"/>
      <c r="JW15" s="283" t="s">
        <v>72</v>
      </c>
      <c r="JX15" s="283"/>
      <c r="JY15" s="283"/>
      <c r="JZ15" s="283" t="s">
        <v>73</v>
      </c>
      <c r="KA15" s="283"/>
      <c r="KB15" s="283"/>
      <c r="KC15" s="283" t="s">
        <v>74</v>
      </c>
      <c r="KD15" s="283"/>
      <c r="KE15" s="283"/>
      <c r="KF15" s="283" t="s">
        <v>75</v>
      </c>
      <c r="KG15" s="283"/>
      <c r="KH15" s="283"/>
      <c r="KI15" s="283" t="s">
        <v>76</v>
      </c>
      <c r="KJ15" s="283"/>
      <c r="KK15" s="283"/>
      <c r="KL15" s="283" t="s">
        <v>77</v>
      </c>
      <c r="KM15" s="283"/>
      <c r="KN15" s="283"/>
      <c r="KO15" s="283" t="s">
        <v>78</v>
      </c>
      <c r="KP15" s="283"/>
      <c r="KQ15" s="283"/>
      <c r="KR15" s="283" t="s">
        <v>79</v>
      </c>
      <c r="KS15" s="283"/>
      <c r="KT15" s="283"/>
      <c r="KU15" s="25"/>
      <c r="KV15" s="215" t="s">
        <v>46</v>
      </c>
      <c r="KW15" s="227">
        <f t="shared" si="222"/>
        <v>2.757308545839848E-2</v>
      </c>
      <c r="KX15" s="25"/>
      <c r="KY15" s="215" t="s">
        <v>46</v>
      </c>
      <c r="KZ15" s="227">
        <f t="shared" si="223"/>
        <v>2.4944112619629328E-2</v>
      </c>
      <c r="LA15" s="25"/>
      <c r="LB15" s="25"/>
      <c r="LC15" s="230" t="s">
        <v>46</v>
      </c>
      <c r="LD15" s="227">
        <f>KW15/(KW15+KZ15)</f>
        <v>0.52502963729008478</v>
      </c>
      <c r="LE15" s="34">
        <f>RANK(LD15,$LD$12:$LD$21)</f>
        <v>5</v>
      </c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</row>
    <row r="16" spans="1:388">
      <c r="A16" s="213" t="s">
        <v>48</v>
      </c>
      <c r="B16" s="16">
        <v>7</v>
      </c>
      <c r="C16" s="16">
        <v>5</v>
      </c>
      <c r="D16" s="16">
        <v>9</v>
      </c>
      <c r="E16" s="17">
        <v>6</v>
      </c>
      <c r="F16" s="218"/>
      <c r="G16" s="11">
        <v>5</v>
      </c>
      <c r="H16" s="11">
        <v>7</v>
      </c>
      <c r="I16" s="11">
        <v>6</v>
      </c>
      <c r="J16" s="16">
        <v>8</v>
      </c>
      <c r="K16" s="16">
        <v>7</v>
      </c>
      <c r="L16" s="16">
        <v>9</v>
      </c>
      <c r="M16" s="16">
        <v>7</v>
      </c>
      <c r="N16" s="16">
        <v>6</v>
      </c>
      <c r="O16" s="16">
        <v>8</v>
      </c>
      <c r="P16" s="16">
        <v>7</v>
      </c>
      <c r="Q16" s="16">
        <v>6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13" t="s">
        <v>47</v>
      </c>
      <c r="AP16" s="188">
        <f t="shared" si="69"/>
        <v>5.4285714285714288</v>
      </c>
      <c r="AQ16" s="188">
        <f t="shared" si="70"/>
        <v>7.3037974683544302</v>
      </c>
      <c r="AR16" s="188">
        <f t="shared" si="71"/>
        <v>9</v>
      </c>
      <c r="AS16" s="188">
        <f t="shared" si="72"/>
        <v>4</v>
      </c>
      <c r="AT16" s="188">
        <f t="shared" si="73"/>
        <v>5.4285714285714288</v>
      </c>
      <c r="AU16" s="188">
        <f t="shared" si="74"/>
        <v>7.3037974683544302</v>
      </c>
      <c r="AV16" s="188">
        <f t="shared" si="75"/>
        <v>5.4285714285714288</v>
      </c>
      <c r="AW16" s="188">
        <f t="shared" si="76"/>
        <v>7.3037974683544302</v>
      </c>
      <c r="AX16" s="210">
        <f t="shared" si="77"/>
        <v>9</v>
      </c>
      <c r="AY16" s="210">
        <f t="shared" si="78"/>
        <v>5.4285714285714288</v>
      </c>
      <c r="AZ16" s="210">
        <f t="shared" si="79"/>
        <v>7.3037974683544302</v>
      </c>
      <c r="BA16" s="210">
        <f t="shared" si="80"/>
        <v>9</v>
      </c>
      <c r="BB16" s="218">
        <v>1.5</v>
      </c>
      <c r="BC16" s="218">
        <v>1.5</v>
      </c>
      <c r="BD16" s="218">
        <v>1.5</v>
      </c>
      <c r="BE16" s="210">
        <f t="shared" si="81"/>
        <v>4</v>
      </c>
      <c r="BF16" s="210">
        <f t="shared" si="82"/>
        <v>5.4285714285714288</v>
      </c>
      <c r="BG16" s="210">
        <f t="shared" si="83"/>
        <v>7.3037974683544302</v>
      </c>
      <c r="BH16" s="210">
        <f t="shared" si="84"/>
        <v>4</v>
      </c>
      <c r="BI16" s="210">
        <f t="shared" si="85"/>
        <v>5.4285714285714288</v>
      </c>
      <c r="BJ16" s="210">
        <f t="shared" si="86"/>
        <v>7.3037974683544302</v>
      </c>
      <c r="BK16" s="210">
        <f t="shared" si="87"/>
        <v>5.4285714285714288</v>
      </c>
      <c r="BL16" s="210">
        <f t="shared" si="88"/>
        <v>7.3037974683544302</v>
      </c>
      <c r="BM16" s="210">
        <f t="shared" si="89"/>
        <v>9</v>
      </c>
      <c r="BN16" s="210">
        <f t="shared" si="90"/>
        <v>5.4285714285714288</v>
      </c>
      <c r="BO16" s="210">
        <f t="shared" si="91"/>
        <v>7.3037974683544302</v>
      </c>
      <c r="BP16" s="210">
        <f t="shared" si="92"/>
        <v>9</v>
      </c>
      <c r="BQ16" s="210">
        <f t="shared" si="93"/>
        <v>4</v>
      </c>
      <c r="BR16" s="210">
        <f t="shared" si="94"/>
        <v>5.4285714285714288</v>
      </c>
      <c r="BS16" s="210">
        <f t="shared" si="95"/>
        <v>7.3037974683544302</v>
      </c>
      <c r="BT16" s="210">
        <f t="shared" si="96"/>
        <v>7.3037974683544302</v>
      </c>
      <c r="BU16" s="210">
        <f t="shared" si="97"/>
        <v>9</v>
      </c>
      <c r="BV16" s="210">
        <f t="shared" si="98"/>
        <v>10</v>
      </c>
      <c r="BW16" s="210">
        <f t="shared" si="99"/>
        <v>4</v>
      </c>
      <c r="BX16" s="210">
        <f t="shared" si="100"/>
        <v>5.4285714285714288</v>
      </c>
      <c r="BY16" s="210">
        <f t="shared" si="101"/>
        <v>7.3037974683544302</v>
      </c>
      <c r="BZ16" s="210">
        <f t="shared" si="102"/>
        <v>5.4285714285714288</v>
      </c>
      <c r="CA16" s="210">
        <f t="shared" si="103"/>
        <v>7.3037974683544302</v>
      </c>
      <c r="CB16" s="210">
        <f t="shared" si="104"/>
        <v>9</v>
      </c>
      <c r="CC16" s="210">
        <f t="shared" si="105"/>
        <v>4</v>
      </c>
      <c r="CD16" s="210">
        <f t="shared" si="106"/>
        <v>5.4285714285714288</v>
      </c>
      <c r="CE16" s="210">
        <f t="shared" si="107"/>
        <v>7.3037974683544302</v>
      </c>
      <c r="CF16" s="210">
        <f t="shared" si="108"/>
        <v>5.4285714285714288</v>
      </c>
      <c r="CG16" s="210">
        <f t="shared" si="109"/>
        <v>7.3037974683544302</v>
      </c>
      <c r="CH16" s="210">
        <f t="shared" si="110"/>
        <v>9</v>
      </c>
      <c r="CI16" s="210">
        <f t="shared" si="111"/>
        <v>7.3037974683544302</v>
      </c>
      <c r="CJ16" s="210">
        <f t="shared" si="112"/>
        <v>9</v>
      </c>
      <c r="CK16" s="210">
        <f t="shared" si="113"/>
        <v>10</v>
      </c>
      <c r="CM16" s="213" t="s">
        <v>47</v>
      </c>
      <c r="CN16" s="188">
        <f t="shared" si="114"/>
        <v>4.7142857142857144</v>
      </c>
      <c r="CO16" s="188">
        <f t="shared" si="5"/>
        <v>6.5090415913200719</v>
      </c>
      <c r="CP16" s="188">
        <f t="shared" si="5"/>
        <v>8.2142857142857153</v>
      </c>
      <c r="CQ16" s="188">
        <f t="shared" si="5"/>
        <v>5.7142857142857144</v>
      </c>
      <c r="CR16" s="188">
        <f t="shared" si="5"/>
        <v>7.2142857142857144</v>
      </c>
      <c r="CS16" s="188">
        <f t="shared" si="5"/>
        <v>8.651898734177216</v>
      </c>
      <c r="CT16" s="188">
        <f t="shared" si="5"/>
        <v>5.5714285714285712</v>
      </c>
      <c r="CU16" s="188">
        <f t="shared" si="5"/>
        <v>7.3661844484629295</v>
      </c>
      <c r="CV16" s="188">
        <f t="shared" si="5"/>
        <v>9</v>
      </c>
      <c r="CW16" s="188">
        <f t="shared" si="5"/>
        <v>4.7142857142857144</v>
      </c>
      <c r="CX16" s="188">
        <f t="shared" si="5"/>
        <v>6.5090415913200719</v>
      </c>
      <c r="CY16" s="188">
        <f t="shared" si="5"/>
        <v>8.2142857142857153</v>
      </c>
      <c r="CZ16" s="188">
        <f t="shared" si="5"/>
        <v>1.5</v>
      </c>
      <c r="DA16" s="188">
        <f t="shared" si="5"/>
        <v>1.5</v>
      </c>
      <c r="DB16" s="188">
        <f t="shared" si="5"/>
        <v>1.5</v>
      </c>
      <c r="DC16" s="188">
        <f t="shared" si="5"/>
        <v>4.8571428571428577</v>
      </c>
      <c r="DD16" s="188">
        <f t="shared" si="5"/>
        <v>6.4285714285714288</v>
      </c>
      <c r="DE16" s="188">
        <f t="shared" si="115"/>
        <v>8.151898734177216</v>
      </c>
      <c r="DF16" s="188">
        <f t="shared" si="6"/>
        <v>5.7142857142857144</v>
      </c>
      <c r="DG16" s="188">
        <f t="shared" si="7"/>
        <v>7.2142857142857144</v>
      </c>
      <c r="DH16" s="188">
        <f t="shared" si="8"/>
        <v>8.651898734177216</v>
      </c>
      <c r="DI16" s="188">
        <f t="shared" si="9"/>
        <v>5.5714285714285712</v>
      </c>
      <c r="DJ16" s="188">
        <f t="shared" si="10"/>
        <v>7.3661844484629295</v>
      </c>
      <c r="DK16" s="188">
        <f t="shared" si="11"/>
        <v>9</v>
      </c>
      <c r="DL16" s="188">
        <f t="shared" si="12"/>
        <v>5.5714285714285712</v>
      </c>
      <c r="DM16" s="188">
        <f t="shared" si="13"/>
        <v>7.3661844484629295</v>
      </c>
      <c r="DN16" s="188">
        <f t="shared" si="14"/>
        <v>9</v>
      </c>
      <c r="DO16" s="188">
        <f t="shared" si="15"/>
        <v>4</v>
      </c>
      <c r="DP16" s="188">
        <f t="shared" si="16"/>
        <v>5.5714285714285712</v>
      </c>
      <c r="DQ16" s="188">
        <f t="shared" si="17"/>
        <v>7.3661844484629295</v>
      </c>
      <c r="DR16" s="188">
        <f t="shared" si="18"/>
        <v>7.3661844484629295</v>
      </c>
      <c r="DS16" s="188">
        <f t="shared" si="116"/>
        <v>9</v>
      </c>
      <c r="DT16" s="188">
        <f t="shared" si="19"/>
        <v>10</v>
      </c>
      <c r="DU16" s="188">
        <f t="shared" si="20"/>
        <v>4</v>
      </c>
      <c r="DV16" s="188">
        <f t="shared" si="21"/>
        <v>5.5714285714285712</v>
      </c>
      <c r="DW16" s="188">
        <f t="shared" si="22"/>
        <v>7.3661844484629295</v>
      </c>
      <c r="DX16" s="188">
        <f t="shared" si="23"/>
        <v>5.5714285714285712</v>
      </c>
      <c r="DY16" s="188">
        <f t="shared" si="24"/>
        <v>7.3661844484629295</v>
      </c>
      <c r="DZ16" s="188">
        <f t="shared" si="25"/>
        <v>9</v>
      </c>
      <c r="EA16" s="188">
        <f t="shared" si="26"/>
        <v>4</v>
      </c>
      <c r="EB16" s="188">
        <f t="shared" si="117"/>
        <v>5.5714285714285712</v>
      </c>
      <c r="EC16" s="188">
        <f t="shared" si="27"/>
        <v>7.3661844484629295</v>
      </c>
      <c r="ED16" s="188">
        <f t="shared" si="28"/>
        <v>5.5714285714285712</v>
      </c>
      <c r="EE16" s="188">
        <f t="shared" si="29"/>
        <v>7.3661844484629295</v>
      </c>
      <c r="EF16" s="188">
        <f t="shared" si="30"/>
        <v>9</v>
      </c>
      <c r="EG16" s="188">
        <f t="shared" si="31"/>
        <v>7.3661844484629295</v>
      </c>
      <c r="EH16" s="188">
        <f t="shared" si="32"/>
        <v>9</v>
      </c>
      <c r="EI16" s="188">
        <f t="shared" si="33"/>
        <v>10</v>
      </c>
      <c r="EK16" s="213" t="s">
        <v>47</v>
      </c>
      <c r="EL16" s="227">
        <f t="shared" si="118"/>
        <v>0.21295979217711597</v>
      </c>
      <c r="EM16" s="227">
        <f t="shared" si="34"/>
        <v>0.29403481854297231</v>
      </c>
      <c r="EN16" s="227">
        <f t="shared" si="34"/>
        <v>0.3710663045510354</v>
      </c>
      <c r="EO16" s="224">
        <f t="shared" si="119"/>
        <v>0.28597686167126235</v>
      </c>
      <c r="EP16" s="224">
        <f t="shared" si="120"/>
        <v>0.36104578785996871</v>
      </c>
      <c r="EQ16" s="224">
        <f t="shared" si="121"/>
        <v>0.43299249831207426</v>
      </c>
      <c r="ER16" s="224">
        <f t="shared" si="122"/>
        <v>0.23994525335672828</v>
      </c>
      <c r="ES16" s="224">
        <f t="shared" si="123"/>
        <v>0.31724017836696938</v>
      </c>
      <c r="ET16" s="224">
        <f t="shared" si="124"/>
        <v>0.38760387080702263</v>
      </c>
      <c r="EU16" s="224">
        <f t="shared" si="125"/>
        <v>0.20969485284093983</v>
      </c>
      <c r="EV16" s="224">
        <f t="shared" si="37"/>
        <v>0.28952689789066471</v>
      </c>
      <c r="EW16" s="224">
        <f t="shared" si="37"/>
        <v>0.36537739510163764</v>
      </c>
      <c r="EX16" s="224">
        <f t="shared" si="126"/>
        <v>0.12886103387626732</v>
      </c>
      <c r="EY16" s="224">
        <f t="shared" si="127"/>
        <v>0.12886103387626732</v>
      </c>
      <c r="EZ16" s="224">
        <f t="shared" si="128"/>
        <v>0.12886103387626732</v>
      </c>
      <c r="FA16" s="224">
        <f t="shared" si="129"/>
        <v>0.22252121995875049</v>
      </c>
      <c r="FB16" s="224">
        <f t="shared" si="130"/>
        <v>0.2945133793571697</v>
      </c>
      <c r="FC16" s="224">
        <f t="shared" si="131"/>
        <v>0.37346450468132802</v>
      </c>
      <c r="FD16" s="224">
        <f t="shared" si="132"/>
        <v>0.25600612903320114</v>
      </c>
      <c r="FE16" s="224">
        <f t="shared" si="133"/>
        <v>0.32320773790441643</v>
      </c>
      <c r="FF16" s="224">
        <f t="shared" si="134"/>
        <v>0.3876143431516933</v>
      </c>
      <c r="FG16" s="224">
        <f t="shared" si="135"/>
        <v>0.25174203268379247</v>
      </c>
      <c r="FH16" s="224">
        <f t="shared" si="136"/>
        <v>0.33283712110919467</v>
      </c>
      <c r="FI16" s="224">
        <f t="shared" si="137"/>
        <v>0.40666020664304942</v>
      </c>
      <c r="FJ16" s="224">
        <f t="shared" si="138"/>
        <v>0.23466215814475305</v>
      </c>
      <c r="FK16" s="224">
        <f t="shared" si="139"/>
        <v>0.31025520973795895</v>
      </c>
      <c r="FL16" s="224">
        <f t="shared" si="140"/>
        <v>0.37906964007998567</v>
      </c>
      <c r="FM16" s="224">
        <f t="shared" si="141"/>
        <v>0.17588717672501436</v>
      </c>
      <c r="FN16" s="224">
        <f t="shared" si="43"/>
        <v>0.24498571043841286</v>
      </c>
      <c r="FO16" s="224">
        <f t="shared" si="43"/>
        <v>0.32390434646896293</v>
      </c>
      <c r="FP16" s="224">
        <f t="shared" si="142"/>
        <v>0.308888355001884</v>
      </c>
      <c r="FQ16" s="224">
        <f t="shared" si="143"/>
        <v>0.37739961773520964</v>
      </c>
      <c r="FR16" s="224">
        <f t="shared" si="144"/>
        <v>0.41933290859467742</v>
      </c>
      <c r="FS16" s="224">
        <f t="shared" si="145"/>
        <v>0.17226099615449392</v>
      </c>
      <c r="FT16" s="224">
        <f t="shared" si="146"/>
        <v>0.23993495892947364</v>
      </c>
      <c r="FU16" s="224">
        <f t="shared" si="147"/>
        <v>0.31722656773749142</v>
      </c>
      <c r="FV16" s="224">
        <f t="shared" si="148"/>
        <v>0.26302529295687144</v>
      </c>
      <c r="FW16" s="224">
        <f t="shared" si="46"/>
        <v>0.34775512199279973</v>
      </c>
      <c r="FX16" s="224">
        <f t="shared" si="46"/>
        <v>0.42488701169956161</v>
      </c>
      <c r="FY16" s="224">
        <f t="shared" si="149"/>
        <v>0.1649288817386429</v>
      </c>
      <c r="FZ16" s="224">
        <f t="shared" si="150"/>
        <v>0.22972237099310971</v>
      </c>
      <c r="GA16" s="224">
        <f t="shared" si="151"/>
        <v>0.30372414094139322</v>
      </c>
      <c r="GB16" s="224">
        <f t="shared" si="152"/>
        <v>0.22972237099310971</v>
      </c>
      <c r="GC16" s="224">
        <f t="shared" si="153"/>
        <v>0.30372414094139322</v>
      </c>
      <c r="GD16" s="224">
        <f t="shared" si="154"/>
        <v>0.37108998391194647</v>
      </c>
      <c r="GE16" s="224">
        <f t="shared" si="155"/>
        <v>0.3386313603149399</v>
      </c>
      <c r="GF16" s="224">
        <f t="shared" si="156"/>
        <v>0.41373960483305655</v>
      </c>
      <c r="GG16" s="224">
        <f t="shared" si="157"/>
        <v>0.4597106720367295</v>
      </c>
      <c r="GH16" s="25"/>
      <c r="GI16" s="213" t="s">
        <v>47</v>
      </c>
      <c r="GJ16" s="227">
        <f t="shared" si="158"/>
        <v>1.658010238969353E-2</v>
      </c>
      <c r="GK16" s="227">
        <f t="shared" si="159"/>
        <v>2.2892243403031014E-2</v>
      </c>
      <c r="GL16" s="227">
        <f t="shared" si="160"/>
        <v>2.8889572345678124E-2</v>
      </c>
      <c r="GM16" s="227">
        <f t="shared" si="161"/>
        <v>2.2264886714621165E-2</v>
      </c>
      <c r="GN16" s="227">
        <f t="shared" si="162"/>
        <v>2.810941947720922E-2</v>
      </c>
      <c r="GO16" s="227">
        <f t="shared" si="163"/>
        <v>3.371087040699524E-2</v>
      </c>
      <c r="GP16" s="227">
        <f t="shared" si="164"/>
        <v>9.7234704372777068E-3</v>
      </c>
      <c r="GQ16" s="227">
        <f t="shared" si="165"/>
        <v>1.2855747103619196E-2</v>
      </c>
      <c r="GR16" s="227">
        <f t="shared" si="166"/>
        <v>1.5707144552525528E-2</v>
      </c>
      <c r="GS16" s="227">
        <f t="shared" si="167"/>
        <v>1.4875160550079753E-2</v>
      </c>
      <c r="GT16" s="227">
        <f t="shared" si="168"/>
        <v>2.0538220329885719E-2</v>
      </c>
      <c r="GU16" s="227">
        <f t="shared" si="169"/>
        <v>2.5918840352411696E-2</v>
      </c>
      <c r="GV16" s="227">
        <f t="shared" si="170"/>
        <v>3.4631771595853562E-3</v>
      </c>
      <c r="GW16" s="227">
        <f t="shared" si="171"/>
        <v>3.4631771595853562E-3</v>
      </c>
      <c r="GX16" s="227">
        <f t="shared" si="172"/>
        <v>3.4631771595853562E-3</v>
      </c>
      <c r="GY16" s="227">
        <f t="shared" si="173"/>
        <v>1.9259653814463918E-2</v>
      </c>
      <c r="GZ16" s="227">
        <f t="shared" si="174"/>
        <v>2.5490718283849297E-2</v>
      </c>
      <c r="HA16" s="227">
        <f t="shared" si="175"/>
        <v>3.2324095083992303E-2</v>
      </c>
      <c r="HB16" s="227">
        <f t="shared" si="176"/>
        <v>2.2157839241014561E-2</v>
      </c>
      <c r="HC16" s="227">
        <f t="shared" si="177"/>
        <v>2.7974272041780882E-2</v>
      </c>
      <c r="HD16" s="227">
        <f t="shared" si="178"/>
        <v>3.354879172425132E-2</v>
      </c>
      <c r="HE16" s="227">
        <f t="shared" si="179"/>
        <v>2.1788773227731182E-2</v>
      </c>
      <c r="HF16" s="227">
        <f t="shared" si="180"/>
        <v>2.8807714295086977E-2</v>
      </c>
      <c r="HG16" s="227">
        <f t="shared" si="181"/>
        <v>3.5197249060181145E-2</v>
      </c>
      <c r="HH16" s="227">
        <f t="shared" si="182"/>
        <v>1.7794541488234766E-2</v>
      </c>
      <c r="HI16" s="227">
        <f t="shared" si="183"/>
        <v>2.3526798037106236E-2</v>
      </c>
      <c r="HJ16" s="227">
        <f t="shared" si="184"/>
        <v>2.8745028557917697E-2</v>
      </c>
      <c r="HK16" s="229">
        <f t="shared" si="185"/>
        <v>1.3337607086827732E-2</v>
      </c>
      <c r="HL16" s="229">
        <f t="shared" si="186"/>
        <v>1.8577381299510056E-2</v>
      </c>
      <c r="HM16" s="229">
        <f t="shared" si="187"/>
        <v>2.4561818475674849E-2</v>
      </c>
      <c r="HN16" s="229">
        <f t="shared" si="188"/>
        <v>3.2497741232259398E-3</v>
      </c>
      <c r="HO16" s="229">
        <f t="shared" si="189"/>
        <v>3.9705721888536882E-3</v>
      </c>
      <c r="HP16" s="229">
        <f t="shared" si="190"/>
        <v>4.4117468765040987E-3</v>
      </c>
      <c r="HQ16" s="229">
        <f t="shared" si="191"/>
        <v>1.8123354884666436E-3</v>
      </c>
      <c r="HR16" s="229">
        <f t="shared" si="192"/>
        <v>2.5243244303642534E-3</v>
      </c>
      <c r="HS16" s="229">
        <f t="shared" si="193"/>
        <v>3.3374993726351145E-3</v>
      </c>
      <c r="HT16" s="229">
        <f t="shared" si="194"/>
        <v>2.7672548251291293E-3</v>
      </c>
      <c r="HU16" s="229">
        <f t="shared" si="195"/>
        <v>3.6586863129384971E-3</v>
      </c>
      <c r="HV16" s="229">
        <f t="shared" si="196"/>
        <v>4.4701808713624403E-3</v>
      </c>
      <c r="HW16" s="229">
        <f t="shared" si="197"/>
        <v>1.7351952683472443E-3</v>
      </c>
      <c r="HX16" s="229">
        <f t="shared" si="198"/>
        <v>2.4168791237693756E-3</v>
      </c>
      <c r="HY16" s="229">
        <f t="shared" si="199"/>
        <v>3.1954421001864825E-3</v>
      </c>
      <c r="HZ16" s="229">
        <f t="shared" si="200"/>
        <v>2.9008462306084011E-2</v>
      </c>
      <c r="IA16" s="229">
        <f t="shared" si="201"/>
        <v>3.8353122753597285E-2</v>
      </c>
      <c r="IB16" s="229">
        <f t="shared" si="202"/>
        <v>4.6859823725212635E-2</v>
      </c>
      <c r="IC16" s="229">
        <f t="shared" si="203"/>
        <v>4.2761072893717098E-2</v>
      </c>
      <c r="ID16" s="229">
        <f t="shared" si="204"/>
        <v>5.2245454717572117E-2</v>
      </c>
      <c r="IE16" s="229">
        <f t="shared" si="205"/>
        <v>5.8050505241746791E-2</v>
      </c>
      <c r="IF16" s="25"/>
      <c r="IG16" s="215" t="s">
        <v>47</v>
      </c>
      <c r="IH16" s="227">
        <f t="shared" si="206"/>
        <v>2.2813540385358422E-2</v>
      </c>
      <c r="II16" s="227">
        <f t="shared" si="207"/>
        <v>2.8048649019008713E-2</v>
      </c>
      <c r="IJ16" s="227">
        <f t="shared" si="208"/>
        <v>1.2785527299260406E-2</v>
      </c>
      <c r="IK16" s="227">
        <f t="shared" si="209"/>
        <v>2.0467610390565723E-2</v>
      </c>
      <c r="IL16" s="227">
        <f t="shared" si="210"/>
        <v>3.4631771595853562E-3</v>
      </c>
      <c r="IM16" s="227">
        <f t="shared" si="211"/>
        <v>2.5641296366538703E-2</v>
      </c>
      <c r="IN16" s="227">
        <f t="shared" si="212"/>
        <v>2.7913793762206911E-2</v>
      </c>
      <c r="IO16" s="227">
        <f t="shared" si="213"/>
        <v>2.8650362719521573E-2</v>
      </c>
      <c r="IP16" s="227">
        <f t="shared" si="214"/>
        <v>2.3398291530091236E-2</v>
      </c>
      <c r="IQ16" s="227">
        <f t="shared" si="215"/>
        <v>1.8763547040380673E-2</v>
      </c>
      <c r="IR16" s="227">
        <f t="shared" si="216"/>
        <v>3.9006663443593541E-3</v>
      </c>
      <c r="IS16" s="227">
        <f t="shared" si="217"/>
        <v>2.5496209304575663E-3</v>
      </c>
      <c r="IT16" s="227">
        <f t="shared" si="218"/>
        <v>3.6387020805921412E-3</v>
      </c>
      <c r="IU16" s="227">
        <f t="shared" si="219"/>
        <v>2.4410989040181195E-3</v>
      </c>
      <c r="IV16" s="227">
        <f t="shared" si="220"/>
        <v>3.8143632884622802E-2</v>
      </c>
      <c r="IW16" s="227">
        <f t="shared" si="221"/>
        <v>5.1325621892652031E-2</v>
      </c>
      <c r="IY16" s="207" t="s">
        <v>53</v>
      </c>
      <c r="IZ16" s="207" t="s">
        <v>1</v>
      </c>
      <c r="JA16" s="207" t="s">
        <v>0</v>
      </c>
      <c r="JB16" s="207" t="s">
        <v>53</v>
      </c>
      <c r="JC16" s="207" t="s">
        <v>1</v>
      </c>
      <c r="JD16" s="207" t="s">
        <v>0</v>
      </c>
      <c r="JE16" s="207" t="s">
        <v>53</v>
      </c>
      <c r="JF16" s="207" t="s">
        <v>1</v>
      </c>
      <c r="JG16" s="207" t="s">
        <v>0</v>
      </c>
      <c r="JH16" s="207" t="s">
        <v>53</v>
      </c>
      <c r="JI16" s="207" t="s">
        <v>1</v>
      </c>
      <c r="JJ16" s="207" t="s">
        <v>0</v>
      </c>
      <c r="JK16" s="207" t="s">
        <v>53</v>
      </c>
      <c r="JL16" s="207" t="s">
        <v>1</v>
      </c>
      <c r="JM16" s="207" t="s">
        <v>0</v>
      </c>
      <c r="JN16" s="207" t="s">
        <v>53</v>
      </c>
      <c r="JO16" s="207" t="s">
        <v>1</v>
      </c>
      <c r="JP16" s="207" t="s">
        <v>0</v>
      </c>
      <c r="JQ16" s="207" t="s">
        <v>53</v>
      </c>
      <c r="JR16" s="207" t="s">
        <v>1</v>
      </c>
      <c r="JS16" s="207" t="s">
        <v>0</v>
      </c>
      <c r="JT16" s="207" t="s">
        <v>53</v>
      </c>
      <c r="JU16" s="207" t="s">
        <v>1</v>
      </c>
      <c r="JV16" s="207" t="s">
        <v>0</v>
      </c>
      <c r="JW16" s="207" t="s">
        <v>53</v>
      </c>
      <c r="JX16" s="207" t="s">
        <v>1</v>
      </c>
      <c r="JY16" s="207" t="s">
        <v>0</v>
      </c>
      <c r="JZ16" s="207" t="s">
        <v>53</v>
      </c>
      <c r="KA16" s="207" t="s">
        <v>1</v>
      </c>
      <c r="KB16" s="207" t="s">
        <v>0</v>
      </c>
      <c r="KC16" s="207" t="s">
        <v>53</v>
      </c>
      <c r="KD16" s="207" t="s">
        <v>1</v>
      </c>
      <c r="KE16" s="207" t="s">
        <v>0</v>
      </c>
      <c r="KF16" s="207" t="s">
        <v>53</v>
      </c>
      <c r="KG16" s="207" t="s">
        <v>1</v>
      </c>
      <c r="KH16" s="207" t="s">
        <v>0</v>
      </c>
      <c r="KI16" s="207" t="s">
        <v>53</v>
      </c>
      <c r="KJ16" s="207" t="s">
        <v>1</v>
      </c>
      <c r="KK16" s="207" t="s">
        <v>0</v>
      </c>
      <c r="KL16" s="207" t="s">
        <v>53</v>
      </c>
      <c r="KM16" s="207" t="s">
        <v>1</v>
      </c>
      <c r="KN16" s="207" t="s">
        <v>0</v>
      </c>
      <c r="KO16" s="207" t="s">
        <v>53</v>
      </c>
      <c r="KP16" s="207" t="s">
        <v>1</v>
      </c>
      <c r="KQ16" s="207" t="s">
        <v>0</v>
      </c>
      <c r="KR16" s="207" t="s">
        <v>53</v>
      </c>
      <c r="KS16" s="207" t="s">
        <v>1</v>
      </c>
      <c r="KT16" s="207" t="s">
        <v>0</v>
      </c>
      <c r="KU16" s="25"/>
      <c r="KV16" s="215" t="s">
        <v>47</v>
      </c>
      <c r="KW16" s="227">
        <f t="shared" si="222"/>
        <v>2.4141976537449285E-2</v>
      </c>
      <c r="KX16" s="25"/>
      <c r="KY16" s="215" t="s">
        <v>47</v>
      </c>
      <c r="KZ16" s="227">
        <f t="shared" si="223"/>
        <v>2.6777532294320866E-2</v>
      </c>
      <c r="LA16" s="25"/>
      <c r="LB16" s="25"/>
      <c r="LC16" s="230" t="s">
        <v>47</v>
      </c>
      <c r="LD16" s="227">
        <f>KW16/(KW16+KZ16)</f>
        <v>0.47412037333687729</v>
      </c>
      <c r="LE16" s="34">
        <f>RANK(LD16,$LD$12:$LD$21)</f>
        <v>6</v>
      </c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</row>
    <row r="17" spans="1:420">
      <c r="A17" s="213" t="s">
        <v>49</v>
      </c>
      <c r="B17" s="16">
        <v>7</v>
      </c>
      <c r="C17" s="16">
        <v>5</v>
      </c>
      <c r="D17" s="16">
        <v>6</v>
      </c>
      <c r="E17" s="17">
        <v>9</v>
      </c>
      <c r="F17" s="218"/>
      <c r="G17" s="11">
        <v>5</v>
      </c>
      <c r="H17" s="11">
        <v>5</v>
      </c>
      <c r="I17" s="11">
        <v>7</v>
      </c>
      <c r="J17" s="16">
        <v>9</v>
      </c>
      <c r="K17" s="16">
        <v>7</v>
      </c>
      <c r="L17" s="16">
        <v>6</v>
      </c>
      <c r="M17" s="16">
        <v>7</v>
      </c>
      <c r="N17" s="16">
        <v>8</v>
      </c>
      <c r="O17" s="16">
        <v>9</v>
      </c>
      <c r="P17" s="16">
        <v>7</v>
      </c>
      <c r="Q17" s="16">
        <v>6</v>
      </c>
      <c r="S17" s="1"/>
      <c r="T17" s="1"/>
      <c r="U17" s="3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13" t="s">
        <v>48</v>
      </c>
      <c r="AP17" s="188">
        <f t="shared" si="69"/>
        <v>5.4285714285714288</v>
      </c>
      <c r="AQ17" s="188">
        <f t="shared" si="70"/>
        <v>7.3037974683544302</v>
      </c>
      <c r="AR17" s="188">
        <f t="shared" si="71"/>
        <v>9</v>
      </c>
      <c r="AS17" s="188">
        <f t="shared" si="72"/>
        <v>4</v>
      </c>
      <c r="AT17" s="188">
        <f t="shared" si="73"/>
        <v>5.4285714285714288</v>
      </c>
      <c r="AU17" s="188">
        <f t="shared" si="74"/>
        <v>7.3037974683544302</v>
      </c>
      <c r="AV17" s="188">
        <f t="shared" si="75"/>
        <v>7.3037974683544302</v>
      </c>
      <c r="AW17" s="188">
        <f t="shared" si="76"/>
        <v>9</v>
      </c>
      <c r="AX17" s="210">
        <f t="shared" si="77"/>
        <v>10</v>
      </c>
      <c r="AY17" s="210">
        <f t="shared" si="78"/>
        <v>4</v>
      </c>
      <c r="AZ17" s="210">
        <f t="shared" si="79"/>
        <v>5.4285714285714288</v>
      </c>
      <c r="BA17" s="210">
        <f t="shared" si="80"/>
        <v>7.3037974683544302</v>
      </c>
      <c r="BB17" s="218">
        <v>1</v>
      </c>
      <c r="BC17" s="218">
        <v>1</v>
      </c>
      <c r="BD17" s="218">
        <v>1</v>
      </c>
      <c r="BE17" s="210">
        <f t="shared" si="81"/>
        <v>4</v>
      </c>
      <c r="BF17" s="210">
        <f t="shared" si="82"/>
        <v>5.4285714285714288</v>
      </c>
      <c r="BG17" s="210">
        <f t="shared" si="83"/>
        <v>7.3037974683544302</v>
      </c>
      <c r="BH17" s="210">
        <f t="shared" si="84"/>
        <v>5.4285714285714288</v>
      </c>
      <c r="BI17" s="210">
        <f t="shared" si="85"/>
        <v>7.3037974683544302</v>
      </c>
      <c r="BJ17" s="210">
        <f t="shared" si="86"/>
        <v>9</v>
      </c>
      <c r="BK17" s="210">
        <f t="shared" si="87"/>
        <v>4</v>
      </c>
      <c r="BL17" s="210">
        <f t="shared" si="88"/>
        <v>5.4285714285714288</v>
      </c>
      <c r="BM17" s="210">
        <f t="shared" si="89"/>
        <v>7.3037974683544302</v>
      </c>
      <c r="BN17" s="210">
        <f t="shared" si="90"/>
        <v>5.4285714285714288</v>
      </c>
      <c r="BO17" s="210">
        <f t="shared" si="91"/>
        <v>7.3037974683544302</v>
      </c>
      <c r="BP17" s="210">
        <f t="shared" si="92"/>
        <v>9</v>
      </c>
      <c r="BQ17" s="210">
        <f t="shared" si="93"/>
        <v>5.4285714285714288</v>
      </c>
      <c r="BR17" s="210">
        <f t="shared" si="94"/>
        <v>7.3037974683544302</v>
      </c>
      <c r="BS17" s="210">
        <f t="shared" si="95"/>
        <v>9</v>
      </c>
      <c r="BT17" s="210">
        <f t="shared" si="96"/>
        <v>7.3037974683544302</v>
      </c>
      <c r="BU17" s="210">
        <f t="shared" si="97"/>
        <v>9</v>
      </c>
      <c r="BV17" s="210">
        <f t="shared" si="98"/>
        <v>10</v>
      </c>
      <c r="BW17" s="210">
        <f t="shared" si="99"/>
        <v>5.4285714285714288</v>
      </c>
      <c r="BX17" s="210">
        <f t="shared" si="100"/>
        <v>7.3037974683544302</v>
      </c>
      <c r="BY17" s="210">
        <f t="shared" si="101"/>
        <v>9</v>
      </c>
      <c r="BZ17" s="210">
        <f t="shared" si="102"/>
        <v>4</v>
      </c>
      <c r="CA17" s="210">
        <f t="shared" si="103"/>
        <v>5.4285714285714288</v>
      </c>
      <c r="CB17" s="210">
        <f t="shared" si="104"/>
        <v>7.3037974683544302</v>
      </c>
      <c r="CC17" s="210">
        <f t="shared" si="105"/>
        <v>5.4285714285714288</v>
      </c>
      <c r="CD17" s="210">
        <f t="shared" si="106"/>
        <v>7.3037974683544302</v>
      </c>
      <c r="CE17" s="210">
        <f t="shared" si="107"/>
        <v>9</v>
      </c>
      <c r="CF17" s="210">
        <f t="shared" si="108"/>
        <v>5.4285714285714288</v>
      </c>
      <c r="CG17" s="210">
        <f t="shared" si="109"/>
        <v>7.3037974683544302</v>
      </c>
      <c r="CH17" s="210">
        <f t="shared" si="110"/>
        <v>9</v>
      </c>
      <c r="CI17" s="210">
        <f t="shared" si="111"/>
        <v>4</v>
      </c>
      <c r="CJ17" s="210">
        <f t="shared" si="112"/>
        <v>5.4285714285714288</v>
      </c>
      <c r="CK17" s="210">
        <f t="shared" si="113"/>
        <v>7.3037974683544302</v>
      </c>
      <c r="CM17" s="213" t="s">
        <v>48</v>
      </c>
      <c r="CN17" s="188">
        <f t="shared" si="114"/>
        <v>5.5714285714285712</v>
      </c>
      <c r="CO17" s="188">
        <f t="shared" si="5"/>
        <v>7.3661844484629295</v>
      </c>
      <c r="CP17" s="188">
        <f t="shared" si="5"/>
        <v>9</v>
      </c>
      <c r="CQ17" s="188">
        <f t="shared" si="5"/>
        <v>4</v>
      </c>
      <c r="CR17" s="188">
        <f t="shared" si="5"/>
        <v>5.5714285714285712</v>
      </c>
      <c r="CS17" s="188">
        <f t="shared" si="5"/>
        <v>7.3661844484629295</v>
      </c>
      <c r="CT17" s="188">
        <f t="shared" si="5"/>
        <v>5.6518987341772151</v>
      </c>
      <c r="CU17" s="188">
        <f t="shared" si="5"/>
        <v>7.3571428571428577</v>
      </c>
      <c r="CV17" s="188">
        <f t="shared" si="5"/>
        <v>8.7142857142857153</v>
      </c>
      <c r="CW17" s="188">
        <f t="shared" si="5"/>
        <v>4.8571428571428577</v>
      </c>
      <c r="CX17" s="188">
        <f t="shared" si="5"/>
        <v>6.4285714285714288</v>
      </c>
      <c r="CY17" s="188">
        <f t="shared" si="5"/>
        <v>8.151898734177216</v>
      </c>
      <c r="CZ17" s="188">
        <f t="shared" si="5"/>
        <v>1</v>
      </c>
      <c r="DA17" s="188">
        <f t="shared" si="5"/>
        <v>1</v>
      </c>
      <c r="DB17" s="188">
        <f t="shared" si="5"/>
        <v>1</v>
      </c>
      <c r="DC17" s="188">
        <f t="shared" si="5"/>
        <v>5.7142857142857144</v>
      </c>
      <c r="DD17" s="188">
        <f t="shared" si="5"/>
        <v>7.2142857142857144</v>
      </c>
      <c r="DE17" s="188">
        <f t="shared" si="115"/>
        <v>8.651898734177216</v>
      </c>
      <c r="DF17" s="188">
        <f t="shared" si="6"/>
        <v>5.5714285714285712</v>
      </c>
      <c r="DG17" s="188">
        <f t="shared" si="7"/>
        <v>7.3661844484629295</v>
      </c>
      <c r="DH17" s="188">
        <f t="shared" si="8"/>
        <v>9</v>
      </c>
      <c r="DI17" s="188">
        <f t="shared" si="9"/>
        <v>4.8571428571428577</v>
      </c>
      <c r="DJ17" s="188">
        <f t="shared" si="10"/>
        <v>6.4285714285714288</v>
      </c>
      <c r="DK17" s="188">
        <f t="shared" si="11"/>
        <v>8.151898734177216</v>
      </c>
      <c r="DL17" s="188">
        <f t="shared" si="12"/>
        <v>5.5714285714285712</v>
      </c>
      <c r="DM17" s="188">
        <f t="shared" si="13"/>
        <v>7.3661844484629295</v>
      </c>
      <c r="DN17" s="188">
        <f t="shared" si="14"/>
        <v>9</v>
      </c>
      <c r="DO17" s="188">
        <f t="shared" si="15"/>
        <v>5.5714285714285712</v>
      </c>
      <c r="DP17" s="188">
        <f t="shared" si="16"/>
        <v>7.3661844484629295</v>
      </c>
      <c r="DQ17" s="188">
        <f t="shared" si="17"/>
        <v>9</v>
      </c>
      <c r="DR17" s="188">
        <f t="shared" si="18"/>
        <v>7.3661844484629295</v>
      </c>
      <c r="DS17" s="188">
        <f t="shared" si="116"/>
        <v>9</v>
      </c>
      <c r="DT17" s="188">
        <f t="shared" si="19"/>
        <v>10</v>
      </c>
      <c r="DU17" s="188">
        <f t="shared" si="20"/>
        <v>5.5714285714285712</v>
      </c>
      <c r="DV17" s="188">
        <f t="shared" si="21"/>
        <v>7.3661844484629295</v>
      </c>
      <c r="DW17" s="188">
        <f t="shared" si="22"/>
        <v>9</v>
      </c>
      <c r="DX17" s="188">
        <f t="shared" si="23"/>
        <v>4</v>
      </c>
      <c r="DY17" s="188">
        <f t="shared" si="24"/>
        <v>5.5714285714285712</v>
      </c>
      <c r="DZ17" s="188">
        <f t="shared" si="25"/>
        <v>7.3661844484629295</v>
      </c>
      <c r="EA17" s="188">
        <f t="shared" si="26"/>
        <v>5.5714285714285712</v>
      </c>
      <c r="EB17" s="188">
        <f t="shared" si="117"/>
        <v>7.3661844484629295</v>
      </c>
      <c r="EC17" s="188">
        <f t="shared" si="27"/>
        <v>9</v>
      </c>
      <c r="ED17" s="188">
        <f t="shared" si="28"/>
        <v>5.5714285714285712</v>
      </c>
      <c r="EE17" s="188">
        <f t="shared" si="29"/>
        <v>7.3661844484629295</v>
      </c>
      <c r="EF17" s="188">
        <f t="shared" si="30"/>
        <v>9</v>
      </c>
      <c r="EG17" s="188">
        <f t="shared" si="31"/>
        <v>4</v>
      </c>
      <c r="EH17" s="188">
        <f t="shared" si="32"/>
        <v>5.5714285714285712</v>
      </c>
      <c r="EI17" s="188">
        <f t="shared" si="33"/>
        <v>7.3661844484629295</v>
      </c>
      <c r="EK17" s="213" t="s">
        <v>48</v>
      </c>
      <c r="EL17" s="227">
        <f t="shared" si="118"/>
        <v>0.25167975439113704</v>
      </c>
      <c r="EM17" s="227">
        <f t="shared" si="34"/>
        <v>0.33275478075699344</v>
      </c>
      <c r="EN17" s="227">
        <f t="shared" si="34"/>
        <v>0.40655960324722135</v>
      </c>
      <c r="EO17" s="224">
        <f t="shared" si="119"/>
        <v>0.20018380316988363</v>
      </c>
      <c r="EP17" s="224">
        <f t="shared" si="120"/>
        <v>0.27882744012948074</v>
      </c>
      <c r="EQ17" s="224">
        <f t="shared" si="121"/>
        <v>0.36864770443604022</v>
      </c>
      <c r="ER17" s="224">
        <f t="shared" si="122"/>
        <v>0.24341086964182221</v>
      </c>
      <c r="ES17" s="224">
        <f t="shared" si="123"/>
        <v>0.3168507832787566</v>
      </c>
      <c r="ET17" s="224">
        <f t="shared" si="124"/>
        <v>0.37529898601949813</v>
      </c>
      <c r="EU17" s="224">
        <f t="shared" si="125"/>
        <v>0.21604924232096834</v>
      </c>
      <c r="EV17" s="224">
        <f t="shared" si="37"/>
        <v>0.28594752660128159</v>
      </c>
      <c r="EW17" s="224">
        <f t="shared" si="37"/>
        <v>0.36260237691099229</v>
      </c>
      <c r="EX17" s="224">
        <f t="shared" si="126"/>
        <v>8.5907355917511544E-2</v>
      </c>
      <c r="EY17" s="224">
        <f t="shared" si="127"/>
        <v>8.5907355917511544E-2</v>
      </c>
      <c r="EZ17" s="224">
        <f t="shared" si="128"/>
        <v>8.5907355917511544E-2</v>
      </c>
      <c r="FA17" s="224">
        <f t="shared" si="129"/>
        <v>0.26178967053970642</v>
      </c>
      <c r="FB17" s="224">
        <f t="shared" si="130"/>
        <v>0.33050945905637935</v>
      </c>
      <c r="FC17" s="224">
        <f t="shared" si="131"/>
        <v>0.39637110085355237</v>
      </c>
      <c r="FD17" s="224">
        <f t="shared" si="132"/>
        <v>0.24960597580737109</v>
      </c>
      <c r="FE17" s="224">
        <f t="shared" si="133"/>
        <v>0.33001296411922304</v>
      </c>
      <c r="FF17" s="224">
        <f t="shared" si="134"/>
        <v>0.40320965322729174</v>
      </c>
      <c r="FG17" s="224">
        <f t="shared" si="135"/>
        <v>0.21946741310894732</v>
      </c>
      <c r="FH17" s="224">
        <f t="shared" si="136"/>
        <v>0.29047157617360675</v>
      </c>
      <c r="FI17" s="224">
        <f t="shared" si="137"/>
        <v>0.36833920264152442</v>
      </c>
      <c r="FJ17" s="224">
        <f t="shared" si="138"/>
        <v>0.23466215814475305</v>
      </c>
      <c r="FK17" s="224">
        <f t="shared" si="139"/>
        <v>0.31025520973795895</v>
      </c>
      <c r="FL17" s="224">
        <f t="shared" si="140"/>
        <v>0.37906964007998567</v>
      </c>
      <c r="FM17" s="224">
        <f t="shared" si="141"/>
        <v>0.24498571043841286</v>
      </c>
      <c r="FN17" s="224">
        <f t="shared" si="43"/>
        <v>0.32390434646896293</v>
      </c>
      <c r="FO17" s="224">
        <f t="shared" si="43"/>
        <v>0.39574614763128235</v>
      </c>
      <c r="FP17" s="224">
        <f t="shared" si="142"/>
        <v>0.308888355001884</v>
      </c>
      <c r="FQ17" s="224">
        <f t="shared" si="143"/>
        <v>0.37739961773520964</v>
      </c>
      <c r="FR17" s="224">
        <f t="shared" si="144"/>
        <v>0.41933290859467742</v>
      </c>
      <c r="FS17" s="224">
        <f t="shared" si="145"/>
        <v>0.23993495892947364</v>
      </c>
      <c r="FT17" s="224">
        <f t="shared" si="146"/>
        <v>0.31722656773749142</v>
      </c>
      <c r="FU17" s="224">
        <f t="shared" si="147"/>
        <v>0.3875872413476113</v>
      </c>
      <c r="FV17" s="224">
        <f t="shared" si="148"/>
        <v>0.18883867186647182</v>
      </c>
      <c r="FW17" s="224">
        <f t="shared" si="46"/>
        <v>0.26302529295687144</v>
      </c>
      <c r="FX17" s="224">
        <f t="shared" si="46"/>
        <v>0.34775512199279973</v>
      </c>
      <c r="FY17" s="224">
        <f t="shared" si="149"/>
        <v>0.22972237099310971</v>
      </c>
      <c r="FZ17" s="224">
        <f t="shared" si="150"/>
        <v>0.30372414094139322</v>
      </c>
      <c r="GA17" s="224">
        <f t="shared" si="151"/>
        <v>0.37108998391194647</v>
      </c>
      <c r="GB17" s="224">
        <f t="shared" si="152"/>
        <v>0.22972237099310971</v>
      </c>
      <c r="GC17" s="224">
        <f t="shared" si="153"/>
        <v>0.30372414094139322</v>
      </c>
      <c r="GD17" s="224">
        <f t="shared" si="154"/>
        <v>0.37108998391194647</v>
      </c>
      <c r="GE17" s="224">
        <f t="shared" si="155"/>
        <v>0.1838842688146918</v>
      </c>
      <c r="GF17" s="224">
        <f t="shared" si="156"/>
        <v>0.25612451727760643</v>
      </c>
      <c r="GG17" s="224">
        <f t="shared" si="157"/>
        <v>0.3386313603149399</v>
      </c>
      <c r="GH17" s="25"/>
      <c r="GI17" s="213" t="s">
        <v>48</v>
      </c>
      <c r="GJ17" s="227">
        <f t="shared" si="158"/>
        <v>1.9594666460546899E-2</v>
      </c>
      <c r="GK17" s="227">
        <f t="shared" si="159"/>
        <v>2.5906807473884391E-2</v>
      </c>
      <c r="GL17" s="227">
        <f t="shared" si="160"/>
        <v>3.1652922743960372E-2</v>
      </c>
      <c r="GM17" s="227">
        <f t="shared" si="161"/>
        <v>1.5585420700234814E-2</v>
      </c>
      <c r="GN17" s="227">
        <f t="shared" si="162"/>
        <v>2.1708264546755632E-2</v>
      </c>
      <c r="GO17" s="227">
        <f t="shared" si="163"/>
        <v>2.8701270896205475E-2</v>
      </c>
      <c r="GP17" s="227">
        <f t="shared" si="164"/>
        <v>9.863910045995284E-3</v>
      </c>
      <c r="GQ17" s="227">
        <f t="shared" si="165"/>
        <v>1.2839967372302613E-2</v>
      </c>
      <c r="GR17" s="227">
        <f t="shared" si="166"/>
        <v>1.5208505042921544E-2</v>
      </c>
      <c r="GS17" s="227">
        <f t="shared" si="167"/>
        <v>1.5325922990991262E-2</v>
      </c>
      <c r="GT17" s="227">
        <f t="shared" si="168"/>
        <v>2.0284309841017846E-2</v>
      </c>
      <c r="GU17" s="227">
        <f t="shared" si="169"/>
        <v>2.5721988400368059E-2</v>
      </c>
      <c r="GV17" s="227">
        <f t="shared" si="170"/>
        <v>2.308784773056904E-3</v>
      </c>
      <c r="GW17" s="227">
        <f t="shared" si="171"/>
        <v>2.308784773056904E-3</v>
      </c>
      <c r="GX17" s="227">
        <f t="shared" si="172"/>
        <v>2.308784773056904E-3</v>
      </c>
      <c r="GY17" s="227">
        <f t="shared" si="173"/>
        <v>2.2658416252310489E-2</v>
      </c>
      <c r="GZ17" s="227">
        <f t="shared" si="174"/>
        <v>2.860625051854199E-2</v>
      </c>
      <c r="HA17" s="227">
        <f t="shared" si="175"/>
        <v>3.4306706506069477E-2</v>
      </c>
      <c r="HB17" s="227">
        <f t="shared" si="176"/>
        <v>2.1603893259989196E-2</v>
      </c>
      <c r="HC17" s="227">
        <f t="shared" si="177"/>
        <v>2.8563277895023043E-2</v>
      </c>
      <c r="HD17" s="227">
        <f t="shared" si="178"/>
        <v>3.4898596804597934E-2</v>
      </c>
      <c r="HE17" s="227">
        <f t="shared" si="179"/>
        <v>1.8995340762637442E-2</v>
      </c>
      <c r="HF17" s="227">
        <f t="shared" si="180"/>
        <v>2.5140892185843675E-2</v>
      </c>
      <c r="HG17" s="227">
        <f t="shared" si="181"/>
        <v>3.1880490006690097E-2</v>
      </c>
      <c r="HH17" s="227">
        <f t="shared" si="182"/>
        <v>1.7794541488234766E-2</v>
      </c>
      <c r="HI17" s="227">
        <f t="shared" si="183"/>
        <v>2.3526798037106236E-2</v>
      </c>
      <c r="HJ17" s="227">
        <f t="shared" si="184"/>
        <v>2.8745028557917697E-2</v>
      </c>
      <c r="HK17" s="229">
        <f t="shared" si="185"/>
        <v>1.8577381299510056E-2</v>
      </c>
      <c r="HL17" s="229">
        <f t="shared" si="186"/>
        <v>2.4561818475674849E-2</v>
      </c>
      <c r="HM17" s="229">
        <f t="shared" si="187"/>
        <v>3.0009615945362399E-2</v>
      </c>
      <c r="HN17" s="229">
        <f t="shared" si="188"/>
        <v>3.2497741232259398E-3</v>
      </c>
      <c r="HO17" s="229">
        <f t="shared" si="189"/>
        <v>3.9705721888536882E-3</v>
      </c>
      <c r="HP17" s="229">
        <f t="shared" si="190"/>
        <v>4.4117468765040987E-3</v>
      </c>
      <c r="HQ17" s="229">
        <f t="shared" si="191"/>
        <v>2.5243244303642534E-3</v>
      </c>
      <c r="HR17" s="229">
        <f t="shared" si="192"/>
        <v>3.3374993726351145E-3</v>
      </c>
      <c r="HS17" s="229">
        <f t="shared" si="193"/>
        <v>4.0777548490499478E-3</v>
      </c>
      <c r="HT17" s="229">
        <f t="shared" si="194"/>
        <v>1.9867470539388621E-3</v>
      </c>
      <c r="HU17" s="229">
        <f t="shared" si="195"/>
        <v>2.7672548251291293E-3</v>
      </c>
      <c r="HV17" s="229">
        <f t="shared" si="196"/>
        <v>3.6586863129384971E-3</v>
      </c>
      <c r="HW17" s="229">
        <f t="shared" si="197"/>
        <v>2.4168791237693756E-3</v>
      </c>
      <c r="HX17" s="229">
        <f t="shared" si="198"/>
        <v>3.1954421001864825E-3</v>
      </c>
      <c r="HY17" s="229">
        <f t="shared" si="199"/>
        <v>3.9041893537812991E-3</v>
      </c>
      <c r="HZ17" s="229">
        <f t="shared" si="200"/>
        <v>2.9008462306084011E-2</v>
      </c>
      <c r="IA17" s="229">
        <f t="shared" si="201"/>
        <v>3.8353122753597285E-2</v>
      </c>
      <c r="IB17" s="229">
        <f t="shared" si="202"/>
        <v>4.6859823725212635E-2</v>
      </c>
      <c r="IC17" s="229">
        <f t="shared" si="203"/>
        <v>2.3220202096698717E-2</v>
      </c>
      <c r="ID17" s="229">
        <f t="shared" si="204"/>
        <v>3.2342424348973213E-2</v>
      </c>
      <c r="IE17" s="229">
        <f t="shared" si="205"/>
        <v>4.2761072893717098E-2</v>
      </c>
      <c r="IF17" s="25"/>
      <c r="IG17" s="215" t="s">
        <v>48</v>
      </c>
      <c r="IH17" s="227">
        <f t="shared" si="206"/>
        <v>2.5765301038069011E-2</v>
      </c>
      <c r="II17" s="227">
        <f t="shared" si="207"/>
        <v>2.1925805172487888E-2</v>
      </c>
      <c r="IJ17" s="227">
        <f t="shared" si="208"/>
        <v>1.2688087458380513E-2</v>
      </c>
      <c r="IK17" s="227">
        <f t="shared" si="209"/>
        <v>2.0404132768348751E-2</v>
      </c>
      <c r="IL17" s="227">
        <f t="shared" si="210"/>
        <v>2.308784773056904E-3</v>
      </c>
      <c r="IM17" s="227">
        <f t="shared" si="211"/>
        <v>2.8544405948865988E-2</v>
      </c>
      <c r="IN17" s="227">
        <f t="shared" si="212"/>
        <v>2.8407261463658306E-2</v>
      </c>
      <c r="IO17" s="227">
        <f t="shared" si="213"/>
        <v>2.5289403785253725E-2</v>
      </c>
      <c r="IP17" s="227">
        <f t="shared" si="214"/>
        <v>2.3398291530091236E-2</v>
      </c>
      <c r="IQ17" s="227">
        <f t="shared" si="215"/>
        <v>2.4427658549055539E-2</v>
      </c>
      <c r="IR17" s="227">
        <f t="shared" si="216"/>
        <v>3.9006663443593541E-3</v>
      </c>
      <c r="IS17" s="227">
        <f t="shared" si="217"/>
        <v>3.3192695061711073E-3</v>
      </c>
      <c r="IT17" s="227">
        <f t="shared" si="218"/>
        <v>2.7949857542839047E-3</v>
      </c>
      <c r="IU17" s="227">
        <f t="shared" si="219"/>
        <v>3.1779881694809099E-3</v>
      </c>
      <c r="IV17" s="227">
        <f t="shared" si="220"/>
        <v>3.8143632884622802E-2</v>
      </c>
      <c r="IW17" s="227">
        <f t="shared" si="221"/>
        <v>3.2666530922090556E-2</v>
      </c>
      <c r="IY17" s="226">
        <f>IF(MIN(IH12:IH21)=IH12,GJ12,(IF(MIN(IH12:IH21)=IH13,GJ13,(IF(MIN(IH12:IH21)=IH14,GJ14,(IF(MIN(IH12:IH21)=IH15,GJ15,(IF(MIN(IH12:IH21)=IH16,GJ16,(IF(MIN(IH12:IH21)=IH17,GJ17,(IF(MIN(IH12:IH21)=IH18,GJ18,(IF(MIN(IH12:IH21)=IH19,GJ19,(IF(MIN(IH12:IH21)=IH20,GJ20,(IF(MIN(IH12:IH21)=IH21,GJ21,0)))))))))))))))))))</f>
        <v>1.7082529734835761E-2</v>
      </c>
      <c r="IZ17" s="226">
        <f>IF(MIN(IH12:IH21)=IH12,GK12,(IF(MIN(IH12:IH21)=IH13,GK13,(IF(MIN(IH12:IH21)=IH14,GK14,(IF(MIN(IH12:IH21)=IH15,GK15,(IF(MIN(IH12:IH21)=IH16,GK16,(IF(MIN(IH12:IH21)=IH17,GK17,(IF(MIN(IH12:IH21)=IH18,GK18,(IF(MIN(IH12:IH21)=IH19,GK19,(IF(MIN(IH12:IH21)=IH20,GK20,(IF(MIN(IH12:IH21)=IH21,GK21,0)))))))))))))))))))</f>
        <v>2.2609230531400269E-2</v>
      </c>
      <c r="JA17" s="226">
        <f>IF(MIN(IH12:IH21)=IH12,GL12,(IF(MIN(IH12:IH21)=IH13,GL13,(IF(MIN(IH12:IH21)=IH14,GL14,(IF(MIN(IH12:IH21)=IH15,GL15,(IF(MIN(IH12:IH21)=IH16,GL16,(IF(MIN(IH12:IH21)=IH17,GL17,(IF(MIN(IH12:IH21)=IH18,GL18,(IF(MIN(IH12:IH21)=IH19,GL19,(IF(MIN(IH12:IH21)=IH20,GL20,(IF(MIN(IH12:IH21)=IH21,GL21,0)))))))))))))))))))</f>
        <v>2.8670157872166646E-2</v>
      </c>
      <c r="JB17" s="226">
        <f>IF(MIN(II12:II21)=II12,GM12,(IF(MIN(II12:II21)=II13,GM13,(IF(MIN(II12:II21)=II14,GM14,(IF(MIN(II12:II21)=II15,GM15,(IF(MIN(II12:II21)=II16,GM16,(IF(MIN(II12:II21)=II17,GM17,(IF(MIN(II12:II21)=II18,GM18,(IF(MIN(II12:II21)=II19,GM19,(IF(MIN(II12:II21)=II20,GM20,(IF(MIN(II12:II21)=II21,GM21,0)))))))))))))))))))</f>
        <v>9.740887937646759E-3</v>
      </c>
      <c r="JC17" s="226">
        <f>IF(MIN(II12:II21)=II12,GN12,(IF(MIN(II12:II21)=II13,GN13,(IF(MIN(II12:II21)=II14,GN14,(IF(MIN(II12:II21)=II15,GN15,(IF(MIN(II12:II21)=II16,GN16,(IF(MIN(II12:II21)=II17,GN17,(IF(MIN(II12:II21)=II18,GN18,(IF(MIN(II12:II21)=II19,GN19,(IF(MIN(II12:II21)=II20,GN20,(IF(MIN(II12:II21)=II21,GN21,0)))))))))))))))))))</f>
        <v>1.8368531539562458E-2</v>
      </c>
      <c r="JD17" s="226">
        <f>IF(MIN(II12:II21)=II12,GO12,(IF(MIN(II12:II21)=II13,GO13,(IF(MIN(II12:II21)=II14,GO14,(IF(MIN(II12:II21)=II15,GO15,(IF(MIN(II12:II21)=II16,GO16,(IF(MIN(II12:II21)=II17,GO17,(IF(MIN(II12:II21)=II18,GO18,(IF(MIN(II12:II21)=II19,GO19,(IF(MIN(II12:II21)=II20,GO20,(IF(MIN(II12:II21)=II21,GO21,0)))))))))))))))))))</f>
        <v>2.5361537889012301E-2</v>
      </c>
      <c r="JE17" s="226">
        <f>IF(MIN(IJ12:IJ21)=IJ12,GP12,(IF(MIN(IJ12:IJ21)=IJ13,GP13,(IF(MIN(IJ12:IJ21)=IJ14,GP14,(IF(MIN(IJ12:IJ21)=IJ15,GP15,(IF(MIN(IJ12:IJ21)=IJ16,GP16,(IF(MIN(IJ12:IJ21)=IJ17,GP17,(IF(MIN(IJ12:IJ21)=IJ18,GP18,(IF(MIN(IJ12:IJ21)=IJ19,GP19,(IF(MIN(IJ12:IJ21)=IJ20,GP20,(IF(MIN(IJ12:IJ21)=IJ21,GP21,0)))))))))))))))))))</f>
        <v>4.3630957090348681E-3</v>
      </c>
      <c r="JF17" s="226">
        <f>IF(MIN(IJ12:IJ21)=IJ12,GQ12,(IF(MIN(IJ12:IJ21)=IJ13,GQ13,(IF(MIN(IJ12:IJ21)=IJ14,GQ14,(IF(MIN(IJ12:IJ21)=IJ15,GQ15,(IF(MIN(IJ12:IJ21)=IJ16,GQ16,(IF(MIN(IJ12:IJ21)=IJ17,GQ17,(IF(MIN(IJ12:IJ21)=IJ18,GQ18,(IF(MIN(IJ12:IJ21)=IJ19,GQ19,(IF(MIN(IJ12:IJ21)=IJ20,GQ20,(IF(MIN(IJ12:IJ21)=IJ21,GQ21,0)))))))))))))))))))</f>
        <v>8.2275519084657519E-3</v>
      </c>
      <c r="JG17" s="226">
        <f>IF(MIN(IJ12:IJ21)=IJ12,GR12,(IF(MIN(IJ12:IJ21)=IJ13,GR13,(IF(MIN(IJ12:IJ21)=IJ14,GR14,(IF(MIN(IJ12:IJ21)=IJ15,GR15,(IF(MIN(IJ12:IJ21)=IJ16,GR16,(IF(MIN(IJ12:IJ21)=IJ17,GR17,(IF(MIN(IJ12:IJ21)=IJ18,GR18,(IF(MIN(IJ12:IJ21)=IJ19,GR19,(IF(MIN(IJ12:IJ21)=IJ20,GR20,(IF(MIN(IJ12:IJ21)=IJ21,GR21,0)))))))))))))))))))</f>
        <v>1.1359828574807239E-2</v>
      </c>
      <c r="JH17" s="226">
        <f>IF(MIN(IK12:IK21)=IK12,GS12,(IF(MIN(IK12:IK21)=IK13,GS13,(IF(MIN(IK12:IK21)=IK14,GS14,(IF(MIN(IK12:IK21)=IK15,GS15,(IF(MIN(IK12:IK21)=IK16,GS16,(IF(MIN(IK12:IK21)=IK17,GS17,(IF(MIN(IK12:IK21)=IK18,GS18,(IF(MIN(IK12:IK21)=IK19,GS19,(IF(MIN(IK12:IK21)=IK20,GS20,(IF(MIN(IK12:IK21)=IK21,GS21,0)))))))))))))))))))</f>
        <v>7.8883427159513846E-3</v>
      </c>
      <c r="JI17" s="226">
        <f>IF(MIN(IK12:IK21)=IK12,GT12,(IF(MIN(IK12:IK21)=IK13,GT13,(IF(MIN(IK12:IK21)=IK14,GT14,(IF(MIN(IK12:IK21)=IK15,GT15,(IF(MIN(IK12:IK21)=IK16,GT16,(IF(MIN(IK12:IK21)=IK17,GT17,(IF(MIN(IK12:IK21)=IK18,GT18,(IF(MIN(IK12:IK21)=IK19,GT19,(IF(MIN(IK12:IK21)=IK20,GT20,(IF(MIN(IK12:IK21)=IK21,GT21,0)))))))))))))))))))</f>
        <v>1.5325922990991262E-2</v>
      </c>
      <c r="JJ17" s="226">
        <f>IF(MIN(IK12:IK21)=IK12,GU12,(IF(MIN(IK12:IK21)=IK13,GU13,(IF(MIN(IK12:IK21)=IK14,GU14,(IF(MIN(IK12:IK21)=IK15,GU15,(IF(MIN(IK12:IK21)=IK16,GU16,(IF(MIN(IK12:IK21)=IK17,GU17,(IF(MIN(IK12:IK21)=IK18,GU18,(IF(MIN(IK12:IK21)=IK19,GU19,(IF(MIN(IK12:IK21)=IK20,GU20,(IF(MIN(IK12:IK21)=IK21,GU21,0)))))))))))))))))))</f>
        <v>2.0284309841017846E-2</v>
      </c>
      <c r="JK17" s="226">
        <f>IF(MIN(IL12:IL21)=IL12,GV12,(IF(MIN(IL12:IL21)=IL13,GV13,(IF(MIN(IL12:IL21)=IL14,GV14,(IF(MIN(IL12:IL21)=IL15,GV15,(IF(MIN(IL12:IL21)=IL16,GV16,(IF(MIN(IL12:IL21)=IL17,GV17,(IF(MIN(IL12:IL21)=IL18,GV18,(IF(MIN(IL12:IL21)=IL19,GV19,(IF(MIN(IL12:IL21)=IL20,GV20,(IF(MIN(IL12:IL21)=IL21,GV21,0)))))))))))))))))))</f>
        <v>2.308784773056904E-3</v>
      </c>
      <c r="JL17" s="226">
        <f>IF(MIN(IL12:IL21)=IL12,GW12,(IF(MIN(IL12:IL21)=IL13,GW13,(IF(MIN(IL12:IL21)=IL14,GW14,(IF(MIN(IL12:IL21)=IL15,GW15,(IF(MIN(IL12:IL21)=IL16,GW16,(IF(MIN(IL12:IL21)=IL17,GW17,(IF(MIN(IL12:IL21)=IL18,GW18,(IF(MIN(IL12:IL21)=IL19,GW19,(IF(MIN(IL12:IL21)=IL20,GW20,(IF(MIN(IL12:IL21)=IL21,GW21,0)))))))))))))))))))</f>
        <v>2.308784773056904E-3</v>
      </c>
      <c r="JM17" s="226">
        <f>IF(MIN(IL12:IL21)=IL12,GX12,(IF(MIN(IL12:IL21)=IL13,GX13,(IF(MIN(IL12:IL21)=IL14,GX14,(IF(MIN(IL12:IL21)=IL15,GX15,(IF(MIN(IL12:IL21)=IL16,GX16,(IF(MIN(IL12:IL21)=IL17,GX17,(IF(MIN(IL12:IL21)=IL18,GX18,(IF(MIN(IL12:IL21)=IL19,GX19,(IF(MIN(IL12:IL21)=IL20,GX20,(IF(MIN(IL12:IL21)=IL21,GX21,0)))))))))))))))))))</f>
        <v>2.308784773056904E-3</v>
      </c>
      <c r="JN17" s="226">
        <f>IF(MIN(IM12:IM21)=IM12,GY12,(IF(MIN(IM12:IM21)=IM13,GY13,(IF(MIN(IM12:IM21)=IM14,GY14,(IF(MIN(IM12:IM21)=IM15,GY15,(IF(MIN(IM12:IM21)=IM16,GY16,(IF(MIN(IM12:IM21)=IM17,GY17,(IF(MIN(IM12:IM21)=IM18,GY18,(IF(MIN(IM12:IM21)=IM19,GY19,(IF(MIN(IM12:IM21)=IM20,GY20,(IF(MIN(IM12:IM21)=IM21,GY21,0)))))))))))))))))))</f>
        <v>9.9130571103858388E-3</v>
      </c>
      <c r="JO17" s="227">
        <f>IF(MIN(IM12:IM21)=IM12,GZ12,(IF(MIN(IM12:IM21)=IM13,GZ13,(IF(MIN(IM12:IM21)=IM14,GZ14,(IF(MIN(IM12:IM21)=IM15,GZ15,(IF(MIN(IM12:IM21)=IM16,GZ16,(IF(MIN(IM12:IM21)=IM17,GZ17,(IF(MIN(IM12:IM21)=IM18,GZ18,(IF(MIN(IM12:IM21)=IM19,GZ19,(IF(MIN(IM12:IM21)=IM20,GZ20,(IF(MIN(IM12:IM21)=IM21,GZ21,0)))))))))))))))))))</f>
        <v>1.9259653814463918E-2</v>
      </c>
      <c r="JP17" s="226">
        <f>IF(MIN(IM12:IM21)=IM12,HA12,(IF(MIN(IM12:IM21)=IM13,HA13,(IF(MIN(IM12:IM21)=IM14,HA14,(IF(MIN(IM12:IM21)=IM15,HA15,(IF(MIN(IM12:IM21)=IM16,HA16,(IF(MIN(IM12:IM21)=IM17,HA17,(IF(MIN(IM12:IM21)=IM18,HA18,(IF(MIN(IM12:IM21)=IM19,HA19,(IF(MIN(IM12:IM21)=IM20,HA20,(IF(MIN(IM12:IM21)=IM21,HA21,0)))))))))))))))))))</f>
        <v>2.5490718283849297E-2</v>
      </c>
      <c r="JQ17" s="226">
        <f>IF(MIN(IN12:IN21)=IN12,HB12,(IF(MIN(IN12:IN21)=IN13,HB13,(IF(MIN(IN12:IN21)=IN14,HB14,(IF(MIN(IN12:IN21)=IN15,HB15,(IF(MIN(IN12:IN21)=IN16,HB16,(IF(MIN(IN12:IN21)=IN17,HB17,(IF(MIN(IN12:IN21)=IN18,HB18,(IF(MIN(IN12:IN21)=IN19,HB19,(IF(MIN(IN12:IN21)=IN20,HB20,(IF(MIN(IN12:IN21)=IN21,HB21,0)))))))))))))))))))</f>
        <v>1.5510487468710192E-2</v>
      </c>
      <c r="JR17" s="226">
        <f>IF(MIN(IN12:IN21)=IN12,HC12,(IF(MIN(IN12:IN21)=IN13,HC13,(IF(MIN(IN12:IN21)=IN14,HC14,(IF(MIN(IN12:IN21)=IN15,HC15,(IF(MIN(IN12:IN21)=IN16,HC16,(IF(MIN(IN12:IN21)=IN17,HC17,(IF(MIN(IN12:IN21)=IN18,HC18,(IF(MIN(IN12:IN21)=IN19,HC19,(IF(MIN(IN12:IN21)=IN20,HC20,(IF(MIN(IN12:IN21)=IN21,HC21,0)))))))))))))))))))</f>
        <v>2.1603893259989196E-2</v>
      </c>
      <c r="JS17" s="226">
        <f>IF(MIN(IN12:IN21)=IN12,HD12,(IF(MIN(IN12:IN21)=IN13,HD13,(IF(MIN(IN12:IN21)=IN14,HD14,(IF(MIN(IN12:IN21)=IN15,HD15,(IF(MIN(IN12:IN21)=IN16,HD16,(IF(MIN(IN12:IN21)=IN17,HD17,(IF(MIN(IN12:IN21)=IN18,HD18,(IF(MIN(IN12:IN21)=IN19,HD19,(IF(MIN(IN12:IN21)=IN20,HD20,(IF(MIN(IN12:IN21)=IN21,HD21,0)))))))))))))))))))</f>
        <v>2.8563277895023043E-2</v>
      </c>
      <c r="JT17" s="226">
        <f>IF(MIN(IO12:IO21)=IO12,HE12,(IF(MIN(IO12:IO21)=IO13,HE13,(IF(MIN(IO12:IO21)=IO14,HE14,(IF(MIN(IO12:IO21)=IO15,HE15,(IF(MIN(IO12:IO21)=IO16,HE16,(IF(MIN(IO12:IO21)=IO17,HE17,(IF(MIN(IO12:IO21)=IO18,HE18,(IF(MIN(IO12:IO21)=IO19,HE19,(IF(MIN(IO12:IO21)=IO20,HE20,(IF(MIN(IO12:IO21)=IO21,HE21,0)))))))))))))))))))</f>
        <v>1.8995340762637442E-2</v>
      </c>
      <c r="JU17" s="226">
        <f>IF(MIN(IO12:IO21)=IO12,HF12,(IF(MIN(IO12:IO21)=IO13,HF13,(IF(MIN(IO12:IO21)=IO14,HF14,(IF(MIN(IO12:IO21)=IO15,HF15,(IF(MIN(IO12:IO21)=IO16,HF16,(IF(MIN(IO12:IO21)=IO17,HF17,(IF(MIN(IO12:IO21)=IO18,HF18,(IF(MIN(IO12:IO21)=IO19,HF19,(IF(MIN(IO12:IO21)=IO20,HF20,(IF(MIN(IO12:IO21)=IO21,HF21,0)))))))))))))))))))</f>
        <v>2.5140892185843675E-2</v>
      </c>
      <c r="JV17" s="226">
        <f>IF(MIN(IO12:IO21)=IO12,HG12,(IF(MIN(IO12:IO21)=IO13,HG13,(IF(MIN(IO12:IO21)=IO14,HG14,(IF(MIN(IO12:IO21)=IO15,HG15,(IF(MIN(IO12:IO21)=IO16,HG16,(IF(MIN(IO12:IO21)=IO17,HG17,(IF(MIN(IO12:IO21)=IO18,HG18,(IF(MIN(IO12:IO21)=IO19,HG19,(IF(MIN(IO12:IO21)=IO20,HG20,(IF(MIN(IO12:IO21)=IO21,HG21,0)))))))))))))))))))</f>
        <v>3.1880490006690097E-2</v>
      </c>
      <c r="JW17" s="226">
        <f>IF(MIN(IP12:IP21)=IP12,HH12,(IF(MIN(IP12:IP21)=IP13,HH13,(IF(MIN(IP12:IP21)=IP14,HH14,(IF(MIN(IP12:IP21)=IP15,HH15,(IF(MIN(IP12:IP21)=IP16,HH16,(IF(MIN(IP12:IP21)=IP17,HH17,(IF(MIN(IP12:IP21)=IP18,HH18,(IF(MIN(IP12:IP21)=IP19,HH19,(IF(MIN(IP12:IP21)=IP20,HH20,(IF(MIN(IP12:IP21)=IP21,HH21,0)))))))))))))))))))</f>
        <v>1.277556824796342E-2</v>
      </c>
      <c r="JX17" s="226">
        <f>IF(MIN(IP12:IP21)=IP12,HI12,(IF(MIN(IP12:IP21)=IP13,HI13,(IF(MIN(IP12:IP21)=IP14,HI14,(IF(MIN(IP12:IP21)=IP15,HI15,(IF(MIN(IP12:IP21)=IP16,HI16,(IF(MIN(IP12:IP21)=IP17,HI17,(IF(MIN(IP12:IP21)=IP18,HI18,(IF(MIN(IP12:IP21)=IP19,HI19,(IF(MIN(IP12:IP21)=IP20,HI20,(IF(MIN(IP12:IP21)=IP21,HI21,0)))))))))))))))))))</f>
        <v>1.7794541488234766E-2</v>
      </c>
      <c r="JY17" s="226">
        <f>IF(MIN(IP12:IP21)=IP12,HJ12,(IF(MIN(IP12:IP21)=IP13,HJ13,(IF(MIN(IP12:IP21)=IP14,HJ14,(IF(MIN(IP12:IP21)=IP15,HJ15,(IF(MIN(IP12:IP21)=IP16,HJ16,(IF(MIN(IP12:IP21)=IP17,HJ17,(IF(MIN(IP12:IP21)=IP18,HJ18,(IF(MIN(IP12:IP21)=IP19,HJ19,(IF(MIN(IP12:IP21)=IP20,HJ20,(IF(MIN(IP12:IP21)=IP21,HJ21,0)))))))))))))))))))</f>
        <v>2.3526798037106236E-2</v>
      </c>
      <c r="JZ17" s="226">
        <f>IF(MIN(IQ12:IQ21)=IQ12,HK12,(IF(MIN(IQ12:IQ21)=IQ13,HK13,(IF(MIN(IQ12:IQ21)=IQ14,HK14,(IF(MIN(IQ12:IQ21)=IQ15,HK15,(IF(MIN(IQ12:IQ21)=IQ16,HK16,(IF(MIN(IQ12:IQ21)=IQ17,HK17,(IF(MIN(IQ12:IQ21)=IQ18,HK18,(IF(MIN(IQ12:IQ21)=IQ19,HK19,(IF(MIN(IQ12:IQ21)=IQ20,HK20,(IF(MIN(IQ12:IQ21)=IQ21,HK21,0)))))))))))))))))))</f>
        <v>1.3337607086827732E-2</v>
      </c>
      <c r="KA17" s="226">
        <f>IF(MIN(IQ12:IQ21)=IQ12,HL12,(IF(MIN(IQ12:IQ21)=IQ13,HL13,(IF(MIN(IQ12:IQ21)=IQ14,HL14,(IF(MIN(IQ12:IQ21)=IQ15,HL15,(IF(MIN(IQ12:IQ21)=IQ16,HL16,(IF(MIN(IQ12:IQ21)=IQ17,HL17,(IF(MIN(IQ12:IQ21)=IQ18,HL18,(IF(MIN(IQ12:IQ21)=IQ19,HL19,(IF(MIN(IQ12:IQ21)=IQ20,HL20,(IF(MIN(IQ12:IQ21)=IQ21,HL21,0)))))))))))))))))))</f>
        <v>1.8577381299510056E-2</v>
      </c>
      <c r="KB17" s="226">
        <f>IF(MIN(IQ12:IQ21)=IQ12,HM12,(IF(MIN(IQ12:IQ21)=IQ13,HM13,(IF(MIN(IQ12:IQ21)=IQ14,HM14,(IF(MIN(IQ12:IQ21)=IQ15,HM15,(IF(MIN(IQ12:IQ21)=IQ16,HM16,(IF(MIN(IQ12:IQ21)=IQ17,HM17,(IF(MIN(IQ12:IQ21)=IQ18,HM18,(IF(MIN(IQ12:IQ21)=IQ19,HM19,(IF(MIN(IQ12:IQ21)=IQ20,HM20,(IF(MIN(IQ12:IQ21)=IQ21,HM21,0)))))))))))))))))))</f>
        <v>2.4561818475674849E-2</v>
      </c>
      <c r="KC17" s="226">
        <f>IF(MIN(IR12:IR21)=IR12,HN12,(IF(MIN(IR12:IR21)=IR13,HN13,(IF(MIN(IR12:IR21)=IR14,HN14,(IF(MIN(IR12:IR21)=IR15,HN15,(IF(MIN(IR12:IR21)=IR16,HN16,(IF(MIN(IR12:IR21)=IR17,HN17,(IF(MIN(IR12:IR21)=IR18,HN18,(IF(MIN(IR12:IR21)=IR19,HN19,(IF(MIN(IR12:IR21)=IR20,HN20,(IF(MIN(IR12:IR21)=IR21,HN21,0)))))))))))))))))))</f>
        <v>1.7646987506016395E-3</v>
      </c>
      <c r="KD17" s="226">
        <f>IF(MIN(IR12:IR21)=IR12,HO12,(IF(MIN(IR12:IR21)=IR13,HO13,(IF(MIN(IR12:IR21)=IR14,HO14,(IF(MIN(IR12:IR21)=IR15,HO15,(IF(MIN(IR12:IR21)=IR16,HO16,(IF(MIN(IR12:IR21)=IR17,HO17,(IF(MIN(IR12:IR21)=IR18,HO18,(IF(MIN(IR12:IR21)=IR19,HO19,(IF(MIN(IR12:IR21)=IR20,HO20,(IF(MIN(IR12:IR21)=IR21,HO21,0)))))))))))))))))))</f>
        <v>2.4579732597665694E-3</v>
      </c>
      <c r="KE17" s="226">
        <f>IF(MIN(IR12:IR21)=IR12,HP12,(IF(MIN(IR12:IR21)=IR13,HP13,(IF(MIN(IR12:IR21)=IR14,HP14,(IF(MIN(IR12:IR21)=IR15,HP15,(IF(MIN(IR12:IR21)=IR16,HP16,(IF(MIN(IR12:IR21)=IR17,HP17,(IF(MIN(IR12:IR21)=IR18,HP18,(IF(MIN(IR12:IR21)=IR19,HP19,(IF(MIN(IR12:IR21)=IR20,HP20,(IF(MIN(IR12:IR21)=IR21,HP21,0)))))))))))))))))))</f>
        <v>3.2497741232259398E-3</v>
      </c>
      <c r="KF17" s="226">
        <f>IF(MIN(IS12:IS21)=IS12,HQ12,(IF(MIN(IS12:IS21)=IS13,HQ13,(IF(MIN(IS12:IS21)=IS14,HQ14,(IF(MIN(IS12:IS21)=IS15,HQ15,(IF(MIN(IS12:IS21)=IS16,HQ16,(IF(MIN(IS12:IS21)=IS17,HQ17,(IF(MIN(IS12:IS21)=IS18,HQ18,(IF(MIN(IS12:IS21)=IS19,HQ19,(IF(MIN(IS12:IS21)=IS20,HQ20,(IF(MIN(IS12:IS21)=IS21,HQ21,0)))))))))))))))))))</f>
        <v>1.8123354884666436E-3</v>
      </c>
      <c r="KG17" s="226">
        <f>IF(MIN(IS12:IS21)=IS12,HR12,(IF(MIN(IS12:IS21)=IS13,HR13,(IF(MIN(IS12:IS21)=IS14,HR14,(IF(MIN(IS12:IS21)=IS15,HR15,(IF(MIN(IS12:IS21)=IS16,HR16,(IF(MIN(IS12:IS21)=IS17,HR17,(IF(MIN(IS12:IS21)=IS18,HR18,(IF(MIN(IS12:IS21)=IS19,HR19,(IF(MIN(IS12:IS21)=IS20,HR20,(IF(MIN(IS12:IS21)=IS21,HR21,0)))))))))))))))))))</f>
        <v>2.5243244303642534E-3</v>
      </c>
      <c r="KH17" s="226">
        <f>IF(MIN(IS12:IS21)=IS12,HS12,(IF(MIN(IS12:IS21)=IS13,HS13,(IF(MIN(IS12:IS21)=IS14,HS14,(IF(MIN(IS12:IS21)=IS15,HS15,(IF(MIN(IS12:IS21)=IS16,HS16,(IF(MIN(IS12:IS21)=IS17,HS17,(IF(MIN(IS12:IS21)=IS18,HS18,(IF(MIN(IS12:IS21)=IS19,HS19,(IF(MIN(IS12:IS21)=IS20,HS20,(IF(MIN(IS12:IS21)=IS21,HS21,0)))))))))))))))))))</f>
        <v>3.3374993726351145E-3</v>
      </c>
      <c r="KI17" s="226">
        <f>IF(MIN(IT12:IT21)=IT12,HT12,(IF(MIN(IT12:IT21)=IT13,HT13,(IF(MIN(IT12:IT21)=IT14,HT14,(IF(MIN(IT12:IT21)=IT15,HT15,(IF(MIN(IT12:IT21)=IT16,HT16,(IF(MIN(IT12:IT21)=IT17,HT17,(IF(MIN(IT12:IT21)=IT18,HT18,(IF(MIN(IT12:IT21)=IT19,HT19,(IF(MIN(IT12:IT21)=IT20,HT20,(IF(MIN(IT12:IT21)=IT21,HT21,0)))))))))))))))))))</f>
        <v>1.9867470539388621E-3</v>
      </c>
      <c r="KJ17" s="226">
        <f>IF(MIN(IT12:IT21)=IT12,HU12,(IF(MIN(IT12:IT21)=IT13,HU13,(IF(MIN(IT12:IT21)=IT14,HU14,(IF(MIN(IT12:IT21)=IT15,HU15,(IF(MIN(IT12:IT21)=IT16,HU16,(IF(MIN(IT12:IT21)=IT17,HU17,(IF(MIN(IT12:IT21)=IT18,HU18,(IF(MIN(IT12:IT21)=IT19,HU19,(IF(MIN(IT12:IT21)=IT20,HU20,(IF(MIN(IT12:IT21)=IT21,HU21,0)))))))))))))))))))</f>
        <v>2.7672548251291293E-3</v>
      </c>
      <c r="KK17" s="226">
        <f>IF(MIN(IT12:IT21)=IT12,HV12,(IF(MIN(IT12:IT21)=IT13,HV13,(IF(MIN(IT12:IT21)=IT14,HV14,(IF(MIN(IT12:IT21)=IT15,HV15,(IF(MIN(IT12:IT21)=IT16,HV16,(IF(MIN(IT12:IT21)=IT17,HV17,(IF(MIN(IT12:IT21)=IT18,HV18,(IF(MIN(IT12:IT21)=IT19,HV19,(IF(MIN(IT12:IT21)=IT20,HV20,(IF(MIN(IT12:IT21)=IT21,HV21,0)))))))))))))))))))</f>
        <v>3.6586863129384971E-3</v>
      </c>
      <c r="KL17" s="226">
        <f>IF(MIN(IU12:IU21)=IU12,HW12,(IF(MIN(IU12:IU21)=IU13,HW13,(IF(MIN(IU12:IU21)=IU14,HW14,(IF(MIN(IU12:IU21)=IU15,HW15,(IF(MIN(IU12:IU21)=IU16,HW16,(IF(MIN(IU12:IU21)=IU17,HW17,(IF(MIN(IU12:IU21)=IU18,HW18,(IF(MIN(IU12:IU21)=IU19,HW19,(IF(MIN(IU12:IU21)=IU20,HW20,(IF(MIN(IU12:IU21)=IU21,HW21,0)))))))))))))))))))</f>
        <v>1.7351952683472443E-3</v>
      </c>
      <c r="KM17" s="226">
        <f>IF(MIN(IU12:IU21)=IU12,HX12,(IF(MIN(IU12:IU21)=IU13,HX13,(IF(MIN(IU12:IU21)=IU14,HX14,(IF(MIN(IU12:IU21)=IU15,HX15,(IF(MIN(IU12:IU21)=IU16,HX16,(IF(MIN(IU12:IU21)=IU17,HX17,(IF(MIN(IU12:IU21)=IU18,HX18,(IF(MIN(IU12:IU21)=IU19,HX19,(IF(MIN(IU12:IU21)=IU20,HX20,(IF(MIN(IU12:IU21)=IU21,HX21,0)))))))))))))))))))</f>
        <v>2.4168791237693756E-3</v>
      </c>
      <c r="KN17" s="226">
        <f>IF(MIN(IU12:IU21)=IU12,HY12,(IF(MIN(IU12:IU21)=IU13,HY13,(IF(MIN(IU12:IU21)=IU14,HY14,(IF(MIN(IU12:IU21)=IU15,HY15,(IF(MIN(IU12:IU21)=IU16,HY16,(IF(MIN(IU12:IU21)=IU17,HY17,(IF(MIN(IU12:IU21)=IU18,HY18,(IF(MIN(IU12:IU21)=IU19,HY19,(IF(MIN(IU12:IU21)=IU20,HY20,(IF(MIN(IU12:IU21)=IU21,HY21,0)))))))))))))))))))</f>
        <v>3.1954421001864825E-3</v>
      </c>
      <c r="KO17" s="226">
        <f>IF(MIN(IV12:IV21)=IV12,HZ12,(IF(MIN(IV12:IV21)=IV13,HZ13,(IF(MIN(IV12:IV21)=IV14,HZ14,(IF(MIN(IV12:IV21)=IV15,HZ15,(IF(MIN(IV12:IV21)=IV16,HZ16,(IF(MIN(IV12:IV21)=IV17,HZ17,(IF(MIN(IV12:IV21)=IV18,HZ18,(IF(MIN(IV12:IV21)=IV19,HZ19,(IF(MIN(IV12:IV21)=IV20,HZ20,(IF(MIN(IV12:IV21)=IV21,HZ21,0)))))))))))))))))))</f>
        <v>2.0826588322316729E-2</v>
      </c>
      <c r="KP17" s="226">
        <f>IF(MIN(IV12:IV21)=IV12,IA12,(IF(MIN(IV12:IV21)=IV13,IA13,(IF(MIN(IV12:IV21)=IV14,IA14,(IF(MIN(IV12:IV21)=IV15,IA15,(IF(MIN(IV12:IV21)=IV16,IA16,(IF(MIN(IV12:IV21)=IV17,IA17,(IF(MIN(IV12:IV21)=IV18,IA18,(IF(MIN(IV12:IV21)=IV19,IA19,(IF(MIN(IV12:IV21)=IV20,IA20,(IF(MIN(IV12:IV21)=IV21,IA21,0)))))))))))))))))))</f>
        <v>2.9008462306084011E-2</v>
      </c>
      <c r="KQ17" s="226">
        <f>IF(MIN(IV12:IV21)=IV12,IB12,(IF(MIN(IV12:IV21)=IV13,IB13,(IF(MIN(IV12:IV21)=IV14,IB14,(IF(MIN(IV12:IV21)=IV15,IB15,(IF(MIN(IV12:IV21)=IV16,IB16,(IF(MIN(IV12:IV21)=IV17,IB17,(IF(MIN(IV12:IV21)=IV18,IB18,(IF(MIN(IV12:IV21)=IV19,IB19,(IF(MIN(IV12:IV21)=IV20,IB20,(IF(MIN(IV12:IV21)=IV21,IB21,0)))))))))))))))))))</f>
        <v>3.8353122753597285E-2</v>
      </c>
      <c r="KR17" s="226">
        <f>IF(MIN(IW12:IW21)=IW12,IC12,(IF(MIN(IW12:IW21)=IW13,IC13,(IF(MIN(IW12:IW21)=IW14,IC14,(IF(MIN(IW12:IW21)=IW15,IC15,(IF(MIN(IW12:IW21)=IW16,IC16,(IF(MIN(IW12:IW21)=IW17,IC17,(IF(MIN(IW12:IW21)=IW18,IC18,(IF(MIN(IW12:IW21)=IW19,IC19,(IF(MIN(IW12:IW21)=IW20,IC20,(IF(MIN(IW12:IW21)=IW21,IC21,0)))))))))))))))))))</f>
        <v>2.3220202096698717E-2</v>
      </c>
      <c r="KS17" s="226">
        <f>IF(MIN(IW12:IW21)=IW12,ID12,(IF(MIN(IW12:IW21)=IW13,ID13,(IF(MIN(IW12:IW21)=IW14,ID14,(IF(MIN(IW12:IW21)=IW15,ID15,(IF(MIN(IW12:IW21)=IW16,ID16,(IF(MIN(IW12:IW21)=IW17,ID17,(IF(MIN(IW12:IW21)=IW18,ID18,(IF(MIN(IW12:IW21)=IW19,ID19,(IF(MIN(IW12:IW21)=IW20,ID20,(IF(MIN(IW12:IW21)=IW21,ID21,0)))))))))))))))))))</f>
        <v>3.2342424348973213E-2</v>
      </c>
      <c r="KT17" s="226">
        <f>IF(MIN(IW12:IW21)=IW12,IE12,(IF(MIN(IW12:IW21)=IW13,IE13,(IF(MIN(IW12:IW21)=IW14,IE14,(IF(MIN(IW12:IW21)=IW15,IE15,(IF(MIN(IW12:IW21)=IW16,IE16,(IF(MIN(IW12:IW21)=IW17,IE17,(IF(MIN(IW12:IW21)=IW18,IE18,(IF(MIN(IW12:IW21)=IW19,IE19,(IF(MIN(IW12:IW21)=IW20,IE20,(IF(MIN(IW12:IW21)=IW21,IE21,0)))))))))))))))))))</f>
        <v>4.2761072893717098E-2</v>
      </c>
      <c r="KU17" s="25"/>
      <c r="KV17" s="215" t="s">
        <v>48</v>
      </c>
      <c r="KW17" s="227">
        <f t="shared" si="222"/>
        <v>2.932223873489213E-2</v>
      </c>
      <c r="KX17" s="25"/>
      <c r="KY17" s="215" t="s">
        <v>48</v>
      </c>
      <c r="KZ17" s="227">
        <f t="shared" si="223"/>
        <v>1.9142790549370747E-2</v>
      </c>
      <c r="LA17" s="25"/>
      <c r="LB17" s="25"/>
      <c r="LC17" s="230" t="s">
        <v>48</v>
      </c>
      <c r="LD17" s="227">
        <f>KW17/(KW17+KZ17)</f>
        <v>0.60501848792678603</v>
      </c>
      <c r="LE17" s="34">
        <f>RANK(LD17,$LD$12:$LD$21)</f>
        <v>1</v>
      </c>
      <c r="LF17" s="25"/>
      <c r="LG17" s="25"/>
      <c r="LH17" s="25"/>
      <c r="LI17" s="25"/>
      <c r="LJ17" s="25"/>
      <c r="LK17" s="25"/>
      <c r="LL17" s="25"/>
      <c r="LM17" s="25"/>
      <c r="LN17" s="25"/>
      <c r="LO17" s="25"/>
      <c r="LP17" s="25"/>
      <c r="LQ17" s="25"/>
      <c r="LR17" s="25"/>
      <c r="LS17" s="25"/>
      <c r="LT17" s="25"/>
      <c r="LU17" s="25"/>
      <c r="LV17" s="25"/>
      <c r="LW17" s="25"/>
      <c r="LX17" s="25"/>
      <c r="LY17" s="25"/>
      <c r="LZ17" s="25"/>
      <c r="MA17" s="25"/>
      <c r="MB17" s="25"/>
      <c r="MC17" s="25"/>
      <c r="MD17" s="25"/>
      <c r="ME17" s="25"/>
      <c r="MF17" s="25"/>
      <c r="MG17" s="25"/>
      <c r="MH17" s="25"/>
      <c r="MI17" s="25"/>
      <c r="MJ17" s="25"/>
      <c r="MK17" s="25"/>
      <c r="ML17" s="25"/>
      <c r="MM17" s="25"/>
      <c r="MN17" s="25"/>
      <c r="MO17" s="25"/>
      <c r="MP17" s="25"/>
      <c r="MQ17" s="25"/>
      <c r="MR17" s="25"/>
      <c r="MS17" s="25"/>
      <c r="MT17" s="25"/>
      <c r="MU17" s="25"/>
      <c r="MV17" s="25"/>
      <c r="MW17" s="25"/>
      <c r="MX17" s="25"/>
      <c r="MY17" s="25"/>
      <c r="MZ17" s="25"/>
      <c r="NA17" s="25"/>
      <c r="NB17" s="25"/>
      <c r="NC17" s="25"/>
      <c r="ND17" s="25"/>
      <c r="NE17" s="25"/>
      <c r="NF17" s="25"/>
      <c r="NG17" s="25"/>
      <c r="NH17" s="25"/>
      <c r="NI17" s="25"/>
      <c r="NJ17" s="25"/>
      <c r="NK17" s="25"/>
      <c r="NL17" s="25"/>
      <c r="NM17" s="25"/>
      <c r="NN17" s="25"/>
      <c r="NO17" s="25"/>
      <c r="NP17" s="25"/>
      <c r="NQ17" s="25"/>
      <c r="NR17" s="25"/>
      <c r="NS17" s="25"/>
      <c r="NT17" s="25"/>
      <c r="NU17" s="25"/>
      <c r="NV17" s="25"/>
      <c r="NW17" s="25"/>
      <c r="NX17" s="25"/>
    </row>
    <row r="18" spans="1:420">
      <c r="A18" s="213" t="s">
        <v>50</v>
      </c>
      <c r="B18" s="16">
        <v>5</v>
      </c>
      <c r="C18" s="16">
        <v>5</v>
      </c>
      <c r="D18" s="16">
        <v>9</v>
      </c>
      <c r="E18" s="17">
        <v>9</v>
      </c>
      <c r="F18" s="218"/>
      <c r="G18" s="11">
        <v>4</v>
      </c>
      <c r="H18" s="11">
        <v>7</v>
      </c>
      <c r="I18" s="11">
        <v>7</v>
      </c>
      <c r="J18" s="16">
        <v>8</v>
      </c>
      <c r="K18" s="16">
        <v>5</v>
      </c>
      <c r="L18" s="16">
        <v>6</v>
      </c>
      <c r="M18" s="16">
        <v>7</v>
      </c>
      <c r="N18" s="16">
        <v>8</v>
      </c>
      <c r="O18" s="16">
        <v>9</v>
      </c>
      <c r="P18" s="16">
        <v>8</v>
      </c>
      <c r="Q18" s="16">
        <v>7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34"/>
      <c r="AL18" s="1"/>
      <c r="AM18" s="1"/>
      <c r="AN18" s="1"/>
      <c r="AO18" s="213" t="s">
        <v>49</v>
      </c>
      <c r="AP18" s="188">
        <f t="shared" si="69"/>
        <v>5.4285714285714288</v>
      </c>
      <c r="AQ18" s="188">
        <f t="shared" si="70"/>
        <v>7.3037974683544302</v>
      </c>
      <c r="AR18" s="188">
        <f t="shared" si="71"/>
        <v>9</v>
      </c>
      <c r="AS18" s="188">
        <f t="shared" si="72"/>
        <v>4</v>
      </c>
      <c r="AT18" s="188">
        <f t="shared" si="73"/>
        <v>5.4285714285714288</v>
      </c>
      <c r="AU18" s="188">
        <f t="shared" si="74"/>
        <v>7.3037974683544302</v>
      </c>
      <c r="AV18" s="188">
        <f t="shared" si="75"/>
        <v>4</v>
      </c>
      <c r="AW18" s="188">
        <f t="shared" si="76"/>
        <v>5.4285714285714288</v>
      </c>
      <c r="AX18" s="210">
        <f t="shared" si="77"/>
        <v>7.3037974683544302</v>
      </c>
      <c r="AY18" s="210">
        <f t="shared" si="78"/>
        <v>7.3037974683544302</v>
      </c>
      <c r="AZ18" s="210">
        <f t="shared" si="79"/>
        <v>9</v>
      </c>
      <c r="BA18" s="210">
        <f t="shared" si="80"/>
        <v>10</v>
      </c>
      <c r="BB18" s="218">
        <v>2</v>
      </c>
      <c r="BC18" s="218">
        <v>2</v>
      </c>
      <c r="BD18" s="218">
        <v>2</v>
      </c>
      <c r="BE18" s="210">
        <f t="shared" si="81"/>
        <v>4</v>
      </c>
      <c r="BF18" s="210">
        <f t="shared" si="82"/>
        <v>5.4285714285714288</v>
      </c>
      <c r="BG18" s="210">
        <f t="shared" si="83"/>
        <v>7.3037974683544302</v>
      </c>
      <c r="BH18" s="210">
        <f t="shared" si="84"/>
        <v>4</v>
      </c>
      <c r="BI18" s="210">
        <f t="shared" si="85"/>
        <v>5.4285714285714288</v>
      </c>
      <c r="BJ18" s="210">
        <f t="shared" si="86"/>
        <v>7.3037974683544302</v>
      </c>
      <c r="BK18" s="210">
        <f t="shared" si="87"/>
        <v>5.4285714285714288</v>
      </c>
      <c r="BL18" s="210">
        <f t="shared" si="88"/>
        <v>7.3037974683544302</v>
      </c>
      <c r="BM18" s="210">
        <f t="shared" si="89"/>
        <v>9</v>
      </c>
      <c r="BN18" s="210">
        <f t="shared" si="90"/>
        <v>7.3037974683544302</v>
      </c>
      <c r="BO18" s="210">
        <f t="shared" si="91"/>
        <v>9</v>
      </c>
      <c r="BP18" s="210">
        <f t="shared" si="92"/>
        <v>10</v>
      </c>
      <c r="BQ18" s="210">
        <f t="shared" si="93"/>
        <v>5.4285714285714288</v>
      </c>
      <c r="BR18" s="210">
        <f t="shared" si="94"/>
        <v>7.3037974683544302</v>
      </c>
      <c r="BS18" s="210">
        <f t="shared" si="95"/>
        <v>9</v>
      </c>
      <c r="BT18" s="210">
        <f t="shared" si="96"/>
        <v>4</v>
      </c>
      <c r="BU18" s="210">
        <f t="shared" si="97"/>
        <v>5.4285714285714288</v>
      </c>
      <c r="BV18" s="210">
        <f t="shared" si="98"/>
        <v>7.3037974683544302</v>
      </c>
      <c r="BW18" s="210">
        <f t="shared" si="99"/>
        <v>5.4285714285714288</v>
      </c>
      <c r="BX18" s="210">
        <f t="shared" si="100"/>
        <v>7.3037974683544302</v>
      </c>
      <c r="BY18" s="210">
        <f t="shared" si="101"/>
        <v>9</v>
      </c>
      <c r="BZ18" s="210">
        <f t="shared" si="102"/>
        <v>5.4285714285714288</v>
      </c>
      <c r="CA18" s="210">
        <f t="shared" si="103"/>
        <v>7.3037974683544302</v>
      </c>
      <c r="CB18" s="210">
        <f t="shared" si="104"/>
        <v>9</v>
      </c>
      <c r="CC18" s="210">
        <f t="shared" si="105"/>
        <v>7.3037974683544302</v>
      </c>
      <c r="CD18" s="210">
        <f t="shared" si="106"/>
        <v>9</v>
      </c>
      <c r="CE18" s="210">
        <f t="shared" si="107"/>
        <v>10</v>
      </c>
      <c r="CF18" s="210">
        <f t="shared" si="108"/>
        <v>5.4285714285714288</v>
      </c>
      <c r="CG18" s="210">
        <f t="shared" si="109"/>
        <v>7.3037974683544302</v>
      </c>
      <c r="CH18" s="210">
        <f t="shared" si="110"/>
        <v>9</v>
      </c>
      <c r="CI18" s="210">
        <f t="shared" si="111"/>
        <v>4</v>
      </c>
      <c r="CJ18" s="210">
        <f t="shared" si="112"/>
        <v>5.4285714285714288</v>
      </c>
      <c r="CK18" s="210">
        <f t="shared" si="113"/>
        <v>7.3037974683544302</v>
      </c>
      <c r="CM18" s="213" t="s">
        <v>49</v>
      </c>
      <c r="CN18" s="188">
        <f t="shared" si="114"/>
        <v>4.7142857142857144</v>
      </c>
      <c r="CO18" s="188">
        <f t="shared" si="5"/>
        <v>6.5090415913200719</v>
      </c>
      <c r="CP18" s="188">
        <f t="shared" si="5"/>
        <v>8.2142857142857153</v>
      </c>
      <c r="CQ18" s="188">
        <f t="shared" si="5"/>
        <v>2.5</v>
      </c>
      <c r="CR18" s="188">
        <f t="shared" si="5"/>
        <v>4.7142857142857144</v>
      </c>
      <c r="CS18" s="188">
        <f t="shared" si="5"/>
        <v>6.5090415913200719</v>
      </c>
      <c r="CT18" s="188">
        <f t="shared" si="5"/>
        <v>4.8571428571428577</v>
      </c>
      <c r="CU18" s="188">
        <f t="shared" si="5"/>
        <v>6.4285714285714288</v>
      </c>
      <c r="CV18" s="188">
        <f t="shared" si="5"/>
        <v>8.151898734177216</v>
      </c>
      <c r="CW18" s="188">
        <f t="shared" si="5"/>
        <v>6.5090415913200719</v>
      </c>
      <c r="CX18" s="188">
        <f t="shared" si="5"/>
        <v>8.2142857142857153</v>
      </c>
      <c r="CY18" s="188">
        <f t="shared" si="5"/>
        <v>9.5</v>
      </c>
      <c r="CZ18" s="188">
        <f t="shared" si="5"/>
        <v>2</v>
      </c>
      <c r="DA18" s="188">
        <f t="shared" si="5"/>
        <v>2</v>
      </c>
      <c r="DB18" s="188">
        <f t="shared" si="5"/>
        <v>2</v>
      </c>
      <c r="DC18" s="188">
        <f t="shared" si="5"/>
        <v>5.7142857142857144</v>
      </c>
      <c r="DD18" s="188">
        <f t="shared" si="5"/>
        <v>7.2142857142857144</v>
      </c>
      <c r="DE18" s="188">
        <f t="shared" si="115"/>
        <v>8.651898734177216</v>
      </c>
      <c r="DF18" s="188">
        <f t="shared" si="6"/>
        <v>4.8571428571428577</v>
      </c>
      <c r="DG18" s="188">
        <f t="shared" si="7"/>
        <v>6.4285714285714288</v>
      </c>
      <c r="DH18" s="188">
        <f t="shared" si="8"/>
        <v>8.151898734177216</v>
      </c>
      <c r="DI18" s="188">
        <f t="shared" si="9"/>
        <v>4.7142857142857144</v>
      </c>
      <c r="DJ18" s="188">
        <f t="shared" si="10"/>
        <v>6.5090415913200719</v>
      </c>
      <c r="DK18" s="188">
        <f t="shared" si="11"/>
        <v>8.2142857142857153</v>
      </c>
      <c r="DL18" s="188">
        <f t="shared" si="12"/>
        <v>7.3661844484629295</v>
      </c>
      <c r="DM18" s="188">
        <f t="shared" si="13"/>
        <v>9</v>
      </c>
      <c r="DN18" s="188">
        <f t="shared" si="14"/>
        <v>10</v>
      </c>
      <c r="DO18" s="188">
        <f t="shared" si="15"/>
        <v>5.5714285714285712</v>
      </c>
      <c r="DP18" s="188">
        <f t="shared" si="16"/>
        <v>7.3661844484629295</v>
      </c>
      <c r="DQ18" s="188">
        <f t="shared" si="17"/>
        <v>9</v>
      </c>
      <c r="DR18" s="188">
        <f t="shared" si="18"/>
        <v>4</v>
      </c>
      <c r="DS18" s="188">
        <f t="shared" si="116"/>
        <v>5.5714285714285712</v>
      </c>
      <c r="DT18" s="188">
        <f t="shared" si="19"/>
        <v>7.3661844484629295</v>
      </c>
      <c r="DU18" s="188">
        <f t="shared" si="20"/>
        <v>5.5714285714285712</v>
      </c>
      <c r="DV18" s="188">
        <f t="shared" si="21"/>
        <v>7.3661844484629295</v>
      </c>
      <c r="DW18" s="188">
        <f t="shared" si="22"/>
        <v>9</v>
      </c>
      <c r="DX18" s="188">
        <f t="shared" si="23"/>
        <v>5.5714285714285712</v>
      </c>
      <c r="DY18" s="188">
        <f t="shared" si="24"/>
        <v>7.3661844484629295</v>
      </c>
      <c r="DZ18" s="188">
        <f t="shared" si="25"/>
        <v>9</v>
      </c>
      <c r="EA18" s="188">
        <f t="shared" si="26"/>
        <v>7.3661844484629295</v>
      </c>
      <c r="EB18" s="188">
        <f t="shared" si="117"/>
        <v>9</v>
      </c>
      <c r="EC18" s="188">
        <f t="shared" si="27"/>
        <v>10</v>
      </c>
      <c r="ED18" s="188">
        <f t="shared" si="28"/>
        <v>5.5714285714285712</v>
      </c>
      <c r="EE18" s="188">
        <f t="shared" si="29"/>
        <v>7.3661844484629295</v>
      </c>
      <c r="EF18" s="188">
        <f t="shared" si="30"/>
        <v>9</v>
      </c>
      <c r="EG18" s="188">
        <f t="shared" si="31"/>
        <v>4</v>
      </c>
      <c r="EH18" s="188">
        <f t="shared" si="32"/>
        <v>5.5714285714285712</v>
      </c>
      <c r="EI18" s="188">
        <f t="shared" si="33"/>
        <v>7.3661844484629295</v>
      </c>
      <c r="EK18" s="213" t="s">
        <v>49</v>
      </c>
      <c r="EL18" s="227">
        <f t="shared" si="118"/>
        <v>0.21295979217711597</v>
      </c>
      <c r="EM18" s="227">
        <f t="shared" si="34"/>
        <v>0.29403481854297231</v>
      </c>
      <c r="EN18" s="227">
        <f t="shared" si="34"/>
        <v>0.3710663045510354</v>
      </c>
      <c r="EO18" s="224">
        <f t="shared" si="119"/>
        <v>0.12511487698117726</v>
      </c>
      <c r="EP18" s="224">
        <f t="shared" si="120"/>
        <v>0.23593091087879142</v>
      </c>
      <c r="EQ18" s="224">
        <f t="shared" si="121"/>
        <v>0.32575117518535085</v>
      </c>
      <c r="ER18" s="224">
        <f t="shared" si="122"/>
        <v>0.20918304138791699</v>
      </c>
      <c r="ES18" s="224">
        <f t="shared" si="123"/>
        <v>0.27685990771930186</v>
      </c>
      <c r="ET18" s="224">
        <f t="shared" si="124"/>
        <v>0.35107861153266184</v>
      </c>
      <c r="EU18" s="224">
        <f t="shared" si="125"/>
        <v>0.28952689789066471</v>
      </c>
      <c r="EV18" s="224">
        <f t="shared" si="37"/>
        <v>0.36537739510163764</v>
      </c>
      <c r="EW18" s="224">
        <f t="shared" si="37"/>
        <v>0.42256690042189393</v>
      </c>
      <c r="EX18" s="224">
        <f t="shared" si="126"/>
        <v>0.17181471183502309</v>
      </c>
      <c r="EY18" s="224">
        <f t="shared" si="127"/>
        <v>0.17181471183502309</v>
      </c>
      <c r="EZ18" s="224">
        <f t="shared" si="128"/>
        <v>0.17181471183502309</v>
      </c>
      <c r="FA18" s="224">
        <f t="shared" si="129"/>
        <v>0.26178967053970642</v>
      </c>
      <c r="FB18" s="224">
        <f t="shared" si="130"/>
        <v>0.33050945905637935</v>
      </c>
      <c r="FC18" s="224">
        <f t="shared" si="131"/>
        <v>0.39637110085355237</v>
      </c>
      <c r="FD18" s="224">
        <f t="shared" si="132"/>
        <v>0.21760520967822097</v>
      </c>
      <c r="FE18" s="224">
        <f t="shared" si="133"/>
        <v>0.28800689516235128</v>
      </c>
      <c r="FF18" s="224">
        <f t="shared" si="134"/>
        <v>0.36521380686128824</v>
      </c>
      <c r="FG18" s="224">
        <f t="shared" si="135"/>
        <v>0.21301248919397828</v>
      </c>
      <c r="FH18" s="224">
        <f t="shared" si="136"/>
        <v>0.29410757761938039</v>
      </c>
      <c r="FI18" s="224">
        <f t="shared" si="137"/>
        <v>0.37115812511071977</v>
      </c>
      <c r="FJ18" s="224">
        <f t="shared" si="138"/>
        <v>0.31025520973795895</v>
      </c>
      <c r="FK18" s="224">
        <f t="shared" si="139"/>
        <v>0.37906964007998567</v>
      </c>
      <c r="FL18" s="224">
        <f t="shared" si="140"/>
        <v>0.4211884889777619</v>
      </c>
      <c r="FM18" s="224">
        <f t="shared" si="141"/>
        <v>0.24498571043841286</v>
      </c>
      <c r="FN18" s="224">
        <f t="shared" si="43"/>
        <v>0.32390434646896293</v>
      </c>
      <c r="FO18" s="224">
        <f t="shared" si="43"/>
        <v>0.39574614763128235</v>
      </c>
      <c r="FP18" s="224">
        <f t="shared" si="142"/>
        <v>0.16773316343787095</v>
      </c>
      <c r="FQ18" s="224">
        <f t="shared" si="143"/>
        <v>0.23362833478846312</v>
      </c>
      <c r="FR18" s="224">
        <f t="shared" si="144"/>
        <v>0.308888355001884</v>
      </c>
      <c r="FS18" s="224">
        <f t="shared" si="145"/>
        <v>0.23993495892947364</v>
      </c>
      <c r="FT18" s="224">
        <f t="shared" si="146"/>
        <v>0.31722656773749142</v>
      </c>
      <c r="FU18" s="224">
        <f t="shared" si="147"/>
        <v>0.3875872413476113</v>
      </c>
      <c r="FV18" s="224">
        <f t="shared" si="148"/>
        <v>0.26302529295687144</v>
      </c>
      <c r="FW18" s="224">
        <f t="shared" si="46"/>
        <v>0.34775512199279973</v>
      </c>
      <c r="FX18" s="224">
        <f t="shared" si="46"/>
        <v>0.42488701169956161</v>
      </c>
      <c r="FY18" s="224">
        <f t="shared" si="149"/>
        <v>0.30372414094139322</v>
      </c>
      <c r="FZ18" s="224">
        <f t="shared" si="150"/>
        <v>0.37108998391194647</v>
      </c>
      <c r="GA18" s="224">
        <f t="shared" si="151"/>
        <v>0.41232220434660721</v>
      </c>
      <c r="GB18" s="224">
        <f t="shared" si="152"/>
        <v>0.22972237099310971</v>
      </c>
      <c r="GC18" s="224">
        <f t="shared" si="153"/>
        <v>0.30372414094139322</v>
      </c>
      <c r="GD18" s="224">
        <f t="shared" si="154"/>
        <v>0.37108998391194647</v>
      </c>
      <c r="GE18" s="224">
        <f t="shared" si="155"/>
        <v>0.1838842688146918</v>
      </c>
      <c r="GF18" s="224">
        <f t="shared" si="156"/>
        <v>0.25612451727760643</v>
      </c>
      <c r="GG18" s="224">
        <f t="shared" si="157"/>
        <v>0.3386313603149399</v>
      </c>
      <c r="GH18" s="25"/>
      <c r="GI18" s="213" t="s">
        <v>49</v>
      </c>
      <c r="GJ18" s="227">
        <f t="shared" si="158"/>
        <v>1.658010238969353E-2</v>
      </c>
      <c r="GK18" s="227">
        <f t="shared" si="159"/>
        <v>2.2892243403031014E-2</v>
      </c>
      <c r="GL18" s="227">
        <f t="shared" si="160"/>
        <v>2.8889572345678124E-2</v>
      </c>
      <c r="GM18" s="227">
        <f t="shared" si="161"/>
        <v>9.740887937646759E-3</v>
      </c>
      <c r="GN18" s="227">
        <f t="shared" si="162"/>
        <v>1.8368531539562458E-2</v>
      </c>
      <c r="GO18" s="227">
        <f t="shared" si="163"/>
        <v>2.5361537889012301E-2</v>
      </c>
      <c r="GP18" s="227">
        <f t="shared" si="164"/>
        <v>8.476871663267745E-3</v>
      </c>
      <c r="GQ18" s="227">
        <f t="shared" si="165"/>
        <v>1.1219388966089662E-2</v>
      </c>
      <c r="GR18" s="227">
        <f t="shared" si="166"/>
        <v>1.4227005755030154E-2</v>
      </c>
      <c r="GS18" s="227">
        <f t="shared" si="167"/>
        <v>2.0538220329885719E-2</v>
      </c>
      <c r="GT18" s="227">
        <f t="shared" si="168"/>
        <v>2.5918840352411696E-2</v>
      </c>
      <c r="GU18" s="227">
        <f t="shared" si="169"/>
        <v>2.997570232061526E-2</v>
      </c>
      <c r="GV18" s="227">
        <f t="shared" si="170"/>
        <v>4.617569546113808E-3</v>
      </c>
      <c r="GW18" s="227">
        <f t="shared" si="171"/>
        <v>4.617569546113808E-3</v>
      </c>
      <c r="GX18" s="227">
        <f t="shared" si="172"/>
        <v>4.617569546113808E-3</v>
      </c>
      <c r="GY18" s="227">
        <f t="shared" si="173"/>
        <v>2.2658416252310489E-2</v>
      </c>
      <c r="GZ18" s="227">
        <f t="shared" si="174"/>
        <v>2.860625051854199E-2</v>
      </c>
      <c r="HA18" s="227">
        <f t="shared" si="175"/>
        <v>3.4306706506069477E-2</v>
      </c>
      <c r="HB18" s="227">
        <f t="shared" si="176"/>
        <v>1.8834163354862377E-2</v>
      </c>
      <c r="HC18" s="227">
        <f t="shared" si="177"/>
        <v>2.4927569146141384E-2</v>
      </c>
      <c r="HD18" s="227">
        <f t="shared" si="178"/>
        <v>3.1609980790662552E-2</v>
      </c>
      <c r="HE18" s="227">
        <f t="shared" si="179"/>
        <v>1.8436654269618696E-2</v>
      </c>
      <c r="HF18" s="227">
        <f t="shared" si="180"/>
        <v>2.5455595336974484E-2</v>
      </c>
      <c r="HG18" s="227">
        <f t="shared" si="181"/>
        <v>3.2124473348578035E-2</v>
      </c>
      <c r="HH18" s="227">
        <f t="shared" si="182"/>
        <v>2.3526798037106236E-2</v>
      </c>
      <c r="HI18" s="227">
        <f t="shared" si="183"/>
        <v>2.8745028557917697E-2</v>
      </c>
      <c r="HJ18" s="227">
        <f t="shared" si="184"/>
        <v>3.1938920619908551E-2</v>
      </c>
      <c r="HK18" s="229">
        <f t="shared" si="185"/>
        <v>1.8577381299510056E-2</v>
      </c>
      <c r="HL18" s="229">
        <f t="shared" si="186"/>
        <v>2.4561818475674849E-2</v>
      </c>
      <c r="HM18" s="229">
        <f t="shared" si="187"/>
        <v>3.0009615945362399E-2</v>
      </c>
      <c r="HN18" s="229">
        <f t="shared" si="188"/>
        <v>1.7646987506016395E-3</v>
      </c>
      <c r="HO18" s="229">
        <f t="shared" si="189"/>
        <v>2.4579732597665694E-3</v>
      </c>
      <c r="HP18" s="229">
        <f t="shared" si="190"/>
        <v>3.2497741232259398E-3</v>
      </c>
      <c r="HQ18" s="229">
        <f t="shared" si="191"/>
        <v>2.5243244303642534E-3</v>
      </c>
      <c r="HR18" s="229">
        <f t="shared" si="192"/>
        <v>3.3374993726351145E-3</v>
      </c>
      <c r="HS18" s="229">
        <f t="shared" si="193"/>
        <v>4.0777548490499478E-3</v>
      </c>
      <c r="HT18" s="229">
        <f t="shared" si="194"/>
        <v>2.7672548251291293E-3</v>
      </c>
      <c r="HU18" s="229">
        <f t="shared" si="195"/>
        <v>3.6586863129384971E-3</v>
      </c>
      <c r="HV18" s="229">
        <f t="shared" si="196"/>
        <v>4.4701808713624403E-3</v>
      </c>
      <c r="HW18" s="229">
        <f t="shared" si="197"/>
        <v>3.1954421001864825E-3</v>
      </c>
      <c r="HX18" s="229">
        <f t="shared" si="198"/>
        <v>3.9041893537812991E-3</v>
      </c>
      <c r="HY18" s="229">
        <f t="shared" si="199"/>
        <v>4.3379881708681105E-3</v>
      </c>
      <c r="HZ18" s="229">
        <f t="shared" si="200"/>
        <v>2.9008462306084011E-2</v>
      </c>
      <c r="IA18" s="229">
        <f t="shared" si="201"/>
        <v>3.8353122753597285E-2</v>
      </c>
      <c r="IB18" s="229">
        <f t="shared" si="202"/>
        <v>4.6859823725212635E-2</v>
      </c>
      <c r="IC18" s="229">
        <f t="shared" si="203"/>
        <v>2.3220202096698717E-2</v>
      </c>
      <c r="ID18" s="229">
        <f t="shared" si="204"/>
        <v>3.2342424348973213E-2</v>
      </c>
      <c r="IE18" s="229">
        <f t="shared" si="205"/>
        <v>4.2761072893717098E-2</v>
      </c>
      <c r="IF18" s="25"/>
      <c r="IG18" s="215" t="s">
        <v>49</v>
      </c>
      <c r="IH18" s="227">
        <f t="shared" si="206"/>
        <v>2.2813540385358422E-2</v>
      </c>
      <c r="II18" s="227">
        <f t="shared" si="207"/>
        <v>1.7959872226445992E-2</v>
      </c>
      <c r="IJ18" s="227">
        <f t="shared" si="208"/>
        <v>1.1285663837619305E-2</v>
      </c>
      <c r="IK18" s="227">
        <f t="shared" si="209"/>
        <v>2.5587900838831095E-2</v>
      </c>
      <c r="IL18" s="227">
        <f t="shared" si="210"/>
        <v>4.617569546113808E-3</v>
      </c>
      <c r="IM18" s="227">
        <f t="shared" si="211"/>
        <v>2.8544405948865988E-2</v>
      </c>
      <c r="IN18" s="227">
        <f t="shared" si="212"/>
        <v>2.5074820609451924E-2</v>
      </c>
      <c r="IO18" s="227">
        <f t="shared" si="213"/>
        <v>2.5368079573036426E-2</v>
      </c>
      <c r="IP18" s="227">
        <f t="shared" si="214"/>
        <v>2.8238943943212545E-2</v>
      </c>
      <c r="IQ18" s="227">
        <f t="shared" si="215"/>
        <v>2.4427658549055539E-2</v>
      </c>
      <c r="IR18" s="227">
        <f t="shared" si="216"/>
        <v>2.4826048483401796E-3</v>
      </c>
      <c r="IS18" s="227">
        <f t="shared" si="217"/>
        <v>3.3192695061711073E-3</v>
      </c>
      <c r="IT18" s="227">
        <f t="shared" si="218"/>
        <v>3.6387020805921412E-3</v>
      </c>
      <c r="IU18" s="227">
        <f t="shared" si="219"/>
        <v>3.8354522446542977E-3</v>
      </c>
      <c r="IV18" s="227">
        <f t="shared" si="220"/>
        <v>3.8143632884622802E-2</v>
      </c>
      <c r="IW18" s="227">
        <f t="shared" si="221"/>
        <v>3.2666530922090556E-2</v>
      </c>
      <c r="IY18" s="25"/>
      <c r="IZ18" s="25"/>
      <c r="JA18" s="25"/>
      <c r="JB18" s="25"/>
      <c r="JC18" s="25"/>
      <c r="JD18" s="25"/>
      <c r="JE18" s="25"/>
      <c r="JF18" s="25"/>
      <c r="JG18" s="25"/>
      <c r="JH18" s="25"/>
      <c r="JI18" s="25"/>
      <c r="JJ18" s="25"/>
      <c r="JK18" s="25"/>
      <c r="JL18" s="25"/>
      <c r="JM18" s="25"/>
      <c r="JN18" s="25"/>
      <c r="JO18" s="25"/>
      <c r="JP18" s="25"/>
      <c r="JQ18" s="25"/>
      <c r="JR18" s="25"/>
      <c r="JS18" s="25"/>
      <c r="JT18" s="25"/>
      <c r="JU18" s="25"/>
      <c r="JV18" s="25"/>
      <c r="JW18" s="25"/>
      <c r="JX18" s="25"/>
      <c r="JY18" s="25"/>
      <c r="JZ18" s="25"/>
      <c r="KA18" s="25"/>
      <c r="KB18" s="25"/>
      <c r="KC18" s="25"/>
      <c r="KD18" s="25"/>
      <c r="KE18" s="25"/>
      <c r="KF18" s="25"/>
      <c r="KG18" s="25"/>
      <c r="KH18" s="25"/>
      <c r="KI18" s="25"/>
      <c r="KJ18" s="25"/>
      <c r="KK18" s="25"/>
      <c r="KL18" s="25"/>
      <c r="KM18" s="25"/>
      <c r="KN18" s="25"/>
      <c r="KO18" s="25"/>
      <c r="KP18" s="25"/>
      <c r="KQ18" s="25"/>
      <c r="KR18" s="25"/>
      <c r="KS18" s="25"/>
      <c r="KT18" s="25"/>
      <c r="KU18" s="25"/>
      <c r="KV18" s="215" t="s">
        <v>49</v>
      </c>
      <c r="KW18" s="227">
        <f t="shared" si="222"/>
        <v>2.9809926560764033E-2</v>
      </c>
      <c r="KX18" s="25"/>
      <c r="KY18" s="215" t="s">
        <v>49</v>
      </c>
      <c r="KZ18" s="227">
        <f t="shared" si="223"/>
        <v>2.1565613073071178E-2</v>
      </c>
      <c r="LA18" s="25"/>
      <c r="LB18" s="25"/>
      <c r="LC18" s="230" t="s">
        <v>49</v>
      </c>
      <c r="LD18" s="227">
        <f>KW18/(KW18+KZ18)</f>
        <v>0.58023578483507809</v>
      </c>
      <c r="LE18" s="34">
        <f>RANK(LD18,$LD$12:$LD$21)</f>
        <v>3</v>
      </c>
      <c r="LF18" s="25"/>
      <c r="LG18" s="25"/>
      <c r="LH18" s="25"/>
      <c r="LI18" s="25"/>
      <c r="LJ18" s="25"/>
      <c r="LK18" s="25"/>
      <c r="LL18" s="25"/>
      <c r="LM18" s="25"/>
      <c r="LN18" s="25"/>
      <c r="LO18" s="25"/>
      <c r="LP18" s="25"/>
      <c r="LQ18" s="25"/>
      <c r="LR18" s="25"/>
      <c r="LS18" s="25"/>
      <c r="LT18" s="25"/>
      <c r="LU18" s="25"/>
      <c r="LV18" s="25"/>
      <c r="LW18" s="25"/>
      <c r="LX18" s="25"/>
      <c r="LY18" s="25"/>
      <c r="LZ18" s="25"/>
      <c r="MA18" s="25"/>
      <c r="MB18" s="25"/>
      <c r="MC18" s="25"/>
      <c r="MD18" s="25"/>
      <c r="ME18" s="25"/>
      <c r="MF18" s="25"/>
      <c r="MG18" s="25"/>
      <c r="MH18" s="25"/>
      <c r="MI18" s="25"/>
      <c r="MJ18" s="25"/>
      <c r="MK18" s="25"/>
      <c r="ML18" s="25"/>
      <c r="MM18" s="25"/>
      <c r="MN18" s="25"/>
      <c r="MO18" s="25"/>
      <c r="MP18" s="25"/>
      <c r="MQ18" s="25"/>
      <c r="MR18" s="25"/>
      <c r="MS18" s="25"/>
      <c r="MT18" s="25"/>
      <c r="MU18" s="25"/>
      <c r="MV18" s="25"/>
      <c r="MW18" s="25"/>
      <c r="MX18" s="25"/>
      <c r="MY18" s="25"/>
      <c r="MZ18" s="25"/>
      <c r="NA18" s="25"/>
      <c r="NB18" s="25"/>
      <c r="NC18" s="25"/>
      <c r="ND18" s="25"/>
      <c r="NE18" s="25"/>
      <c r="NF18" s="25"/>
      <c r="NG18" s="25"/>
      <c r="NH18" s="25"/>
      <c r="NI18" s="25"/>
      <c r="NJ18" s="25"/>
      <c r="NK18" s="25"/>
      <c r="NL18" s="25"/>
      <c r="NM18" s="25"/>
      <c r="NN18" s="25"/>
      <c r="NO18" s="25"/>
      <c r="NP18" s="25"/>
      <c r="NQ18" s="25"/>
      <c r="NR18" s="25"/>
      <c r="NS18" s="25"/>
      <c r="NT18" s="25"/>
      <c r="NU18" s="25"/>
      <c r="NV18" s="25"/>
      <c r="NW18" s="25"/>
      <c r="NX18" s="25"/>
    </row>
    <row r="19" spans="1:420">
      <c r="A19" s="213" t="s">
        <v>51</v>
      </c>
      <c r="B19" s="16">
        <v>5</v>
      </c>
      <c r="C19" s="16">
        <v>5</v>
      </c>
      <c r="D19" s="16">
        <v>7</v>
      </c>
      <c r="E19" s="17">
        <v>7</v>
      </c>
      <c r="F19" s="218"/>
      <c r="G19" s="11">
        <v>7</v>
      </c>
      <c r="H19" s="11">
        <v>7</v>
      </c>
      <c r="I19" s="11">
        <v>7</v>
      </c>
      <c r="J19" s="16">
        <v>7</v>
      </c>
      <c r="K19" s="16">
        <v>9</v>
      </c>
      <c r="L19" s="16">
        <v>8</v>
      </c>
      <c r="M19" s="16">
        <v>7</v>
      </c>
      <c r="N19" s="16">
        <v>8</v>
      </c>
      <c r="O19" s="16">
        <v>9</v>
      </c>
      <c r="P19" s="16">
        <v>8</v>
      </c>
      <c r="Q19" s="16">
        <v>7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34"/>
      <c r="AJ19" s="1"/>
      <c r="AK19" s="1"/>
      <c r="AL19" s="1"/>
      <c r="AM19" s="1"/>
      <c r="AN19" s="1"/>
      <c r="AO19" s="213" t="s">
        <v>50</v>
      </c>
      <c r="AP19" s="188">
        <f t="shared" si="69"/>
        <v>4</v>
      </c>
      <c r="AQ19" s="188">
        <f t="shared" si="70"/>
        <v>5.4285714285714288</v>
      </c>
      <c r="AR19" s="188">
        <f t="shared" si="71"/>
        <v>7.3037974683544302</v>
      </c>
      <c r="AS19" s="188">
        <f t="shared" si="72"/>
        <v>4</v>
      </c>
      <c r="AT19" s="188">
        <f t="shared" si="73"/>
        <v>5.4285714285714288</v>
      </c>
      <c r="AU19" s="188">
        <f t="shared" si="74"/>
        <v>7.3037974683544302</v>
      </c>
      <c r="AV19" s="188">
        <f t="shared" si="75"/>
        <v>7.3037974683544302</v>
      </c>
      <c r="AW19" s="188">
        <f t="shared" si="76"/>
        <v>9</v>
      </c>
      <c r="AX19" s="210">
        <f t="shared" si="77"/>
        <v>10</v>
      </c>
      <c r="AY19" s="210">
        <f t="shared" si="78"/>
        <v>7.3037974683544302</v>
      </c>
      <c r="AZ19" s="210">
        <f t="shared" si="79"/>
        <v>9</v>
      </c>
      <c r="BA19" s="210">
        <f t="shared" si="80"/>
        <v>10</v>
      </c>
      <c r="BB19" s="218">
        <v>4</v>
      </c>
      <c r="BC19" s="218">
        <v>4</v>
      </c>
      <c r="BD19" s="218">
        <v>4</v>
      </c>
      <c r="BE19" s="210">
        <f t="shared" si="81"/>
        <v>1</v>
      </c>
      <c r="BF19" s="210">
        <f t="shared" si="82"/>
        <v>4</v>
      </c>
      <c r="BG19" s="210">
        <f t="shared" si="83"/>
        <v>5.4285714285714288</v>
      </c>
      <c r="BH19" s="210">
        <f t="shared" si="84"/>
        <v>5.4285714285714288</v>
      </c>
      <c r="BI19" s="210">
        <f t="shared" si="85"/>
        <v>7.3037974683544302</v>
      </c>
      <c r="BJ19" s="210">
        <f t="shared" si="86"/>
        <v>9</v>
      </c>
      <c r="BK19" s="210">
        <f t="shared" si="87"/>
        <v>5.4285714285714288</v>
      </c>
      <c r="BL19" s="210">
        <f t="shared" si="88"/>
        <v>7.3037974683544302</v>
      </c>
      <c r="BM19" s="210">
        <f t="shared" si="89"/>
        <v>9</v>
      </c>
      <c r="BN19" s="210">
        <f t="shared" si="90"/>
        <v>5.4285714285714288</v>
      </c>
      <c r="BO19" s="210">
        <f t="shared" si="91"/>
        <v>7.3037974683544302</v>
      </c>
      <c r="BP19" s="210">
        <f t="shared" si="92"/>
        <v>9</v>
      </c>
      <c r="BQ19" s="210">
        <f t="shared" si="93"/>
        <v>4</v>
      </c>
      <c r="BR19" s="210">
        <f t="shared" si="94"/>
        <v>5.4285714285714288</v>
      </c>
      <c r="BS19" s="210">
        <f t="shared" si="95"/>
        <v>7.3037974683544302</v>
      </c>
      <c r="BT19" s="210">
        <f t="shared" si="96"/>
        <v>4</v>
      </c>
      <c r="BU19" s="210">
        <f t="shared" si="97"/>
        <v>5.4285714285714288</v>
      </c>
      <c r="BV19" s="210">
        <f t="shared" si="98"/>
        <v>7.3037974683544302</v>
      </c>
      <c r="BW19" s="210">
        <f t="shared" si="99"/>
        <v>5.4285714285714288</v>
      </c>
      <c r="BX19" s="210">
        <f t="shared" si="100"/>
        <v>7.3037974683544302</v>
      </c>
      <c r="BY19" s="210">
        <f t="shared" si="101"/>
        <v>9</v>
      </c>
      <c r="BZ19" s="210">
        <f t="shared" si="102"/>
        <v>5.4285714285714288</v>
      </c>
      <c r="CA19" s="210">
        <f t="shared" si="103"/>
        <v>7.3037974683544302</v>
      </c>
      <c r="CB19" s="210">
        <f t="shared" si="104"/>
        <v>9</v>
      </c>
      <c r="CC19" s="210">
        <f t="shared" si="105"/>
        <v>7.3037974683544302</v>
      </c>
      <c r="CD19" s="210">
        <f t="shared" si="106"/>
        <v>9</v>
      </c>
      <c r="CE19" s="210">
        <f t="shared" si="107"/>
        <v>10</v>
      </c>
      <c r="CF19" s="210">
        <f t="shared" si="108"/>
        <v>5.4285714285714288</v>
      </c>
      <c r="CG19" s="210">
        <f t="shared" si="109"/>
        <v>7.3037974683544302</v>
      </c>
      <c r="CH19" s="210">
        <f t="shared" si="110"/>
        <v>9</v>
      </c>
      <c r="CI19" s="210">
        <f t="shared" si="111"/>
        <v>5.4285714285714288</v>
      </c>
      <c r="CJ19" s="210">
        <f t="shared" si="112"/>
        <v>7.3037974683544302</v>
      </c>
      <c r="CK19" s="210">
        <f t="shared" si="113"/>
        <v>9</v>
      </c>
      <c r="CM19" s="213" t="s">
        <v>50</v>
      </c>
      <c r="CN19" s="188">
        <f t="shared" si="114"/>
        <v>4.8571428571428577</v>
      </c>
      <c r="CO19" s="188">
        <f t="shared" si="5"/>
        <v>6.4285714285714288</v>
      </c>
      <c r="CP19" s="188">
        <f t="shared" si="5"/>
        <v>8.151898734177216</v>
      </c>
      <c r="CQ19" s="188">
        <f t="shared" si="5"/>
        <v>4.8571428571428577</v>
      </c>
      <c r="CR19" s="188">
        <f t="shared" si="5"/>
        <v>6.4285714285714288</v>
      </c>
      <c r="CS19" s="188">
        <f t="shared" si="5"/>
        <v>8.151898734177216</v>
      </c>
      <c r="CT19" s="188">
        <f t="shared" si="5"/>
        <v>6.5090415913200719</v>
      </c>
      <c r="CU19" s="188">
        <f t="shared" si="5"/>
        <v>8.2142857142857153</v>
      </c>
      <c r="CV19" s="188">
        <f t="shared" si="5"/>
        <v>9.5</v>
      </c>
      <c r="CW19" s="188">
        <f t="shared" si="5"/>
        <v>6.5090415913200719</v>
      </c>
      <c r="CX19" s="188">
        <f t="shared" si="5"/>
        <v>8.2142857142857153</v>
      </c>
      <c r="CY19" s="188">
        <f t="shared" si="5"/>
        <v>9.5</v>
      </c>
      <c r="CZ19" s="188">
        <f t="shared" si="5"/>
        <v>4</v>
      </c>
      <c r="DA19" s="188">
        <f t="shared" si="5"/>
        <v>4</v>
      </c>
      <c r="DB19" s="188">
        <f t="shared" si="5"/>
        <v>4</v>
      </c>
      <c r="DC19" s="188">
        <f t="shared" si="5"/>
        <v>2.5</v>
      </c>
      <c r="DD19" s="188">
        <f t="shared" si="5"/>
        <v>4.8571428571428577</v>
      </c>
      <c r="DE19" s="188">
        <f t="shared" si="115"/>
        <v>6.4285714285714288</v>
      </c>
      <c r="DF19" s="188">
        <f t="shared" si="6"/>
        <v>4.7142857142857144</v>
      </c>
      <c r="DG19" s="188">
        <f t="shared" si="7"/>
        <v>6.5090415913200719</v>
      </c>
      <c r="DH19" s="188">
        <f t="shared" si="8"/>
        <v>8.2142857142857153</v>
      </c>
      <c r="DI19" s="188">
        <f t="shared" si="9"/>
        <v>5.5714285714285712</v>
      </c>
      <c r="DJ19" s="188">
        <f t="shared" si="10"/>
        <v>7.3661844484629295</v>
      </c>
      <c r="DK19" s="188">
        <f t="shared" si="11"/>
        <v>9</v>
      </c>
      <c r="DL19" s="188">
        <f t="shared" si="12"/>
        <v>5.5714285714285712</v>
      </c>
      <c r="DM19" s="188">
        <f t="shared" si="13"/>
        <v>7.3661844484629295</v>
      </c>
      <c r="DN19" s="188">
        <f t="shared" si="14"/>
        <v>9</v>
      </c>
      <c r="DO19" s="188">
        <f t="shared" si="15"/>
        <v>4</v>
      </c>
      <c r="DP19" s="188">
        <f t="shared" si="16"/>
        <v>5.5714285714285712</v>
      </c>
      <c r="DQ19" s="188">
        <f t="shared" si="17"/>
        <v>7.3661844484629295</v>
      </c>
      <c r="DR19" s="188">
        <f t="shared" si="18"/>
        <v>4</v>
      </c>
      <c r="DS19" s="188">
        <f t="shared" si="116"/>
        <v>5.5714285714285712</v>
      </c>
      <c r="DT19" s="188">
        <f t="shared" si="19"/>
        <v>7.3661844484629295</v>
      </c>
      <c r="DU19" s="188">
        <f t="shared" si="20"/>
        <v>5.5714285714285712</v>
      </c>
      <c r="DV19" s="188">
        <f t="shared" si="21"/>
        <v>7.3661844484629295</v>
      </c>
      <c r="DW19" s="188">
        <f t="shared" si="22"/>
        <v>9</v>
      </c>
      <c r="DX19" s="188">
        <f t="shared" si="23"/>
        <v>5.5714285714285712</v>
      </c>
      <c r="DY19" s="188">
        <f t="shared" si="24"/>
        <v>7.3661844484629295</v>
      </c>
      <c r="DZ19" s="188">
        <f t="shared" si="25"/>
        <v>9</v>
      </c>
      <c r="EA19" s="188">
        <f t="shared" si="26"/>
        <v>7.3661844484629295</v>
      </c>
      <c r="EB19" s="188">
        <f t="shared" si="117"/>
        <v>9</v>
      </c>
      <c r="EC19" s="188">
        <f t="shared" si="27"/>
        <v>10</v>
      </c>
      <c r="ED19" s="188">
        <f t="shared" si="28"/>
        <v>5.5714285714285712</v>
      </c>
      <c r="EE19" s="188">
        <f t="shared" si="29"/>
        <v>7.3661844484629295</v>
      </c>
      <c r="EF19" s="188">
        <f t="shared" si="30"/>
        <v>9</v>
      </c>
      <c r="EG19" s="188">
        <f t="shared" si="31"/>
        <v>5.5714285714285712</v>
      </c>
      <c r="EH19" s="188">
        <f t="shared" si="32"/>
        <v>7.3661844484629295</v>
      </c>
      <c r="EI19" s="188">
        <f t="shared" si="33"/>
        <v>9</v>
      </c>
      <c r="EK19" s="213" t="s">
        <v>50</v>
      </c>
      <c r="EL19" s="227">
        <f t="shared" si="118"/>
        <v>0.21941311921278617</v>
      </c>
      <c r="EM19" s="227">
        <f t="shared" si="34"/>
        <v>0.29039971660515812</v>
      </c>
      <c r="EN19" s="227">
        <f t="shared" si="34"/>
        <v>0.36824807945317944</v>
      </c>
      <c r="EO19" s="224">
        <f t="shared" si="119"/>
        <v>0.243080332420573</v>
      </c>
      <c r="EP19" s="224">
        <f t="shared" si="120"/>
        <v>0.32172396938017012</v>
      </c>
      <c r="EQ19" s="224">
        <f t="shared" si="121"/>
        <v>0.40796952291583882</v>
      </c>
      <c r="ER19" s="224">
        <f t="shared" si="122"/>
        <v>0.28032552400439575</v>
      </c>
      <c r="ES19" s="224">
        <f t="shared" si="123"/>
        <v>0.35376543764133023</v>
      </c>
      <c r="ET19" s="224">
        <f t="shared" si="124"/>
        <v>0.40913741918519053</v>
      </c>
      <c r="EU19" s="224">
        <f t="shared" si="125"/>
        <v>0.28952689789066471</v>
      </c>
      <c r="EV19" s="224">
        <f t="shared" si="37"/>
        <v>0.36537739510163764</v>
      </c>
      <c r="EW19" s="224">
        <f t="shared" si="37"/>
        <v>0.42256690042189393</v>
      </c>
      <c r="EX19" s="224">
        <f t="shared" si="126"/>
        <v>0.34362942367004617</v>
      </c>
      <c r="EY19" s="224">
        <f t="shared" si="127"/>
        <v>0.34362942367004617</v>
      </c>
      <c r="EZ19" s="224">
        <f t="shared" si="128"/>
        <v>0.34362942367004617</v>
      </c>
      <c r="FA19" s="224">
        <f t="shared" si="129"/>
        <v>0.11453298086112156</v>
      </c>
      <c r="FB19" s="224">
        <f t="shared" si="130"/>
        <v>0.22252121995875049</v>
      </c>
      <c r="FC19" s="224">
        <f t="shared" si="131"/>
        <v>0.2945133793571697</v>
      </c>
      <c r="FD19" s="224">
        <f t="shared" si="132"/>
        <v>0.21120505645239093</v>
      </c>
      <c r="FE19" s="224">
        <f t="shared" si="133"/>
        <v>0.29161204476424285</v>
      </c>
      <c r="FF19" s="224">
        <f t="shared" si="134"/>
        <v>0.36800881048522666</v>
      </c>
      <c r="FG19" s="224">
        <f t="shared" si="135"/>
        <v>0.25174203268379247</v>
      </c>
      <c r="FH19" s="224">
        <f t="shared" si="136"/>
        <v>0.33283712110919467</v>
      </c>
      <c r="FI19" s="224">
        <f t="shared" si="137"/>
        <v>0.40666020664304942</v>
      </c>
      <c r="FJ19" s="224">
        <f t="shared" si="138"/>
        <v>0.23466215814475305</v>
      </c>
      <c r="FK19" s="224">
        <f t="shared" si="139"/>
        <v>0.31025520973795895</v>
      </c>
      <c r="FL19" s="224">
        <f t="shared" si="140"/>
        <v>0.37906964007998567</v>
      </c>
      <c r="FM19" s="224">
        <f t="shared" si="141"/>
        <v>0.17588717672501436</v>
      </c>
      <c r="FN19" s="224">
        <f t="shared" si="43"/>
        <v>0.24498571043841286</v>
      </c>
      <c r="FO19" s="224">
        <f t="shared" si="43"/>
        <v>0.32390434646896293</v>
      </c>
      <c r="FP19" s="224">
        <f t="shared" si="142"/>
        <v>0.16773316343787095</v>
      </c>
      <c r="FQ19" s="224">
        <f t="shared" si="143"/>
        <v>0.23362833478846312</v>
      </c>
      <c r="FR19" s="224">
        <f t="shared" si="144"/>
        <v>0.308888355001884</v>
      </c>
      <c r="FS19" s="224">
        <f t="shared" si="145"/>
        <v>0.23993495892947364</v>
      </c>
      <c r="FT19" s="224">
        <f t="shared" si="146"/>
        <v>0.31722656773749142</v>
      </c>
      <c r="FU19" s="224">
        <f t="shared" si="147"/>
        <v>0.3875872413476113</v>
      </c>
      <c r="FV19" s="224">
        <f t="shared" si="148"/>
        <v>0.26302529295687144</v>
      </c>
      <c r="FW19" s="224">
        <f t="shared" si="46"/>
        <v>0.34775512199279973</v>
      </c>
      <c r="FX19" s="224">
        <f t="shared" si="46"/>
        <v>0.42488701169956161</v>
      </c>
      <c r="FY19" s="224">
        <f t="shared" si="149"/>
        <v>0.30372414094139322</v>
      </c>
      <c r="FZ19" s="224">
        <f t="shared" si="150"/>
        <v>0.37108998391194647</v>
      </c>
      <c r="GA19" s="224">
        <f t="shared" si="151"/>
        <v>0.41232220434660721</v>
      </c>
      <c r="GB19" s="224">
        <f t="shared" si="152"/>
        <v>0.22972237099310971</v>
      </c>
      <c r="GC19" s="224">
        <f t="shared" si="153"/>
        <v>0.30372414094139322</v>
      </c>
      <c r="GD19" s="224">
        <f t="shared" si="154"/>
        <v>0.37108998391194647</v>
      </c>
      <c r="GE19" s="224">
        <f t="shared" si="155"/>
        <v>0.25612451727760643</v>
      </c>
      <c r="GF19" s="224">
        <f t="shared" si="156"/>
        <v>0.3386313603149399</v>
      </c>
      <c r="GG19" s="224">
        <f t="shared" si="157"/>
        <v>0.41373960483305655</v>
      </c>
      <c r="GH19" s="25"/>
      <c r="GI19" s="213" t="s">
        <v>50</v>
      </c>
      <c r="GJ19" s="227">
        <f t="shared" si="158"/>
        <v>1.7082529734835761E-2</v>
      </c>
      <c r="GK19" s="227">
        <f t="shared" si="159"/>
        <v>2.2609230531400269E-2</v>
      </c>
      <c r="GL19" s="227">
        <f t="shared" si="160"/>
        <v>2.8670157872166646E-2</v>
      </c>
      <c r="GM19" s="227">
        <f t="shared" si="161"/>
        <v>1.8925153707427991E-2</v>
      </c>
      <c r="GN19" s="227">
        <f t="shared" si="162"/>
        <v>2.5047997553948809E-2</v>
      </c>
      <c r="GO19" s="227">
        <f t="shared" si="163"/>
        <v>3.1762692819465886E-2</v>
      </c>
      <c r="GP19" s="227">
        <f t="shared" si="164"/>
        <v>1.1359828574807239E-2</v>
      </c>
      <c r="GQ19" s="227">
        <f t="shared" si="165"/>
        <v>1.4335885901114571E-2</v>
      </c>
      <c r="GR19" s="227">
        <f t="shared" si="166"/>
        <v>1.6579763694332499E-2</v>
      </c>
      <c r="GS19" s="227">
        <f t="shared" si="167"/>
        <v>2.0538220329885719E-2</v>
      </c>
      <c r="GT19" s="227">
        <f t="shared" si="168"/>
        <v>2.5918840352411696E-2</v>
      </c>
      <c r="GU19" s="227">
        <f t="shared" si="169"/>
        <v>2.997570232061526E-2</v>
      </c>
      <c r="GV19" s="227">
        <f t="shared" si="170"/>
        <v>9.235139092227616E-3</v>
      </c>
      <c r="GW19" s="227">
        <f t="shared" si="171"/>
        <v>9.235139092227616E-3</v>
      </c>
      <c r="GX19" s="227">
        <f t="shared" si="172"/>
        <v>9.235139092227616E-3</v>
      </c>
      <c r="GY19" s="227">
        <f t="shared" si="173"/>
        <v>9.9130571103858388E-3</v>
      </c>
      <c r="GZ19" s="227">
        <f t="shared" si="174"/>
        <v>1.9259653814463918E-2</v>
      </c>
      <c r="HA19" s="227">
        <f t="shared" si="175"/>
        <v>2.5490718283849297E-2</v>
      </c>
      <c r="HB19" s="227">
        <f t="shared" si="176"/>
        <v>1.8280217373837015E-2</v>
      </c>
      <c r="HC19" s="227">
        <f t="shared" si="177"/>
        <v>2.5239602008870859E-2</v>
      </c>
      <c r="HD19" s="227">
        <f t="shared" si="178"/>
        <v>3.1851893908958435E-2</v>
      </c>
      <c r="HE19" s="227">
        <f t="shared" si="179"/>
        <v>2.1788773227731182E-2</v>
      </c>
      <c r="HF19" s="227">
        <f t="shared" si="180"/>
        <v>2.8807714295086977E-2</v>
      </c>
      <c r="HG19" s="227">
        <f t="shared" si="181"/>
        <v>3.5197249060181145E-2</v>
      </c>
      <c r="HH19" s="227">
        <f t="shared" si="182"/>
        <v>1.7794541488234766E-2</v>
      </c>
      <c r="HI19" s="227">
        <f t="shared" si="183"/>
        <v>2.3526798037106236E-2</v>
      </c>
      <c r="HJ19" s="227">
        <f t="shared" si="184"/>
        <v>2.8745028557917697E-2</v>
      </c>
      <c r="HK19" s="229">
        <f t="shared" si="185"/>
        <v>1.3337607086827732E-2</v>
      </c>
      <c r="HL19" s="229">
        <f t="shared" si="186"/>
        <v>1.8577381299510056E-2</v>
      </c>
      <c r="HM19" s="229">
        <f t="shared" si="187"/>
        <v>2.4561818475674849E-2</v>
      </c>
      <c r="HN19" s="229">
        <f t="shared" si="188"/>
        <v>1.7646987506016395E-3</v>
      </c>
      <c r="HO19" s="229">
        <f t="shared" si="189"/>
        <v>2.4579732597665694E-3</v>
      </c>
      <c r="HP19" s="229">
        <f t="shared" si="190"/>
        <v>3.2497741232259398E-3</v>
      </c>
      <c r="HQ19" s="229">
        <f t="shared" si="191"/>
        <v>2.5243244303642534E-3</v>
      </c>
      <c r="HR19" s="229">
        <f t="shared" si="192"/>
        <v>3.3374993726351145E-3</v>
      </c>
      <c r="HS19" s="229">
        <f t="shared" si="193"/>
        <v>4.0777548490499478E-3</v>
      </c>
      <c r="HT19" s="229">
        <f t="shared" si="194"/>
        <v>2.7672548251291293E-3</v>
      </c>
      <c r="HU19" s="229">
        <f t="shared" si="195"/>
        <v>3.6586863129384971E-3</v>
      </c>
      <c r="HV19" s="229">
        <f t="shared" si="196"/>
        <v>4.4701808713624403E-3</v>
      </c>
      <c r="HW19" s="229">
        <f t="shared" si="197"/>
        <v>3.1954421001864825E-3</v>
      </c>
      <c r="HX19" s="229">
        <f t="shared" si="198"/>
        <v>3.9041893537812991E-3</v>
      </c>
      <c r="HY19" s="229">
        <f t="shared" si="199"/>
        <v>4.3379881708681105E-3</v>
      </c>
      <c r="HZ19" s="229">
        <f t="shared" si="200"/>
        <v>2.9008462306084011E-2</v>
      </c>
      <c r="IA19" s="229">
        <f t="shared" si="201"/>
        <v>3.8353122753597285E-2</v>
      </c>
      <c r="IB19" s="229">
        <f t="shared" si="202"/>
        <v>4.6859823725212635E-2</v>
      </c>
      <c r="IC19" s="229">
        <f t="shared" si="203"/>
        <v>3.2342424348973213E-2</v>
      </c>
      <c r="ID19" s="229">
        <f t="shared" si="204"/>
        <v>4.2761072893717098E-2</v>
      </c>
      <c r="IE19" s="229">
        <f t="shared" si="205"/>
        <v>5.2245454717572117E-2</v>
      </c>
      <c r="IF19" s="25"/>
      <c r="IG19" s="215" t="s">
        <v>50</v>
      </c>
      <c r="IH19" s="227">
        <f t="shared" si="206"/>
        <v>2.2742787167450734E-2</v>
      </c>
      <c r="II19" s="227">
        <f t="shared" si="207"/>
        <v>2.5195960408697878E-2</v>
      </c>
      <c r="IJ19" s="227">
        <f t="shared" si="208"/>
        <v>1.415284101784222E-2</v>
      </c>
      <c r="IK19" s="227">
        <f t="shared" si="209"/>
        <v>2.5587900838831095E-2</v>
      </c>
      <c r="IL19" s="227">
        <f t="shared" si="210"/>
        <v>9.235139092227616E-3</v>
      </c>
      <c r="IM19" s="227">
        <f t="shared" si="211"/>
        <v>1.8480770755790743E-2</v>
      </c>
      <c r="IN19" s="227">
        <f t="shared" si="212"/>
        <v>2.5152828825134289E-2</v>
      </c>
      <c r="IO19" s="227">
        <f t="shared" si="213"/>
        <v>2.8650362719521573E-2</v>
      </c>
      <c r="IP19" s="227">
        <f t="shared" si="214"/>
        <v>2.3398291530091236E-2</v>
      </c>
      <c r="IQ19" s="227">
        <f t="shared" si="215"/>
        <v>1.8763547040380673E-2</v>
      </c>
      <c r="IR19" s="227">
        <f t="shared" si="216"/>
        <v>2.4826048483401796E-3</v>
      </c>
      <c r="IS19" s="227">
        <f t="shared" si="217"/>
        <v>3.3192695061711073E-3</v>
      </c>
      <c r="IT19" s="227">
        <f t="shared" si="218"/>
        <v>3.6387020805921412E-3</v>
      </c>
      <c r="IU19" s="227">
        <f t="shared" si="219"/>
        <v>3.8354522446542977E-3</v>
      </c>
      <c r="IV19" s="227">
        <f t="shared" si="220"/>
        <v>3.8143632884622802E-2</v>
      </c>
      <c r="IW19" s="227">
        <f t="shared" si="221"/>
        <v>4.2527506213494881E-2</v>
      </c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15" t="s">
        <v>50</v>
      </c>
      <c r="KW19" s="227">
        <f t="shared" si="222"/>
        <v>2.5825799689628965E-2</v>
      </c>
      <c r="KX19" s="25"/>
      <c r="KY19" s="215" t="s">
        <v>50</v>
      </c>
      <c r="KZ19" s="227">
        <f t="shared" si="223"/>
        <v>2.2059207460987867E-2</v>
      </c>
      <c r="LA19" s="25"/>
      <c r="LB19" s="25"/>
      <c r="LC19" s="230" t="s">
        <v>50</v>
      </c>
      <c r="LD19" s="227">
        <f>KW19/(KW19+KZ19)</f>
        <v>0.53932955691949369</v>
      </c>
      <c r="LE19" s="34">
        <f>RANK(LD19,$LD$12:$LD$21)</f>
        <v>4</v>
      </c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</row>
    <row r="20" spans="1:420">
      <c r="A20" s="213" t="s">
        <v>52</v>
      </c>
      <c r="B20" s="16">
        <v>5</v>
      </c>
      <c r="C20" s="16">
        <v>5</v>
      </c>
      <c r="D20" s="16">
        <v>9</v>
      </c>
      <c r="E20" s="17">
        <v>7</v>
      </c>
      <c r="F20" s="218"/>
      <c r="G20" s="11">
        <v>4</v>
      </c>
      <c r="H20" s="11">
        <v>5</v>
      </c>
      <c r="I20" s="11">
        <v>7</v>
      </c>
      <c r="J20" s="16">
        <v>8</v>
      </c>
      <c r="K20" s="16">
        <v>7</v>
      </c>
      <c r="L20" s="16">
        <v>8</v>
      </c>
      <c r="M20" s="16">
        <v>9</v>
      </c>
      <c r="N20" s="16">
        <v>7</v>
      </c>
      <c r="O20" s="16">
        <v>8</v>
      </c>
      <c r="P20" s="16">
        <v>9</v>
      </c>
      <c r="Q20" s="16">
        <v>8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13" t="s">
        <v>51</v>
      </c>
      <c r="AP20" s="188">
        <f t="shared" si="69"/>
        <v>4</v>
      </c>
      <c r="AQ20" s="188">
        <f t="shared" si="70"/>
        <v>5.4285714285714288</v>
      </c>
      <c r="AR20" s="188">
        <f t="shared" si="71"/>
        <v>7.3037974683544302</v>
      </c>
      <c r="AS20" s="188">
        <f t="shared" si="72"/>
        <v>4</v>
      </c>
      <c r="AT20" s="188">
        <f t="shared" si="73"/>
        <v>5.4285714285714288</v>
      </c>
      <c r="AU20" s="188">
        <f t="shared" si="74"/>
        <v>7.3037974683544302</v>
      </c>
      <c r="AV20" s="188">
        <f t="shared" si="75"/>
        <v>5.4285714285714288</v>
      </c>
      <c r="AW20" s="188">
        <f t="shared" si="76"/>
        <v>7.3037974683544302</v>
      </c>
      <c r="AX20" s="210">
        <f t="shared" si="77"/>
        <v>9</v>
      </c>
      <c r="AY20" s="210">
        <f t="shared" si="78"/>
        <v>5.4285714285714288</v>
      </c>
      <c r="AZ20" s="210">
        <f t="shared" si="79"/>
        <v>7.3037974683544302</v>
      </c>
      <c r="BA20" s="210">
        <f t="shared" si="80"/>
        <v>9</v>
      </c>
      <c r="BB20" s="218">
        <v>2</v>
      </c>
      <c r="BC20" s="218">
        <v>2</v>
      </c>
      <c r="BD20" s="218">
        <v>2</v>
      </c>
      <c r="BE20" s="210">
        <f t="shared" si="81"/>
        <v>5.4285714285714288</v>
      </c>
      <c r="BF20" s="210">
        <f t="shared" si="82"/>
        <v>7.3037974683544302</v>
      </c>
      <c r="BG20" s="210">
        <f t="shared" si="83"/>
        <v>9</v>
      </c>
      <c r="BH20" s="210">
        <f t="shared" si="84"/>
        <v>5.4285714285714288</v>
      </c>
      <c r="BI20" s="210">
        <f t="shared" si="85"/>
        <v>7.3037974683544302</v>
      </c>
      <c r="BJ20" s="210">
        <f t="shared" si="86"/>
        <v>9</v>
      </c>
      <c r="BK20" s="210">
        <f t="shared" si="87"/>
        <v>5.4285714285714288</v>
      </c>
      <c r="BL20" s="210">
        <f t="shared" si="88"/>
        <v>7.3037974683544302</v>
      </c>
      <c r="BM20" s="210">
        <f t="shared" si="89"/>
        <v>9</v>
      </c>
      <c r="BN20" s="210">
        <f t="shared" si="90"/>
        <v>5.4285714285714288</v>
      </c>
      <c r="BO20" s="210">
        <f t="shared" si="91"/>
        <v>7.3037974683544302</v>
      </c>
      <c r="BP20" s="210">
        <f t="shared" si="92"/>
        <v>9</v>
      </c>
      <c r="BQ20" s="210">
        <f t="shared" si="93"/>
        <v>7.3037974683544302</v>
      </c>
      <c r="BR20" s="210">
        <f t="shared" si="94"/>
        <v>9</v>
      </c>
      <c r="BS20" s="210">
        <f t="shared" si="95"/>
        <v>10</v>
      </c>
      <c r="BT20" s="210">
        <f t="shared" si="96"/>
        <v>5.4285714285714288</v>
      </c>
      <c r="BU20" s="210">
        <f t="shared" si="97"/>
        <v>7.3037974683544302</v>
      </c>
      <c r="BV20" s="210">
        <f t="shared" si="98"/>
        <v>9</v>
      </c>
      <c r="BW20" s="210">
        <f t="shared" si="99"/>
        <v>5.4285714285714288</v>
      </c>
      <c r="BX20" s="210">
        <f t="shared" si="100"/>
        <v>7.3037974683544302</v>
      </c>
      <c r="BY20" s="210">
        <f t="shared" si="101"/>
        <v>9</v>
      </c>
      <c r="BZ20" s="210">
        <f t="shared" si="102"/>
        <v>5.4285714285714288</v>
      </c>
      <c r="CA20" s="210">
        <f t="shared" si="103"/>
        <v>7.3037974683544302</v>
      </c>
      <c r="CB20" s="210">
        <f t="shared" si="104"/>
        <v>9</v>
      </c>
      <c r="CC20" s="210">
        <f t="shared" si="105"/>
        <v>7.3037974683544302</v>
      </c>
      <c r="CD20" s="210">
        <f t="shared" si="106"/>
        <v>9</v>
      </c>
      <c r="CE20" s="210">
        <f t="shared" si="107"/>
        <v>10</v>
      </c>
      <c r="CF20" s="210">
        <f t="shared" si="108"/>
        <v>5.4285714285714288</v>
      </c>
      <c r="CG20" s="210">
        <f t="shared" si="109"/>
        <v>7.3037974683544302</v>
      </c>
      <c r="CH20" s="210">
        <f t="shared" si="110"/>
        <v>9</v>
      </c>
      <c r="CI20" s="210">
        <f t="shared" si="111"/>
        <v>5.4285714285714288</v>
      </c>
      <c r="CJ20" s="210">
        <f t="shared" si="112"/>
        <v>7.3037974683544302</v>
      </c>
      <c r="CK20" s="210">
        <f t="shared" si="113"/>
        <v>9</v>
      </c>
      <c r="CM20" s="213" t="s">
        <v>51</v>
      </c>
      <c r="CN20" s="188">
        <f t="shared" si="114"/>
        <v>4.8571428571428577</v>
      </c>
      <c r="CO20" s="188">
        <f t="shared" si="5"/>
        <v>6.4285714285714288</v>
      </c>
      <c r="CP20" s="188">
        <f t="shared" si="5"/>
        <v>8.151898734177216</v>
      </c>
      <c r="CQ20" s="188">
        <f t="shared" si="5"/>
        <v>4</v>
      </c>
      <c r="CR20" s="188">
        <f t="shared" si="5"/>
        <v>5.5714285714285712</v>
      </c>
      <c r="CS20" s="188">
        <f t="shared" si="5"/>
        <v>7.3661844484629295</v>
      </c>
      <c r="CT20" s="188">
        <f t="shared" si="5"/>
        <v>6.4285714285714288</v>
      </c>
      <c r="CU20" s="188">
        <f t="shared" si="5"/>
        <v>8.151898734177216</v>
      </c>
      <c r="CV20" s="188">
        <f t="shared" si="5"/>
        <v>9.5</v>
      </c>
      <c r="CW20" s="188">
        <f t="shared" si="5"/>
        <v>5.5714285714285712</v>
      </c>
      <c r="CX20" s="188">
        <f t="shared" si="5"/>
        <v>7.3661844484629295</v>
      </c>
      <c r="CY20" s="188">
        <f t="shared" si="5"/>
        <v>9</v>
      </c>
      <c r="CZ20" s="188">
        <f t="shared" si="5"/>
        <v>2</v>
      </c>
      <c r="DA20" s="188">
        <f t="shared" si="5"/>
        <v>2</v>
      </c>
      <c r="DB20" s="188">
        <f t="shared" si="5"/>
        <v>2</v>
      </c>
      <c r="DC20" s="188">
        <f t="shared" si="5"/>
        <v>6.4285714285714288</v>
      </c>
      <c r="DD20" s="188">
        <f t="shared" si="5"/>
        <v>8.151898734177216</v>
      </c>
      <c r="DE20" s="188">
        <f t="shared" si="115"/>
        <v>9.5</v>
      </c>
      <c r="DF20" s="188">
        <f t="shared" si="6"/>
        <v>6.4285714285714288</v>
      </c>
      <c r="DG20" s="188">
        <f t="shared" si="7"/>
        <v>8.151898734177216</v>
      </c>
      <c r="DH20" s="188">
        <f t="shared" si="8"/>
        <v>9.5</v>
      </c>
      <c r="DI20" s="188">
        <f t="shared" si="9"/>
        <v>5.5714285714285712</v>
      </c>
      <c r="DJ20" s="188">
        <f t="shared" si="10"/>
        <v>7.3661844484629295</v>
      </c>
      <c r="DK20" s="188">
        <f t="shared" si="11"/>
        <v>9</v>
      </c>
      <c r="DL20" s="188">
        <f t="shared" si="12"/>
        <v>5.5714285714285712</v>
      </c>
      <c r="DM20" s="188">
        <f t="shared" si="13"/>
        <v>7.3661844484629295</v>
      </c>
      <c r="DN20" s="188">
        <f t="shared" si="14"/>
        <v>9</v>
      </c>
      <c r="DO20" s="188">
        <f t="shared" si="15"/>
        <v>7.3661844484629295</v>
      </c>
      <c r="DP20" s="188">
        <f t="shared" si="16"/>
        <v>9</v>
      </c>
      <c r="DQ20" s="188">
        <f t="shared" si="17"/>
        <v>10</v>
      </c>
      <c r="DR20" s="188">
        <f t="shared" si="18"/>
        <v>5.5714285714285712</v>
      </c>
      <c r="DS20" s="188">
        <f t="shared" si="116"/>
        <v>7.3661844484629295</v>
      </c>
      <c r="DT20" s="188">
        <f t="shared" si="19"/>
        <v>9</v>
      </c>
      <c r="DU20" s="188">
        <f t="shared" si="20"/>
        <v>5.5714285714285712</v>
      </c>
      <c r="DV20" s="188">
        <f t="shared" si="21"/>
        <v>7.3661844484629295</v>
      </c>
      <c r="DW20" s="188">
        <f t="shared" si="22"/>
        <v>9</v>
      </c>
      <c r="DX20" s="188">
        <f t="shared" si="23"/>
        <v>5.5714285714285712</v>
      </c>
      <c r="DY20" s="188">
        <f t="shared" si="24"/>
        <v>7.3661844484629295</v>
      </c>
      <c r="DZ20" s="188">
        <f t="shared" si="25"/>
        <v>9</v>
      </c>
      <c r="EA20" s="188">
        <f t="shared" si="26"/>
        <v>7.3661844484629295</v>
      </c>
      <c r="EB20" s="188">
        <f t="shared" si="117"/>
        <v>9</v>
      </c>
      <c r="EC20" s="188">
        <f t="shared" si="27"/>
        <v>10</v>
      </c>
      <c r="ED20" s="188">
        <f t="shared" si="28"/>
        <v>5.5714285714285712</v>
      </c>
      <c r="EE20" s="188">
        <f t="shared" si="29"/>
        <v>7.3661844484629295</v>
      </c>
      <c r="EF20" s="188">
        <f t="shared" si="30"/>
        <v>9</v>
      </c>
      <c r="EG20" s="188">
        <f t="shared" si="31"/>
        <v>5.5714285714285712</v>
      </c>
      <c r="EH20" s="188">
        <f t="shared" si="32"/>
        <v>7.3661844484629295</v>
      </c>
      <c r="EI20" s="188">
        <f t="shared" si="33"/>
        <v>9</v>
      </c>
      <c r="EK20" s="213" t="s">
        <v>51</v>
      </c>
      <c r="EL20" s="227">
        <f t="shared" si="118"/>
        <v>0.21941311921278617</v>
      </c>
      <c r="EM20" s="227">
        <f t="shared" si="34"/>
        <v>0.29039971660515812</v>
      </c>
      <c r="EN20" s="227">
        <f t="shared" si="34"/>
        <v>0.36824807945317944</v>
      </c>
      <c r="EO20" s="224">
        <f t="shared" si="119"/>
        <v>0.20018380316988363</v>
      </c>
      <c r="EP20" s="224">
        <f t="shared" si="120"/>
        <v>0.27882744012948074</v>
      </c>
      <c r="EQ20" s="224">
        <f t="shared" si="121"/>
        <v>0.36864770443604022</v>
      </c>
      <c r="ER20" s="224">
        <f t="shared" si="122"/>
        <v>0.27685990771930186</v>
      </c>
      <c r="ES20" s="224">
        <f t="shared" si="123"/>
        <v>0.35107861153266184</v>
      </c>
      <c r="ET20" s="224">
        <f t="shared" si="124"/>
        <v>0.40913741918519053</v>
      </c>
      <c r="EU20" s="224">
        <f t="shared" si="125"/>
        <v>0.2478211897211107</v>
      </c>
      <c r="EV20" s="224">
        <f t="shared" si="37"/>
        <v>0.32765323477083563</v>
      </c>
      <c r="EW20" s="224">
        <f t="shared" si="37"/>
        <v>0.40032653724179423</v>
      </c>
      <c r="EX20" s="224">
        <f t="shared" si="126"/>
        <v>0.17181471183502309</v>
      </c>
      <c r="EY20" s="224">
        <f t="shared" si="127"/>
        <v>0.17181471183502309</v>
      </c>
      <c r="EZ20" s="224">
        <f t="shared" si="128"/>
        <v>0.17181471183502309</v>
      </c>
      <c r="FA20" s="224">
        <f t="shared" si="129"/>
        <v>0.2945133793571697</v>
      </c>
      <c r="FB20" s="224">
        <f t="shared" si="130"/>
        <v>0.37346450468132802</v>
      </c>
      <c r="FC20" s="224">
        <f t="shared" si="131"/>
        <v>0.43522532727226193</v>
      </c>
      <c r="FD20" s="224">
        <f t="shared" si="132"/>
        <v>0.28800689516235128</v>
      </c>
      <c r="FE20" s="224">
        <f t="shared" si="133"/>
        <v>0.36521380686128824</v>
      </c>
      <c r="FF20" s="224">
        <f t="shared" si="134"/>
        <v>0.42561018951769686</v>
      </c>
      <c r="FG20" s="224">
        <f t="shared" si="135"/>
        <v>0.25174203268379247</v>
      </c>
      <c r="FH20" s="224">
        <f t="shared" si="136"/>
        <v>0.33283712110919467</v>
      </c>
      <c r="FI20" s="224">
        <f t="shared" si="137"/>
        <v>0.40666020664304942</v>
      </c>
      <c r="FJ20" s="224">
        <f t="shared" si="138"/>
        <v>0.23466215814475305</v>
      </c>
      <c r="FK20" s="224">
        <f t="shared" si="139"/>
        <v>0.31025520973795895</v>
      </c>
      <c r="FL20" s="224">
        <f t="shared" si="140"/>
        <v>0.37906964007998567</v>
      </c>
      <c r="FM20" s="224">
        <f t="shared" si="141"/>
        <v>0.32390434646896293</v>
      </c>
      <c r="FN20" s="224">
        <f t="shared" si="43"/>
        <v>0.39574614763128235</v>
      </c>
      <c r="FO20" s="224">
        <f t="shared" si="43"/>
        <v>0.43971794181253593</v>
      </c>
      <c r="FP20" s="224">
        <f t="shared" si="142"/>
        <v>0.23362833478846312</v>
      </c>
      <c r="FQ20" s="224">
        <f t="shared" si="143"/>
        <v>0.308888355001884</v>
      </c>
      <c r="FR20" s="224">
        <f t="shared" si="144"/>
        <v>0.37739961773520964</v>
      </c>
      <c r="FS20" s="224">
        <f t="shared" si="145"/>
        <v>0.23993495892947364</v>
      </c>
      <c r="FT20" s="224">
        <f t="shared" si="146"/>
        <v>0.31722656773749142</v>
      </c>
      <c r="FU20" s="224">
        <f t="shared" si="147"/>
        <v>0.3875872413476113</v>
      </c>
      <c r="FV20" s="224">
        <f t="shared" si="148"/>
        <v>0.26302529295687144</v>
      </c>
      <c r="FW20" s="224">
        <f t="shared" si="46"/>
        <v>0.34775512199279973</v>
      </c>
      <c r="FX20" s="224">
        <f t="shared" si="46"/>
        <v>0.42488701169956161</v>
      </c>
      <c r="FY20" s="224">
        <f t="shared" si="149"/>
        <v>0.30372414094139322</v>
      </c>
      <c r="FZ20" s="224">
        <f t="shared" si="150"/>
        <v>0.37108998391194647</v>
      </c>
      <c r="GA20" s="224">
        <f t="shared" si="151"/>
        <v>0.41232220434660721</v>
      </c>
      <c r="GB20" s="224">
        <f t="shared" si="152"/>
        <v>0.22972237099310971</v>
      </c>
      <c r="GC20" s="224">
        <f t="shared" si="153"/>
        <v>0.30372414094139322</v>
      </c>
      <c r="GD20" s="224">
        <f t="shared" si="154"/>
        <v>0.37108998391194647</v>
      </c>
      <c r="GE20" s="224">
        <f t="shared" si="155"/>
        <v>0.25612451727760643</v>
      </c>
      <c r="GF20" s="224">
        <f t="shared" si="156"/>
        <v>0.3386313603149399</v>
      </c>
      <c r="GG20" s="224">
        <f t="shared" si="157"/>
        <v>0.41373960483305655</v>
      </c>
      <c r="GH20" s="25"/>
      <c r="GI20" s="213" t="s">
        <v>51</v>
      </c>
      <c r="GJ20" s="227">
        <f t="shared" si="158"/>
        <v>1.7082529734835761E-2</v>
      </c>
      <c r="GK20" s="227">
        <f t="shared" si="159"/>
        <v>2.2609230531400269E-2</v>
      </c>
      <c r="GL20" s="227">
        <f t="shared" si="160"/>
        <v>2.8670157872166646E-2</v>
      </c>
      <c r="GM20" s="227">
        <f t="shared" si="161"/>
        <v>1.5585420700234814E-2</v>
      </c>
      <c r="GN20" s="227">
        <f t="shared" si="162"/>
        <v>2.1708264546755632E-2</v>
      </c>
      <c r="GO20" s="227">
        <f t="shared" si="163"/>
        <v>2.8701270896205475E-2</v>
      </c>
      <c r="GP20" s="227">
        <f t="shared" si="164"/>
        <v>1.1219388966089662E-2</v>
      </c>
      <c r="GQ20" s="227">
        <f t="shared" si="165"/>
        <v>1.4227005755030154E-2</v>
      </c>
      <c r="GR20" s="227">
        <f t="shared" si="166"/>
        <v>1.6579763694332499E-2</v>
      </c>
      <c r="GS20" s="227">
        <f t="shared" si="167"/>
        <v>1.7579735195548798E-2</v>
      </c>
      <c r="GT20" s="227">
        <f t="shared" si="168"/>
        <v>2.3242794975354766E-2</v>
      </c>
      <c r="GU20" s="227">
        <f t="shared" si="169"/>
        <v>2.8398033777424982E-2</v>
      </c>
      <c r="GV20" s="227">
        <f t="shared" si="170"/>
        <v>4.617569546113808E-3</v>
      </c>
      <c r="GW20" s="227">
        <f t="shared" si="171"/>
        <v>4.617569546113808E-3</v>
      </c>
      <c r="GX20" s="227">
        <f t="shared" si="172"/>
        <v>4.617569546113808E-3</v>
      </c>
      <c r="GY20" s="227">
        <f t="shared" si="173"/>
        <v>2.5490718283849297E-2</v>
      </c>
      <c r="GZ20" s="227">
        <f t="shared" si="174"/>
        <v>3.2324095083992303E-2</v>
      </c>
      <c r="HA20" s="227">
        <f t="shared" si="175"/>
        <v>3.7669617019466188E-2</v>
      </c>
      <c r="HB20" s="227">
        <f t="shared" si="176"/>
        <v>2.4927569146141384E-2</v>
      </c>
      <c r="HC20" s="227">
        <f t="shared" si="177"/>
        <v>3.1609980790662552E-2</v>
      </c>
      <c r="HD20" s="227">
        <f t="shared" si="178"/>
        <v>3.6837407738186709E-2</v>
      </c>
      <c r="HE20" s="227">
        <f t="shared" si="179"/>
        <v>2.1788773227731182E-2</v>
      </c>
      <c r="HF20" s="227">
        <f t="shared" si="180"/>
        <v>2.8807714295086977E-2</v>
      </c>
      <c r="HG20" s="227">
        <f t="shared" si="181"/>
        <v>3.5197249060181145E-2</v>
      </c>
      <c r="HH20" s="227">
        <f t="shared" si="182"/>
        <v>1.7794541488234766E-2</v>
      </c>
      <c r="HI20" s="227">
        <f t="shared" si="183"/>
        <v>2.3526798037106236E-2</v>
      </c>
      <c r="HJ20" s="227">
        <f t="shared" si="184"/>
        <v>2.8745028557917697E-2</v>
      </c>
      <c r="HK20" s="229">
        <f t="shared" si="185"/>
        <v>2.4561818475674849E-2</v>
      </c>
      <c r="HL20" s="229">
        <f t="shared" si="186"/>
        <v>3.0009615945362399E-2</v>
      </c>
      <c r="HM20" s="229">
        <f t="shared" si="187"/>
        <v>3.3344017717069331E-2</v>
      </c>
      <c r="HN20" s="229">
        <f t="shared" si="188"/>
        <v>2.4579732597665694E-3</v>
      </c>
      <c r="HO20" s="229">
        <f t="shared" si="189"/>
        <v>3.2497741232259398E-3</v>
      </c>
      <c r="HP20" s="229">
        <f t="shared" si="190"/>
        <v>3.9705721888536882E-3</v>
      </c>
      <c r="HQ20" s="229">
        <f t="shared" si="191"/>
        <v>2.5243244303642534E-3</v>
      </c>
      <c r="HR20" s="229">
        <f t="shared" si="192"/>
        <v>3.3374993726351145E-3</v>
      </c>
      <c r="HS20" s="229">
        <f t="shared" si="193"/>
        <v>4.0777548490499478E-3</v>
      </c>
      <c r="HT20" s="229">
        <f t="shared" si="194"/>
        <v>2.7672548251291293E-3</v>
      </c>
      <c r="HU20" s="229">
        <f t="shared" si="195"/>
        <v>3.6586863129384971E-3</v>
      </c>
      <c r="HV20" s="229">
        <f t="shared" si="196"/>
        <v>4.4701808713624403E-3</v>
      </c>
      <c r="HW20" s="229">
        <f t="shared" si="197"/>
        <v>3.1954421001864825E-3</v>
      </c>
      <c r="HX20" s="229">
        <f t="shared" si="198"/>
        <v>3.9041893537812991E-3</v>
      </c>
      <c r="HY20" s="229">
        <f t="shared" si="199"/>
        <v>4.3379881708681105E-3</v>
      </c>
      <c r="HZ20" s="229">
        <f t="shared" si="200"/>
        <v>2.9008462306084011E-2</v>
      </c>
      <c r="IA20" s="229">
        <f t="shared" si="201"/>
        <v>3.8353122753597285E-2</v>
      </c>
      <c r="IB20" s="229">
        <f t="shared" si="202"/>
        <v>4.6859823725212635E-2</v>
      </c>
      <c r="IC20" s="229">
        <f t="shared" si="203"/>
        <v>3.2342424348973213E-2</v>
      </c>
      <c r="ID20" s="229">
        <f t="shared" si="204"/>
        <v>4.2761072893717098E-2</v>
      </c>
      <c r="IE20" s="229">
        <f t="shared" si="205"/>
        <v>5.2245454717572117E-2</v>
      </c>
      <c r="IF20" s="25"/>
      <c r="IG20" s="215" t="s">
        <v>51</v>
      </c>
      <c r="IH20" s="227">
        <f t="shared" si="206"/>
        <v>2.2742787167450734E-2</v>
      </c>
      <c r="II20" s="227">
        <f t="shared" si="207"/>
        <v>2.1925805172487888E-2</v>
      </c>
      <c r="IJ20" s="227">
        <f t="shared" si="208"/>
        <v>1.4063291042620617E-2</v>
      </c>
      <c r="IK20" s="227">
        <f t="shared" si="209"/>
        <v>2.311583973092083E-2</v>
      </c>
      <c r="IL20" s="227">
        <f t="shared" si="210"/>
        <v>4.617569546113808E-3</v>
      </c>
      <c r="IM20" s="227">
        <f t="shared" si="211"/>
        <v>3.1952131367825022E-2</v>
      </c>
      <c r="IN20" s="227">
        <f t="shared" si="212"/>
        <v>3.12462346164133E-2</v>
      </c>
      <c r="IO20" s="227">
        <f t="shared" si="213"/>
        <v>2.8650362719521573E-2</v>
      </c>
      <c r="IP20" s="227">
        <f t="shared" si="214"/>
        <v>2.3398291530091236E-2</v>
      </c>
      <c r="IQ20" s="227">
        <f t="shared" si="215"/>
        <v>2.9481267020867244E-2</v>
      </c>
      <c r="IR20" s="227">
        <f t="shared" si="216"/>
        <v>3.2320234237680342E-3</v>
      </c>
      <c r="IS20" s="227">
        <f t="shared" si="217"/>
        <v>3.3192695061711073E-3</v>
      </c>
      <c r="IT20" s="227">
        <f t="shared" si="218"/>
        <v>3.6387020805921412E-3</v>
      </c>
      <c r="IU20" s="227">
        <f t="shared" si="219"/>
        <v>3.8354522446542977E-3</v>
      </c>
      <c r="IV20" s="227">
        <f t="shared" si="220"/>
        <v>3.8143632884622802E-2</v>
      </c>
      <c r="IW20" s="227">
        <f t="shared" si="221"/>
        <v>4.2527506213494881E-2</v>
      </c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  <c r="KB20" s="25"/>
      <c r="KC20" s="25"/>
      <c r="KD20" s="25"/>
      <c r="KE20" s="25"/>
      <c r="KF20" s="25"/>
      <c r="KG20" s="25"/>
      <c r="KH20" s="25"/>
      <c r="KI20" s="25"/>
      <c r="KJ20" s="25"/>
      <c r="KK20" s="25"/>
      <c r="KL20" s="25"/>
      <c r="KM20" s="25"/>
      <c r="KN20" s="25"/>
      <c r="KO20" s="25"/>
      <c r="KP20" s="25"/>
      <c r="KQ20" s="25"/>
      <c r="KR20" s="25"/>
      <c r="KS20" s="25"/>
      <c r="KT20" s="25"/>
      <c r="KU20" s="25"/>
      <c r="KV20" s="215" t="s">
        <v>51</v>
      </c>
      <c r="KW20" s="227">
        <f t="shared" si="222"/>
        <v>2.1851396888990862E-2</v>
      </c>
      <c r="KX20" s="25"/>
      <c r="KY20" s="215" t="s">
        <v>51</v>
      </c>
      <c r="KZ20" s="227">
        <f t="shared" si="223"/>
        <v>2.7077791448262164E-2</v>
      </c>
      <c r="LA20" s="25"/>
      <c r="LB20" s="25"/>
      <c r="LC20" s="230" t="s">
        <v>51</v>
      </c>
      <c r="LD20" s="227">
        <f>KW20/(KW20+KZ20)</f>
        <v>0.44659226182899803</v>
      </c>
      <c r="LE20" s="34">
        <f>RANK(LD20,$LD$12:$LD$21)</f>
        <v>8</v>
      </c>
      <c r="LF20" s="25"/>
      <c r="LG20" s="25"/>
      <c r="LH20" s="25"/>
      <c r="LI20" s="25"/>
      <c r="LJ20" s="25"/>
      <c r="LK20" s="25"/>
      <c r="LL20" s="25"/>
      <c r="LM20" s="25"/>
      <c r="LN20" s="25"/>
      <c r="LO20" s="25"/>
      <c r="LP20" s="25"/>
      <c r="LQ20" s="25"/>
      <c r="LR20" s="25"/>
      <c r="LS20" s="25"/>
      <c r="LT20" s="25"/>
      <c r="LU20" s="25"/>
      <c r="LV20" s="25"/>
      <c r="LW20" s="25"/>
      <c r="LX20" s="25"/>
      <c r="LY20" s="25"/>
      <c r="LZ20" s="25"/>
      <c r="MA20" s="25"/>
      <c r="MB20" s="25"/>
      <c r="MC20" s="25"/>
      <c r="MD20" s="25"/>
      <c r="ME20" s="25"/>
      <c r="MF20" s="25"/>
      <c r="MG20" s="25"/>
      <c r="MH20" s="25"/>
      <c r="MI20" s="25"/>
      <c r="MJ20" s="25"/>
      <c r="MK20" s="25"/>
      <c r="ML20" s="25"/>
      <c r="MM20" s="25"/>
      <c r="MN20" s="25"/>
      <c r="MO20" s="25"/>
      <c r="MP20" s="25"/>
      <c r="MQ20" s="25"/>
      <c r="MR20" s="25"/>
      <c r="MS20" s="25"/>
      <c r="MT20" s="25"/>
      <c r="MU20" s="25"/>
      <c r="MV20" s="25"/>
      <c r="MW20" s="25"/>
      <c r="MX20" s="25"/>
      <c r="MY20" s="25"/>
      <c r="MZ20" s="25"/>
      <c r="NA20" s="25"/>
      <c r="NB20" s="25"/>
      <c r="NC20" s="25"/>
      <c r="ND20" s="25"/>
      <c r="NE20" s="25"/>
      <c r="NF20" s="25"/>
      <c r="NG20" s="25"/>
      <c r="NH20" s="25"/>
      <c r="NI20" s="25"/>
      <c r="NJ20" s="25"/>
      <c r="NK20" s="25"/>
      <c r="NL20" s="25"/>
      <c r="NM20" s="25"/>
      <c r="NN20" s="25"/>
      <c r="NO20" s="25"/>
      <c r="NP20" s="25"/>
      <c r="NQ20" s="25"/>
      <c r="NR20" s="25"/>
      <c r="NS20" s="25"/>
      <c r="NT20" s="25"/>
      <c r="NU20" s="25"/>
      <c r="NV20" s="25"/>
      <c r="NW20" s="25"/>
      <c r="NX20" s="25"/>
    </row>
    <row r="21" spans="1:42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65"/>
      <c r="M21" s="2"/>
      <c r="N21" s="2"/>
      <c r="O21" s="2"/>
      <c r="P21" s="2"/>
      <c r="Q21" s="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13" t="s">
        <v>52</v>
      </c>
      <c r="AP21" s="188">
        <f t="shared" si="69"/>
        <v>4</v>
      </c>
      <c r="AQ21" s="188">
        <f t="shared" si="70"/>
        <v>5.4285714285714288</v>
      </c>
      <c r="AR21" s="188">
        <f>IF(OR(B20=9,B20=10),AM$15,(IF(OR(B20=8,B20=7),AM$14,(IF(OR(B20=6,B20=5),AM$13,(IF(OR(B20=4,B20=3),AM$12,(IF(OR(B20=2,B20=1),AM$11,0)))))))))</f>
        <v>7.3037974683544302</v>
      </c>
      <c r="AS21" s="188">
        <f t="shared" si="72"/>
        <v>4</v>
      </c>
      <c r="AT21" s="188">
        <f t="shared" si="73"/>
        <v>5.4285714285714288</v>
      </c>
      <c r="AU21" s="188">
        <f t="shared" si="74"/>
        <v>7.3037974683544302</v>
      </c>
      <c r="AV21" s="188">
        <f t="shared" si="75"/>
        <v>7.3037974683544302</v>
      </c>
      <c r="AW21" s="188">
        <f t="shared" si="76"/>
        <v>9</v>
      </c>
      <c r="AX21" s="210">
        <f t="shared" si="77"/>
        <v>10</v>
      </c>
      <c r="AY21" s="210">
        <f t="shared" si="78"/>
        <v>5.4285714285714288</v>
      </c>
      <c r="AZ21" s="210">
        <f t="shared" si="79"/>
        <v>7.3037974683544302</v>
      </c>
      <c r="BA21" s="210">
        <f t="shared" si="80"/>
        <v>9</v>
      </c>
      <c r="BB21" s="218">
        <v>2.5</v>
      </c>
      <c r="BC21" s="218">
        <v>2.5</v>
      </c>
      <c r="BD21" s="218">
        <v>2.5</v>
      </c>
      <c r="BE21" s="210">
        <f t="shared" si="81"/>
        <v>1</v>
      </c>
      <c r="BF21" s="210">
        <f t="shared" si="82"/>
        <v>4</v>
      </c>
      <c r="BG21" s="210">
        <f t="shared" si="83"/>
        <v>5.4285714285714288</v>
      </c>
      <c r="BH21" s="210">
        <f t="shared" si="84"/>
        <v>4</v>
      </c>
      <c r="BI21" s="210">
        <f t="shared" si="85"/>
        <v>5.4285714285714288</v>
      </c>
      <c r="BJ21" s="210">
        <f t="shared" si="86"/>
        <v>7.3037974683544302</v>
      </c>
      <c r="BK21" s="210">
        <f t="shared" si="87"/>
        <v>5.4285714285714288</v>
      </c>
      <c r="BL21" s="210">
        <f t="shared" si="88"/>
        <v>7.3037974683544302</v>
      </c>
      <c r="BM21" s="210">
        <f t="shared" si="89"/>
        <v>9</v>
      </c>
      <c r="BN21" s="210">
        <f t="shared" si="90"/>
        <v>5.4285714285714288</v>
      </c>
      <c r="BO21" s="210">
        <f t="shared" si="91"/>
        <v>7.3037974683544302</v>
      </c>
      <c r="BP21" s="210">
        <f t="shared" si="92"/>
        <v>9</v>
      </c>
      <c r="BQ21" s="210">
        <f t="shared" si="93"/>
        <v>5.4285714285714288</v>
      </c>
      <c r="BR21" s="210">
        <f t="shared" si="94"/>
        <v>7.3037974683544302</v>
      </c>
      <c r="BS21" s="210">
        <f t="shared" si="95"/>
        <v>9</v>
      </c>
      <c r="BT21" s="210">
        <f t="shared" si="96"/>
        <v>5.4285714285714288</v>
      </c>
      <c r="BU21" s="210">
        <f t="shared" si="97"/>
        <v>7.3037974683544302</v>
      </c>
      <c r="BV21" s="210">
        <f t="shared" si="98"/>
        <v>9</v>
      </c>
      <c r="BW21" s="210">
        <f t="shared" si="99"/>
        <v>7.3037974683544302</v>
      </c>
      <c r="BX21" s="210">
        <f t="shared" si="100"/>
        <v>9</v>
      </c>
      <c r="BY21" s="210">
        <f t="shared" si="101"/>
        <v>10</v>
      </c>
      <c r="BZ21" s="210">
        <f t="shared" si="102"/>
        <v>5.4285714285714288</v>
      </c>
      <c r="CA21" s="210">
        <f t="shared" si="103"/>
        <v>7.3037974683544302</v>
      </c>
      <c r="CB21" s="210">
        <f t="shared" si="104"/>
        <v>9</v>
      </c>
      <c r="CC21" s="210">
        <f t="shared" si="105"/>
        <v>5.4285714285714288</v>
      </c>
      <c r="CD21" s="210">
        <f t="shared" si="106"/>
        <v>7.3037974683544302</v>
      </c>
      <c r="CE21" s="210">
        <f t="shared" si="107"/>
        <v>9</v>
      </c>
      <c r="CF21" s="210">
        <f t="shared" si="108"/>
        <v>7.3037974683544302</v>
      </c>
      <c r="CG21" s="210">
        <f t="shared" si="109"/>
        <v>9</v>
      </c>
      <c r="CH21" s="210">
        <f t="shared" si="110"/>
        <v>10</v>
      </c>
      <c r="CI21" s="210">
        <f t="shared" si="111"/>
        <v>5.4285714285714288</v>
      </c>
      <c r="CJ21" s="210">
        <f t="shared" si="112"/>
        <v>7.3037974683544302</v>
      </c>
      <c r="CK21" s="210">
        <f t="shared" si="113"/>
        <v>9</v>
      </c>
      <c r="CM21" s="213" t="s">
        <v>52</v>
      </c>
      <c r="CN21" s="188">
        <f t="shared" si="114"/>
        <v>4.8571428571428577</v>
      </c>
      <c r="CO21" s="188">
        <f t="shared" si="5"/>
        <v>6.4285714285714288</v>
      </c>
      <c r="CP21" s="188">
        <f t="shared" si="5"/>
        <v>8.151898734177216</v>
      </c>
      <c r="CQ21" s="188">
        <f t="shared" si="5"/>
        <v>5.7142857142857144</v>
      </c>
      <c r="CR21" s="188">
        <f t="shared" si="5"/>
        <v>7.2142857142857144</v>
      </c>
      <c r="CS21" s="188">
        <f t="shared" si="5"/>
        <v>8.651898734177216</v>
      </c>
      <c r="CT21" s="188">
        <f t="shared" si="5"/>
        <v>6.5090415913200719</v>
      </c>
      <c r="CU21" s="188">
        <f t="shared" si="5"/>
        <v>8.2142857142857153</v>
      </c>
      <c r="CV21" s="188">
        <f t="shared" si="5"/>
        <v>9.5</v>
      </c>
      <c r="CW21" s="188">
        <f t="shared" si="5"/>
        <v>6.4285714285714288</v>
      </c>
      <c r="CX21" s="188">
        <f t="shared" si="5"/>
        <v>8.151898734177216</v>
      </c>
      <c r="CY21" s="188">
        <f t="shared" si="5"/>
        <v>9.5</v>
      </c>
      <c r="CZ21" s="188">
        <f t="shared" si="5"/>
        <v>2.5</v>
      </c>
      <c r="DA21" s="188">
        <f t="shared" si="5"/>
        <v>2.5</v>
      </c>
      <c r="DB21" s="188">
        <f t="shared" si="5"/>
        <v>2.5</v>
      </c>
      <c r="DC21" s="188">
        <f t="shared" si="5"/>
        <v>3.3571428571428572</v>
      </c>
      <c r="DD21" s="188">
        <f t="shared" si="5"/>
        <v>5.7142857142857144</v>
      </c>
      <c r="DE21" s="188">
        <f t="shared" si="115"/>
        <v>7.2142857142857144</v>
      </c>
      <c r="DF21" s="188">
        <f t="shared" si="6"/>
        <v>4.8571428571428577</v>
      </c>
      <c r="DG21" s="188">
        <f t="shared" si="7"/>
        <v>6.4285714285714288</v>
      </c>
      <c r="DH21" s="188">
        <f t="shared" si="8"/>
        <v>8.151898734177216</v>
      </c>
      <c r="DI21" s="188">
        <f t="shared" si="9"/>
        <v>5.5714285714285712</v>
      </c>
      <c r="DJ21" s="188">
        <f t="shared" si="10"/>
        <v>7.3661844484629295</v>
      </c>
      <c r="DK21" s="188">
        <f t="shared" si="11"/>
        <v>9</v>
      </c>
      <c r="DL21" s="188">
        <f t="shared" si="12"/>
        <v>5.5714285714285712</v>
      </c>
      <c r="DM21" s="188">
        <f t="shared" si="13"/>
        <v>7.3661844484629295</v>
      </c>
      <c r="DN21" s="188">
        <f t="shared" si="14"/>
        <v>9</v>
      </c>
      <c r="DO21" s="188">
        <f t="shared" si="15"/>
        <v>5.5714285714285712</v>
      </c>
      <c r="DP21" s="188">
        <f t="shared" si="16"/>
        <v>7.3661844484629295</v>
      </c>
      <c r="DQ21" s="188">
        <f t="shared" si="17"/>
        <v>9</v>
      </c>
      <c r="DR21" s="188">
        <f t="shared" si="18"/>
        <v>5.5714285714285712</v>
      </c>
      <c r="DS21" s="188">
        <f t="shared" si="116"/>
        <v>7.3661844484629295</v>
      </c>
      <c r="DT21" s="188">
        <f t="shared" si="19"/>
        <v>9</v>
      </c>
      <c r="DU21" s="188">
        <f t="shared" si="20"/>
        <v>7.3661844484629295</v>
      </c>
      <c r="DV21" s="188">
        <f t="shared" si="21"/>
        <v>9</v>
      </c>
      <c r="DW21" s="188">
        <f t="shared" si="22"/>
        <v>10</v>
      </c>
      <c r="DX21" s="188">
        <f t="shared" si="23"/>
        <v>5.5714285714285712</v>
      </c>
      <c r="DY21" s="188">
        <f t="shared" si="24"/>
        <v>7.3661844484629295</v>
      </c>
      <c r="DZ21" s="188">
        <f t="shared" si="25"/>
        <v>9</v>
      </c>
      <c r="EA21" s="188">
        <f t="shared" si="26"/>
        <v>5.5714285714285712</v>
      </c>
      <c r="EB21" s="188">
        <f t="shared" si="117"/>
        <v>7.3661844484629295</v>
      </c>
      <c r="EC21" s="188">
        <f t="shared" si="27"/>
        <v>9</v>
      </c>
      <c r="ED21" s="188">
        <f t="shared" si="28"/>
        <v>7.3661844484629295</v>
      </c>
      <c r="EE21" s="188">
        <f t="shared" si="29"/>
        <v>9</v>
      </c>
      <c r="EF21" s="188">
        <f t="shared" si="30"/>
        <v>10</v>
      </c>
      <c r="EG21" s="188">
        <f t="shared" si="31"/>
        <v>5.5714285714285712</v>
      </c>
      <c r="EH21" s="188">
        <f t="shared" si="32"/>
        <v>7.3661844484629295</v>
      </c>
      <c r="EI21" s="188">
        <f t="shared" si="33"/>
        <v>9</v>
      </c>
      <c r="EK21" s="213" t="s">
        <v>52</v>
      </c>
      <c r="EL21" s="227">
        <f t="shared" si="118"/>
        <v>0.21941311921278617</v>
      </c>
      <c r="EM21" s="227">
        <f t="shared" si="34"/>
        <v>0.29039971660515812</v>
      </c>
      <c r="EN21" s="227">
        <f t="shared" si="34"/>
        <v>0.36824807945317944</v>
      </c>
      <c r="EO21" s="224">
        <f t="shared" si="119"/>
        <v>0.28597686167126235</v>
      </c>
      <c r="EP21" s="224">
        <f t="shared" si="120"/>
        <v>0.36104578785996871</v>
      </c>
      <c r="EQ21" s="224">
        <f t="shared" si="121"/>
        <v>0.43299249831207426</v>
      </c>
      <c r="ER21" s="224">
        <f t="shared" si="122"/>
        <v>0.28032552400439575</v>
      </c>
      <c r="ES21" s="224">
        <f t="shared" si="123"/>
        <v>0.35376543764133023</v>
      </c>
      <c r="ET21" s="224">
        <f t="shared" si="124"/>
        <v>0.40913741918519053</v>
      </c>
      <c r="EU21" s="224">
        <f t="shared" si="125"/>
        <v>0.28594752660128159</v>
      </c>
      <c r="EV21" s="224">
        <f t="shared" si="37"/>
        <v>0.36260237691099229</v>
      </c>
      <c r="EW21" s="224">
        <f t="shared" si="37"/>
        <v>0.42256690042189393</v>
      </c>
      <c r="EX21" s="224">
        <f t="shared" si="126"/>
        <v>0.21476838979377888</v>
      </c>
      <c r="EY21" s="224">
        <f t="shared" si="127"/>
        <v>0.21476838979377888</v>
      </c>
      <c r="EZ21" s="224">
        <f t="shared" si="128"/>
        <v>0.21476838979377888</v>
      </c>
      <c r="FA21" s="224">
        <f t="shared" si="129"/>
        <v>0.15380143144207753</v>
      </c>
      <c r="FB21" s="224">
        <f t="shared" si="130"/>
        <v>0.26178967053970642</v>
      </c>
      <c r="FC21" s="224">
        <f t="shared" si="131"/>
        <v>0.33050945905637935</v>
      </c>
      <c r="FD21" s="224">
        <f t="shared" si="132"/>
        <v>0.21760520967822097</v>
      </c>
      <c r="FE21" s="224">
        <f t="shared" si="133"/>
        <v>0.28800689516235128</v>
      </c>
      <c r="FF21" s="224">
        <f t="shared" si="134"/>
        <v>0.36521380686128824</v>
      </c>
      <c r="FG21" s="224">
        <f t="shared" si="135"/>
        <v>0.25174203268379247</v>
      </c>
      <c r="FH21" s="224">
        <f t="shared" si="136"/>
        <v>0.33283712110919467</v>
      </c>
      <c r="FI21" s="224">
        <f t="shared" si="137"/>
        <v>0.40666020664304942</v>
      </c>
      <c r="FJ21" s="224">
        <f t="shared" si="138"/>
        <v>0.23466215814475305</v>
      </c>
      <c r="FK21" s="224">
        <f t="shared" si="139"/>
        <v>0.31025520973795895</v>
      </c>
      <c r="FL21" s="224">
        <f t="shared" si="140"/>
        <v>0.37906964007998567</v>
      </c>
      <c r="FM21" s="224">
        <f t="shared" si="141"/>
        <v>0.24498571043841286</v>
      </c>
      <c r="FN21" s="224">
        <f t="shared" si="43"/>
        <v>0.32390434646896293</v>
      </c>
      <c r="FO21" s="224">
        <f t="shared" si="43"/>
        <v>0.39574614763128235</v>
      </c>
      <c r="FP21" s="224">
        <f t="shared" si="142"/>
        <v>0.23362833478846312</v>
      </c>
      <c r="FQ21" s="224">
        <f t="shared" si="143"/>
        <v>0.308888355001884</v>
      </c>
      <c r="FR21" s="224">
        <f>DT21/SQRT(SUM(
((($DR$12+(2*$DS$12)+$DT$12)/4)^2),
((($DR$13+(2*$DS$13)+$DT$13)/4)^2),
((($DR$14+(2*$DS$14)+$DT$14)/4)^2),
((($DR$15+(2*$DS$15)+$DT$15)/4)^2),
((($DR$16+(2*$DS$16)+$DT$16)/4)^2),
((($DR$17+(2*$DS$17)+$DT$17)/4)^2),
((($DR$18+(2*$DS$18)+$DT$18)/4)^2),
((($DR$19+(2*$DS$19)+$DT$19)/4)^2),
((($DR$20+(2*$DS$20)+$DT$20)/4)^2),
((($DR$21+(2*$DS$21)+$DT$21)/4)^2)))</f>
        <v>0.37739961773520964</v>
      </c>
      <c r="FS21" s="224">
        <f t="shared" si="145"/>
        <v>0.31722656773749142</v>
      </c>
      <c r="FT21" s="224">
        <f t="shared" si="146"/>
        <v>0.3875872413476113</v>
      </c>
      <c r="FU21" s="224">
        <f t="shared" si="147"/>
        <v>0.43065249038623477</v>
      </c>
      <c r="FV21" s="224">
        <f t="shared" si="148"/>
        <v>0.26302529295687144</v>
      </c>
      <c r="FW21" s="224">
        <f t="shared" si="46"/>
        <v>0.34775512199279973</v>
      </c>
      <c r="FX21" s="224">
        <f t="shared" si="46"/>
        <v>0.42488701169956161</v>
      </c>
      <c r="FY21" s="224">
        <f t="shared" si="149"/>
        <v>0.22972237099310971</v>
      </c>
      <c r="FZ21" s="224">
        <f t="shared" si="150"/>
        <v>0.30372414094139322</v>
      </c>
      <c r="GA21" s="224">
        <f t="shared" si="151"/>
        <v>0.37108998391194647</v>
      </c>
      <c r="GB21" s="224">
        <f t="shared" si="152"/>
        <v>0.30372414094139322</v>
      </c>
      <c r="GC21" s="224">
        <f t="shared" si="153"/>
        <v>0.37108998391194647</v>
      </c>
      <c r="GD21" s="224">
        <f t="shared" si="154"/>
        <v>0.41232220434660721</v>
      </c>
      <c r="GE21" s="224">
        <f t="shared" si="155"/>
        <v>0.25612451727760643</v>
      </c>
      <c r="GF21" s="224">
        <f t="shared" si="156"/>
        <v>0.3386313603149399</v>
      </c>
      <c r="GG21" s="224">
        <f t="shared" si="157"/>
        <v>0.41373960483305655</v>
      </c>
      <c r="GH21" s="25"/>
      <c r="GI21" s="213" t="s">
        <v>52</v>
      </c>
      <c r="GJ21" s="227">
        <f t="shared" si="158"/>
        <v>1.7082529734835761E-2</v>
      </c>
      <c r="GK21" s="227">
        <f t="shared" si="159"/>
        <v>2.2609230531400269E-2</v>
      </c>
      <c r="GL21" s="227">
        <f t="shared" si="160"/>
        <v>2.8670157872166646E-2</v>
      </c>
      <c r="GM21" s="227">
        <f t="shared" si="161"/>
        <v>2.2264886714621165E-2</v>
      </c>
      <c r="GN21" s="227">
        <f t="shared" si="162"/>
        <v>2.810941947720922E-2</v>
      </c>
      <c r="GO21" s="227">
        <f t="shared" si="163"/>
        <v>3.371087040699524E-2</v>
      </c>
      <c r="GP21" s="227">
        <f t="shared" si="164"/>
        <v>1.1359828574807239E-2</v>
      </c>
      <c r="GQ21" s="227">
        <f t="shared" si="165"/>
        <v>1.4335885901114571E-2</v>
      </c>
      <c r="GR21" s="227">
        <f t="shared" si="166"/>
        <v>1.6579763694332499E-2</v>
      </c>
      <c r="GS21" s="227">
        <f t="shared" si="167"/>
        <v>2.0284309841017846E-2</v>
      </c>
      <c r="GT21" s="227">
        <f t="shared" si="168"/>
        <v>2.5721988400368059E-2</v>
      </c>
      <c r="GU21" s="227">
        <f t="shared" si="169"/>
        <v>2.997570232061526E-2</v>
      </c>
      <c r="GV21" s="227">
        <f t="shared" si="170"/>
        <v>5.7719619326422611E-3</v>
      </c>
      <c r="GW21" s="227">
        <f t="shared" si="171"/>
        <v>5.7719619326422611E-3</v>
      </c>
      <c r="GX21" s="227">
        <f t="shared" si="172"/>
        <v>5.7719619326422611E-3</v>
      </c>
      <c r="GY21" s="227">
        <f t="shared" si="173"/>
        <v>1.3311819548232413E-2</v>
      </c>
      <c r="GZ21" s="227">
        <f t="shared" si="174"/>
        <v>2.2658416252310489E-2</v>
      </c>
      <c r="HA21" s="227">
        <f t="shared" si="175"/>
        <v>2.860625051854199E-2</v>
      </c>
      <c r="HB21" s="227">
        <f t="shared" si="176"/>
        <v>1.8834163354862377E-2</v>
      </c>
      <c r="HC21" s="227">
        <f t="shared" si="177"/>
        <v>2.4927569146141384E-2</v>
      </c>
      <c r="HD21" s="227">
        <f t="shared" si="178"/>
        <v>3.1609980790662552E-2</v>
      </c>
      <c r="HE21" s="227">
        <f t="shared" si="179"/>
        <v>2.1788773227731182E-2</v>
      </c>
      <c r="HF21" s="227">
        <f t="shared" si="180"/>
        <v>2.8807714295086977E-2</v>
      </c>
      <c r="HG21" s="227">
        <f t="shared" si="181"/>
        <v>3.5197249060181145E-2</v>
      </c>
      <c r="HH21" s="227">
        <f t="shared" si="182"/>
        <v>1.7794541488234766E-2</v>
      </c>
      <c r="HI21" s="227">
        <f t="shared" si="183"/>
        <v>2.3526798037106236E-2</v>
      </c>
      <c r="HJ21" s="227">
        <f t="shared" si="184"/>
        <v>2.8745028557917697E-2</v>
      </c>
      <c r="HK21" s="229">
        <f t="shared" si="185"/>
        <v>1.8577381299510056E-2</v>
      </c>
      <c r="HL21" s="229">
        <f t="shared" si="186"/>
        <v>2.4561818475674849E-2</v>
      </c>
      <c r="HM21" s="229">
        <f t="shared" si="187"/>
        <v>3.0009615945362399E-2</v>
      </c>
      <c r="HN21" s="229">
        <f t="shared" si="188"/>
        <v>2.4579732597665694E-3</v>
      </c>
      <c r="HO21" s="229">
        <f t="shared" si="189"/>
        <v>3.2497741232259398E-3</v>
      </c>
      <c r="HP21" s="229">
        <f t="shared" si="190"/>
        <v>3.9705721888536882E-3</v>
      </c>
      <c r="HQ21" s="229">
        <f t="shared" si="191"/>
        <v>3.3374993726351145E-3</v>
      </c>
      <c r="HR21" s="229">
        <f t="shared" si="192"/>
        <v>4.0777548490499478E-3</v>
      </c>
      <c r="HS21" s="229">
        <f t="shared" si="193"/>
        <v>4.5308387211666088E-3</v>
      </c>
      <c r="HT21" s="229">
        <f t="shared" si="194"/>
        <v>2.7672548251291293E-3</v>
      </c>
      <c r="HU21" s="229">
        <f t="shared" si="195"/>
        <v>3.6586863129384971E-3</v>
      </c>
      <c r="HV21" s="229">
        <f t="shared" si="196"/>
        <v>4.4701808713624403E-3</v>
      </c>
      <c r="HW21" s="229">
        <f t="shared" si="197"/>
        <v>2.4168791237693756E-3</v>
      </c>
      <c r="HX21" s="229">
        <f t="shared" si="198"/>
        <v>3.1954421001864825E-3</v>
      </c>
      <c r="HY21" s="229">
        <f t="shared" si="199"/>
        <v>3.9041893537812991E-3</v>
      </c>
      <c r="HZ21" s="229">
        <f t="shared" si="200"/>
        <v>3.8353122753597285E-2</v>
      </c>
      <c r="IA21" s="229">
        <f t="shared" si="201"/>
        <v>4.6859823725212635E-2</v>
      </c>
      <c r="IB21" s="229">
        <f t="shared" si="202"/>
        <v>5.2066470805791819E-2</v>
      </c>
      <c r="IC21" s="229">
        <f t="shared" si="203"/>
        <v>3.2342424348973213E-2</v>
      </c>
      <c r="ID21" s="229">
        <f t="shared" si="204"/>
        <v>4.2761072893717098E-2</v>
      </c>
      <c r="IE21" s="229">
        <f t="shared" si="205"/>
        <v>5.2245454717572117E-2</v>
      </c>
      <c r="IF21" s="25"/>
      <c r="IG21" s="215" t="s">
        <v>52</v>
      </c>
      <c r="IH21" s="227">
        <f t="shared" si="206"/>
        <v>2.2742787167450734E-2</v>
      </c>
      <c r="II21" s="227">
        <f t="shared" si="207"/>
        <v>2.8048649019008713E-2</v>
      </c>
      <c r="IJ21" s="227">
        <f t="shared" si="208"/>
        <v>1.415284101784222E-2</v>
      </c>
      <c r="IK21" s="227">
        <f t="shared" si="209"/>
        <v>2.5425997240592305E-2</v>
      </c>
      <c r="IL21" s="227">
        <f t="shared" si="210"/>
        <v>5.7719619326422611E-3</v>
      </c>
      <c r="IM21" s="227">
        <f t="shared" si="211"/>
        <v>2.1808725642848845E-2</v>
      </c>
      <c r="IN21" s="227">
        <f t="shared" si="212"/>
        <v>2.5074820609451924E-2</v>
      </c>
      <c r="IO21" s="227">
        <f t="shared" si="213"/>
        <v>2.8650362719521573E-2</v>
      </c>
      <c r="IP21" s="227">
        <f t="shared" si="214"/>
        <v>2.3398291530091236E-2</v>
      </c>
      <c r="IQ21" s="227">
        <f t="shared" si="215"/>
        <v>2.4427658549055539E-2</v>
      </c>
      <c r="IR21" s="227">
        <f t="shared" si="216"/>
        <v>3.2320234237680342E-3</v>
      </c>
      <c r="IS21" s="227">
        <f t="shared" si="217"/>
        <v>4.0059619479754045E-3</v>
      </c>
      <c r="IT21" s="227">
        <f t="shared" si="218"/>
        <v>3.6387020805921412E-3</v>
      </c>
      <c r="IU21" s="227">
        <f t="shared" si="219"/>
        <v>3.1779881694809099E-3</v>
      </c>
      <c r="IV21" s="227">
        <f t="shared" si="220"/>
        <v>4.6034810252453595E-2</v>
      </c>
      <c r="IW21" s="227">
        <f t="shared" si="221"/>
        <v>4.2527506213494881E-2</v>
      </c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15" t="s">
        <v>52</v>
      </c>
      <c r="KW21" s="227">
        <f>SQRT(SUM(
(((($IY$12+(2*$IZ$12)+$JA$12)-(GJ21+(2*GK21)+GL21))/4)^2),
(((($JB$12+(2*$JC$12)+$JD$12)-(GM21+(2*GN21)+GO21))/4)^2),
(((($JE$12+(2*$JF$12)+$JG$12)-(GP21+(2*GQ21)+GR21))/4)^2),
(((($JH$12+(2*$JI$12)+$JJ$12)-(GS21+(2*GT21)+GU21))/4)^2),
(((($JK$12+(2*$JL$12)+$JM$12)-(GV21+(2*GW21)+GX21))/4)^2),
(((($JN$12+(2*$JO$12)+$JP$12)-(GY21+(2*GZ21)+HA21))/4)^2),
(((($JQ$12+(2*$JR$12)+$JS$12)-(HB21+(2*HC21)+HD21))/4)^2),
(((($JT$12+(2*$JU$12)+$JV$12)-(HE21+(2*HF21)+HG21))/4)^2),
(((($JW$12+(2*$JX$12)+$JY$12)-(HH21+(2*HI21)+HJ21))/4)^2),
(((($JZ$12+(2*$KA$12)+$KB$12)-(HK21+(2*HL21)+HM21))/4)^2),
(((($KC$12+(2*$KD$12)+$KE$12)-(HN21+(2*HO21)+HP21))/4)^2),
(((($KF$12+(2*$KG$12)+$KH$12)-(HQ21+(2*HR21)+HS21))/4)^2),
(((($KI$12+(2*$KJ$12)+$KK$12)-(HT21+(2*HU21)+HV21))/4)^2),
(((($KL$12+(2*$KM$12)+$KN$12)-(HW21+(2*HX21)+HY21))/4)^2),
(((($KO$12+(2*$KP$12)+$KQ$12)-(HZ21+(2*IA21)+IB21))/4)^2),
(((($KR$12+(2*$KS$12)+$KT$12)-(IC21+(2*ID21)+IE21))/4)^2)))</f>
        <v>2.2386475034734669E-2</v>
      </c>
      <c r="KX21" s="25"/>
      <c r="KY21" s="215" t="s">
        <v>52</v>
      </c>
      <c r="KZ21" s="227">
        <f t="shared" si="223"/>
        <v>2.7234955616532261E-2</v>
      </c>
      <c r="LA21" s="25"/>
      <c r="LB21" s="25"/>
      <c r="LC21" s="230" t="s">
        <v>52</v>
      </c>
      <c r="LD21" s="227">
        <f>KW21/(KW21+KZ21)</f>
        <v>0.4511452963148917</v>
      </c>
      <c r="LE21" s="34">
        <f>RANK(LD21,$LD$12:$LD$21)</f>
        <v>7</v>
      </c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</row>
    <row r="22" spans="1:42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65"/>
      <c r="M22" s="2"/>
      <c r="N22" s="2"/>
      <c r="O22" s="2"/>
      <c r="P22" s="2"/>
      <c r="Q22" s="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223"/>
      <c r="BC22" s="223"/>
      <c r="BD22" s="223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EL22" s="226"/>
      <c r="EO22" s="1"/>
      <c r="ER22" s="1"/>
      <c r="EU22" s="1"/>
      <c r="EX22" s="1"/>
      <c r="FA22" s="1"/>
      <c r="FD22" s="1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  <c r="JT22" s="25"/>
      <c r="JU22" s="25"/>
      <c r="JV22" s="25"/>
      <c r="JW22" s="25"/>
      <c r="JX22" s="25"/>
      <c r="JY22" s="25"/>
      <c r="JZ22" s="25"/>
      <c r="KA22" s="25"/>
      <c r="KB22" s="25"/>
      <c r="KC22" s="25"/>
      <c r="KD22" s="25"/>
      <c r="KE22" s="25"/>
      <c r="KF22" s="25"/>
      <c r="KG22" s="25"/>
      <c r="KH22" s="25"/>
      <c r="KI22" s="25"/>
      <c r="KJ22" s="25"/>
      <c r="KK22" s="25"/>
      <c r="KL22" s="25"/>
      <c r="KM22" s="25"/>
      <c r="KN22" s="25"/>
      <c r="KO22" s="25"/>
      <c r="KP22" s="25"/>
      <c r="KQ22" s="25"/>
      <c r="KR22" s="25"/>
      <c r="KS22" s="25"/>
      <c r="KT22" s="25"/>
      <c r="KU22" s="25"/>
      <c r="KV22" s="25"/>
      <c r="KW22" s="25"/>
      <c r="KX22" s="25"/>
      <c r="KY22" s="25"/>
      <c r="KZ22" s="25"/>
      <c r="LA22" s="25"/>
      <c r="LB22" s="25"/>
      <c r="LC22" s="25"/>
      <c r="LD22" s="25"/>
      <c r="LE22" s="25"/>
      <c r="LF22" s="25"/>
      <c r="LG22" s="25"/>
      <c r="LH22" s="25"/>
      <c r="LI22" s="25"/>
      <c r="LJ22" s="25"/>
      <c r="LK22" s="25"/>
      <c r="LL22" s="25"/>
      <c r="LM22" s="25"/>
      <c r="LN22" s="25"/>
      <c r="LO22" s="25"/>
      <c r="LP22" s="25"/>
      <c r="LQ22" s="25"/>
      <c r="LR22" s="25"/>
      <c r="LS22" s="25"/>
      <c r="LT22" s="25"/>
      <c r="LU22" s="25"/>
      <c r="LV22" s="25"/>
      <c r="LW22" s="25"/>
      <c r="LX22" s="25"/>
      <c r="LY22" s="25"/>
      <c r="LZ22" s="25"/>
      <c r="MA22" s="25"/>
      <c r="MB22" s="25"/>
      <c r="MC22" s="25"/>
      <c r="MD22" s="25"/>
      <c r="ME22" s="25"/>
      <c r="MF22" s="25"/>
      <c r="MG22" s="25"/>
      <c r="MH22" s="25"/>
      <c r="MI22" s="25"/>
      <c r="MJ22" s="25"/>
      <c r="MK22" s="25"/>
      <c r="ML22" s="25"/>
      <c r="MM22" s="25"/>
      <c r="MN22" s="25"/>
      <c r="MO22" s="25"/>
      <c r="MP22" s="25"/>
      <c r="MQ22" s="25"/>
      <c r="MR22" s="25"/>
      <c r="MS22" s="25"/>
      <c r="MT22" s="25"/>
      <c r="MU22" s="25"/>
      <c r="MV22" s="25"/>
      <c r="MW22" s="25"/>
      <c r="MX22" s="25"/>
      <c r="MY22" s="25"/>
      <c r="MZ22" s="25"/>
      <c r="NA22" s="25"/>
      <c r="NB22" s="25"/>
      <c r="NC22" s="25"/>
      <c r="ND22" s="25"/>
      <c r="NE22" s="25"/>
      <c r="NF22" s="25"/>
      <c r="NG22" s="25"/>
      <c r="NH22" s="25"/>
      <c r="NI22" s="25"/>
      <c r="NJ22" s="25"/>
      <c r="NK22" s="25"/>
      <c r="NL22" s="25"/>
      <c r="NM22" s="25"/>
      <c r="NN22" s="25"/>
      <c r="NO22" s="25"/>
      <c r="NP22" s="25"/>
      <c r="NQ22" s="25"/>
      <c r="NR22" s="25"/>
      <c r="NS22" s="25"/>
      <c r="NT22" s="25"/>
      <c r="NU22" s="25"/>
      <c r="NV22" s="25"/>
      <c r="NW22" s="25"/>
      <c r="NX22" s="25"/>
    </row>
    <row r="23" spans="1:420">
      <c r="A23" s="284" t="s">
        <v>3</v>
      </c>
      <c r="B23" s="284"/>
      <c r="C23" s="284"/>
      <c r="D23" s="284"/>
      <c r="E23" s="284"/>
      <c r="F23" s="284"/>
      <c r="G23" s="284"/>
      <c r="H23" s="284"/>
      <c r="I23" s="284"/>
      <c r="J23" s="2"/>
      <c r="K23" s="2"/>
      <c r="L23" s="65"/>
      <c r="M23" s="2"/>
      <c r="N23" s="2"/>
      <c r="O23" s="2"/>
      <c r="P23" s="2"/>
      <c r="Q23" s="2"/>
      <c r="S23" s="1" t="s">
        <v>162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223"/>
      <c r="BC23" s="223"/>
      <c r="BD23" s="223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X23" s="225"/>
      <c r="EK23" s="228" t="s">
        <v>171</v>
      </c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</row>
    <row r="24" spans="1:420">
      <c r="A24" s="200"/>
      <c r="B24" s="212" t="s">
        <v>62</v>
      </c>
      <c r="C24" s="212" t="s">
        <v>63</v>
      </c>
      <c r="D24" s="212" t="s">
        <v>66</v>
      </c>
      <c r="E24" s="212" t="s">
        <v>67</v>
      </c>
      <c r="F24" s="219" t="s">
        <v>68</v>
      </c>
      <c r="G24" s="212" t="s">
        <v>69</v>
      </c>
      <c r="H24" s="212" t="s">
        <v>70</v>
      </c>
      <c r="I24" s="212" t="s">
        <v>71</v>
      </c>
      <c r="J24" s="212" t="s">
        <v>72</v>
      </c>
      <c r="K24" s="212" t="s">
        <v>73</v>
      </c>
      <c r="L24" s="212" t="s">
        <v>74</v>
      </c>
      <c r="M24" s="212" t="s">
        <v>75</v>
      </c>
      <c r="N24" s="212" t="s">
        <v>76</v>
      </c>
      <c r="O24" s="212" t="s">
        <v>77</v>
      </c>
      <c r="P24" s="212" t="s">
        <v>78</v>
      </c>
      <c r="Q24" s="212" t="s">
        <v>79</v>
      </c>
      <c r="S24" s="200"/>
      <c r="T24" s="212" t="s">
        <v>62</v>
      </c>
      <c r="U24" s="212" t="s">
        <v>63</v>
      </c>
      <c r="V24" s="212" t="s">
        <v>66</v>
      </c>
      <c r="W24" s="212" t="s">
        <v>67</v>
      </c>
      <c r="X24" s="212" t="s">
        <v>69</v>
      </c>
      <c r="Y24" s="212" t="s">
        <v>70</v>
      </c>
      <c r="Z24" s="212" t="s">
        <v>71</v>
      </c>
      <c r="AA24" s="212" t="s">
        <v>72</v>
      </c>
      <c r="AB24" s="212" t="s">
        <v>73</v>
      </c>
      <c r="AC24" s="212" t="s">
        <v>74</v>
      </c>
      <c r="AD24" s="212" t="s">
        <v>75</v>
      </c>
      <c r="AE24" s="212" t="s">
        <v>76</v>
      </c>
      <c r="AF24" s="212" t="s">
        <v>77</v>
      </c>
      <c r="AG24" s="212" t="s">
        <v>78</v>
      </c>
      <c r="AH24" s="212" t="s">
        <v>79</v>
      </c>
      <c r="AI24" s="212" t="s">
        <v>164</v>
      </c>
      <c r="AJ24" s="212" t="s">
        <v>163</v>
      </c>
      <c r="AK24" s="202" t="s">
        <v>53</v>
      </c>
      <c r="AL24" s="203" t="s">
        <v>1</v>
      </c>
      <c r="AM24" s="204" t="s">
        <v>0</v>
      </c>
      <c r="AN24" s="1"/>
      <c r="AO24" s="200"/>
      <c r="AP24" s="286" t="s">
        <v>62</v>
      </c>
      <c r="AQ24" s="286"/>
      <c r="AR24" s="286"/>
      <c r="AS24" s="286" t="s">
        <v>63</v>
      </c>
      <c r="AT24" s="286"/>
      <c r="AU24" s="286"/>
      <c r="AV24" s="286" t="s">
        <v>66</v>
      </c>
      <c r="AW24" s="286"/>
      <c r="AX24" s="286"/>
      <c r="AY24" s="286" t="s">
        <v>67</v>
      </c>
      <c r="AZ24" s="286"/>
      <c r="BA24" s="286"/>
      <c r="BB24" s="285" t="s">
        <v>68</v>
      </c>
      <c r="BC24" s="285"/>
      <c r="BD24" s="285"/>
      <c r="BE24" s="286" t="s">
        <v>69</v>
      </c>
      <c r="BF24" s="286"/>
      <c r="BG24" s="286"/>
      <c r="BH24" s="286" t="s">
        <v>70</v>
      </c>
      <c r="BI24" s="286"/>
      <c r="BJ24" s="286"/>
      <c r="BK24" s="286" t="s">
        <v>71</v>
      </c>
      <c r="BL24" s="286"/>
      <c r="BM24" s="286"/>
      <c r="BN24" s="286" t="s">
        <v>72</v>
      </c>
      <c r="BO24" s="286"/>
      <c r="BP24" s="286"/>
      <c r="BQ24" s="286" t="s">
        <v>73</v>
      </c>
      <c r="BR24" s="286"/>
      <c r="BS24" s="286"/>
      <c r="BT24" s="286" t="s">
        <v>74</v>
      </c>
      <c r="BU24" s="286"/>
      <c r="BV24" s="286"/>
      <c r="BW24" s="286" t="s">
        <v>75</v>
      </c>
      <c r="BX24" s="286"/>
      <c r="BY24" s="286"/>
      <c r="BZ24" s="286" t="s">
        <v>76</v>
      </c>
      <c r="CA24" s="286"/>
      <c r="CB24" s="286"/>
      <c r="CC24" s="286" t="s">
        <v>77</v>
      </c>
      <c r="CD24" s="286"/>
      <c r="CE24" s="286"/>
      <c r="CF24" s="286" t="s">
        <v>78</v>
      </c>
      <c r="CG24" s="286"/>
      <c r="CH24" s="286"/>
      <c r="CI24" s="286" t="s">
        <v>79</v>
      </c>
      <c r="CJ24" s="286"/>
      <c r="CK24" s="286"/>
      <c r="CT24" s="32"/>
      <c r="CV24" s="32"/>
      <c r="CW24" s="32"/>
      <c r="DA24" s="1"/>
      <c r="DC24" s="1"/>
      <c r="EK24" s="168" t="s">
        <v>62</v>
      </c>
      <c r="EL24" s="1">
        <v>7.7855553013988998E-2</v>
      </c>
      <c r="EM24" s="1">
        <v>7.7855553013988998E-2</v>
      </c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25"/>
      <c r="JU24" s="25"/>
      <c r="JV24" s="25"/>
      <c r="JW24" s="25"/>
      <c r="JX24" s="25"/>
      <c r="JY24" s="25"/>
      <c r="JZ24" s="25"/>
      <c r="KA24" s="25"/>
      <c r="KB24" s="25"/>
      <c r="KC24" s="25"/>
      <c r="KD24" s="25"/>
      <c r="KE24" s="25"/>
      <c r="KF24" s="25"/>
      <c r="KG24" s="25"/>
      <c r="KH24" s="25"/>
      <c r="KI24" s="25"/>
      <c r="KJ24" s="25"/>
      <c r="KK24" s="25"/>
      <c r="KL24" s="25"/>
      <c r="KM24" s="25"/>
      <c r="KN24" s="25"/>
      <c r="KO24" s="25"/>
      <c r="KP24" s="25"/>
      <c r="KQ24" s="25"/>
      <c r="KR24" s="25"/>
      <c r="KS24" s="25"/>
      <c r="KT24" s="25"/>
      <c r="KU24" s="25"/>
      <c r="KX24" s="25"/>
      <c r="KY24" s="25"/>
      <c r="KZ24" s="25"/>
      <c r="LA24" s="25"/>
      <c r="LB24" s="25"/>
      <c r="LC24" s="25"/>
      <c r="LD24" s="25"/>
      <c r="LE24" s="25"/>
      <c r="LF24" s="25"/>
      <c r="LG24" s="25"/>
      <c r="LH24" s="25"/>
      <c r="LI24" s="25"/>
      <c r="LJ24" s="25"/>
      <c r="LK24" s="25"/>
      <c r="LL24" s="25"/>
      <c r="LM24" s="25"/>
      <c r="LN24" s="25"/>
      <c r="LO24" s="25"/>
      <c r="LP24" s="25"/>
      <c r="LQ24" s="25"/>
      <c r="LR24" s="25"/>
      <c r="LS24" s="25"/>
      <c r="LT24" s="25"/>
      <c r="LU24" s="25"/>
      <c r="LV24" s="25"/>
      <c r="LW24" s="25"/>
      <c r="LX24" s="25"/>
      <c r="LY24" s="25"/>
      <c r="LZ24" s="25"/>
      <c r="MA24" s="25"/>
      <c r="MB24" s="25"/>
      <c r="MC24" s="25"/>
      <c r="MD24" s="25"/>
      <c r="ME24" s="25"/>
      <c r="MF24" s="25"/>
      <c r="MG24" s="25"/>
      <c r="MH24" s="25"/>
      <c r="MI24" s="25"/>
      <c r="MJ24" s="25"/>
      <c r="MK24" s="25"/>
      <c r="ML24" s="25"/>
      <c r="MM24" s="25"/>
      <c r="MN24" s="25"/>
      <c r="MO24" s="25"/>
      <c r="MP24" s="25"/>
      <c r="MQ24" s="25"/>
      <c r="MR24" s="25"/>
      <c r="MS24" s="25"/>
      <c r="MT24" s="25"/>
      <c r="MU24" s="25"/>
      <c r="MV24" s="25"/>
      <c r="MW24" s="25"/>
      <c r="MX24" s="25"/>
      <c r="MY24" s="25"/>
      <c r="MZ24" s="25"/>
      <c r="NA24" s="25"/>
      <c r="NB24" s="25"/>
      <c r="NC24" s="25"/>
      <c r="ND24" s="25"/>
      <c r="NE24" s="25"/>
      <c r="NF24" s="25"/>
      <c r="NG24" s="25"/>
      <c r="NH24" s="25"/>
      <c r="NI24" s="25"/>
      <c r="NJ24" s="25"/>
      <c r="NK24" s="25"/>
      <c r="NL24" s="25"/>
      <c r="NM24" s="25"/>
      <c r="NN24" s="25"/>
      <c r="NO24" s="25"/>
      <c r="NP24" s="25"/>
      <c r="NQ24" s="25"/>
      <c r="NR24" s="25"/>
      <c r="NS24" s="25"/>
      <c r="NT24" s="25"/>
      <c r="NU24" s="25"/>
      <c r="NV24" s="25"/>
      <c r="NW24" s="25"/>
      <c r="NX24" s="25"/>
    </row>
    <row r="25" spans="1:420">
      <c r="A25" s="212" t="s">
        <v>43</v>
      </c>
      <c r="B25" s="16">
        <v>9</v>
      </c>
      <c r="C25" s="16">
        <v>7</v>
      </c>
      <c r="D25" s="16">
        <v>6</v>
      </c>
      <c r="E25" s="16">
        <v>8</v>
      </c>
      <c r="F25" s="220"/>
      <c r="G25" s="16">
        <v>9</v>
      </c>
      <c r="H25" s="16">
        <v>7</v>
      </c>
      <c r="I25" s="16">
        <v>6</v>
      </c>
      <c r="J25" s="16">
        <v>9</v>
      </c>
      <c r="K25" s="16">
        <v>7</v>
      </c>
      <c r="L25" s="16">
        <v>6</v>
      </c>
      <c r="M25" s="16">
        <v>7</v>
      </c>
      <c r="N25" s="16">
        <v>6</v>
      </c>
      <c r="O25" s="16">
        <v>7</v>
      </c>
      <c r="P25" s="16">
        <v>5</v>
      </c>
      <c r="Q25" s="16">
        <v>8</v>
      </c>
      <c r="S25" s="212" t="s">
        <v>160</v>
      </c>
      <c r="T25" s="16">
        <f>(SUMIF(B$25:B$34,"1 ",B$25:B$34)+SUMIF(B$25:B$34,"2 ",B$25:B$34))</f>
        <v>0</v>
      </c>
      <c r="U25" s="16">
        <f t="shared" ref="U25:W25" si="229">(SUMIF(C$25:C$34,"1 ",C$25:C$34)+SUMIF(C$25:C$34,"2 ",C$25:C$34))</f>
        <v>0</v>
      </c>
      <c r="V25" s="16">
        <f t="shared" si="229"/>
        <v>0</v>
      </c>
      <c r="W25" s="16">
        <f t="shared" si="229"/>
        <v>0</v>
      </c>
      <c r="X25" s="16">
        <f t="shared" ref="X25:AH25" si="230">(SUMIF(G$25:G$34,"1 ",G$25:G$34)+SUMIF(G$25:G$34,"2 ",G$25:G$34))</f>
        <v>0</v>
      </c>
      <c r="Y25" s="16">
        <f t="shared" si="230"/>
        <v>0</v>
      </c>
      <c r="Z25" s="16">
        <f t="shared" si="230"/>
        <v>0</v>
      </c>
      <c r="AA25" s="16">
        <f t="shared" si="230"/>
        <v>0</v>
      </c>
      <c r="AB25" s="16">
        <f t="shared" si="230"/>
        <v>0</v>
      </c>
      <c r="AC25" s="16">
        <f t="shared" si="230"/>
        <v>0</v>
      </c>
      <c r="AD25" s="16">
        <f t="shared" si="230"/>
        <v>0</v>
      </c>
      <c r="AE25" s="16">
        <f t="shared" si="230"/>
        <v>0</v>
      </c>
      <c r="AF25" s="16">
        <f t="shared" si="230"/>
        <v>0</v>
      </c>
      <c r="AG25" s="16">
        <f t="shared" si="230"/>
        <v>0</v>
      </c>
      <c r="AH25" s="16">
        <f t="shared" si="230"/>
        <v>0</v>
      </c>
      <c r="AI25" s="34">
        <f>SUM(T25:AH25)</f>
        <v>0</v>
      </c>
      <c r="AJ25" s="1">
        <f>COUNTIFS(B$25:Q$34,"&gt;=1",B$25:Q$34,"&lt;=2")</f>
        <v>0</v>
      </c>
      <c r="AK25" s="11"/>
      <c r="AL25" s="16"/>
      <c r="AM25" s="15"/>
      <c r="AN25" s="1"/>
      <c r="AO25" s="187"/>
      <c r="AP25" s="187" t="s">
        <v>53</v>
      </c>
      <c r="AQ25" s="187" t="s">
        <v>1</v>
      </c>
      <c r="AR25" s="187" t="s">
        <v>0</v>
      </c>
      <c r="AS25" s="187" t="s">
        <v>53</v>
      </c>
      <c r="AT25" s="187" t="s">
        <v>1</v>
      </c>
      <c r="AU25" s="187" t="s">
        <v>0</v>
      </c>
      <c r="AV25" s="187" t="s">
        <v>53</v>
      </c>
      <c r="AW25" s="187" t="s">
        <v>1</v>
      </c>
      <c r="AX25" s="187" t="s">
        <v>0</v>
      </c>
      <c r="AY25" s="187" t="s">
        <v>53</v>
      </c>
      <c r="AZ25" s="187" t="s">
        <v>1</v>
      </c>
      <c r="BA25" s="187" t="s">
        <v>0</v>
      </c>
      <c r="BB25" s="217" t="s">
        <v>53</v>
      </c>
      <c r="BC25" s="217" t="s">
        <v>1</v>
      </c>
      <c r="BD25" s="217" t="s">
        <v>0</v>
      </c>
      <c r="BE25" s="187" t="s">
        <v>53</v>
      </c>
      <c r="BF25" s="187" t="s">
        <v>1</v>
      </c>
      <c r="BG25" s="187" t="s">
        <v>0</v>
      </c>
      <c r="BH25" s="187" t="s">
        <v>53</v>
      </c>
      <c r="BI25" s="187" t="s">
        <v>1</v>
      </c>
      <c r="BJ25" s="187" t="s">
        <v>0</v>
      </c>
      <c r="BK25" s="187" t="s">
        <v>53</v>
      </c>
      <c r="BL25" s="187" t="s">
        <v>1</v>
      </c>
      <c r="BM25" s="187" t="s">
        <v>0</v>
      </c>
      <c r="BN25" s="187" t="s">
        <v>53</v>
      </c>
      <c r="BO25" s="187" t="s">
        <v>1</v>
      </c>
      <c r="BP25" s="187" t="s">
        <v>0</v>
      </c>
      <c r="BQ25" s="187" t="s">
        <v>53</v>
      </c>
      <c r="BR25" s="187" t="s">
        <v>1</v>
      </c>
      <c r="BS25" s="187" t="s">
        <v>0</v>
      </c>
      <c r="BT25" s="187" t="s">
        <v>53</v>
      </c>
      <c r="BU25" s="187" t="s">
        <v>1</v>
      </c>
      <c r="BV25" s="187" t="s">
        <v>0</v>
      </c>
      <c r="BW25" s="187" t="s">
        <v>53</v>
      </c>
      <c r="BX25" s="187" t="s">
        <v>1</v>
      </c>
      <c r="BY25" s="187" t="s">
        <v>0</v>
      </c>
      <c r="BZ25" s="187" t="s">
        <v>53</v>
      </c>
      <c r="CA25" s="187" t="s">
        <v>1</v>
      </c>
      <c r="CB25" s="187" t="s">
        <v>0</v>
      </c>
      <c r="CC25" s="187" t="s">
        <v>53</v>
      </c>
      <c r="CD25" s="187" t="s">
        <v>1</v>
      </c>
      <c r="CE25" s="187" t="s">
        <v>0</v>
      </c>
      <c r="CF25" s="187" t="s">
        <v>53</v>
      </c>
      <c r="CG25" s="187" t="s">
        <v>1</v>
      </c>
      <c r="CH25" s="187" t="s">
        <v>0</v>
      </c>
      <c r="CI25" s="187" t="s">
        <v>53</v>
      </c>
      <c r="CJ25" s="187" t="s">
        <v>1</v>
      </c>
      <c r="CK25" s="187" t="s">
        <v>0</v>
      </c>
      <c r="CN25" s="1"/>
      <c r="CO25" s="1"/>
      <c r="CT25" s="32"/>
      <c r="CU25" s="1"/>
      <c r="CV25" s="32"/>
      <c r="CW25" s="32"/>
      <c r="CX25" s="1"/>
      <c r="CY25" s="1"/>
      <c r="DA25" s="1"/>
      <c r="EK25" s="168" t="s">
        <v>63</v>
      </c>
      <c r="EL25" s="1">
        <v>7.7855553013988998E-2</v>
      </c>
      <c r="EM25" s="1">
        <v>7.7855553013988998E-2</v>
      </c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</row>
    <row r="26" spans="1:420">
      <c r="A26" s="212" t="s">
        <v>44</v>
      </c>
      <c r="B26" s="16">
        <v>5</v>
      </c>
      <c r="C26" s="16">
        <v>6</v>
      </c>
      <c r="D26" s="16">
        <v>5</v>
      </c>
      <c r="E26" s="16">
        <v>7</v>
      </c>
      <c r="F26" s="220"/>
      <c r="G26" s="16">
        <v>7</v>
      </c>
      <c r="H26" s="16">
        <v>9</v>
      </c>
      <c r="I26" s="16">
        <v>7</v>
      </c>
      <c r="J26" s="16">
        <v>5</v>
      </c>
      <c r="K26" s="16">
        <v>8</v>
      </c>
      <c r="L26" s="16">
        <v>9</v>
      </c>
      <c r="M26" s="16">
        <v>7</v>
      </c>
      <c r="N26" s="16">
        <v>6</v>
      </c>
      <c r="O26" s="16">
        <v>8</v>
      </c>
      <c r="P26" s="16">
        <v>9</v>
      </c>
      <c r="Q26" s="16">
        <v>7</v>
      </c>
      <c r="S26" s="212" t="s">
        <v>54</v>
      </c>
      <c r="T26" s="16">
        <f>(SUMIF(B$25:B$34,"3",B$25:B$34)+SUMIF(B$25:B$34,"4 ",B$25:B$34))</f>
        <v>0</v>
      </c>
      <c r="U26" s="16">
        <f t="shared" ref="U26:W26" si="231">(SUMIF(C$25:C$34,"3",C$25:C$34)+SUMIF(C$25:C$34,"4 ",C$25:C$34))</f>
        <v>4</v>
      </c>
      <c r="V26" s="16">
        <f t="shared" si="231"/>
        <v>4</v>
      </c>
      <c r="W26" s="16">
        <f t="shared" si="231"/>
        <v>0</v>
      </c>
      <c r="X26" s="16">
        <f t="shared" ref="X26:AH26" si="232">(SUMIF(G$25:G$34,"3",G$25:G$34)+SUMIF(G$25:G$34,"4 ",G$25:G$34))</f>
        <v>0</v>
      </c>
      <c r="Y26" s="16">
        <f t="shared" si="232"/>
        <v>0</v>
      </c>
      <c r="Z26" s="16">
        <f t="shared" si="232"/>
        <v>0</v>
      </c>
      <c r="AA26" s="16">
        <f t="shared" si="232"/>
        <v>0</v>
      </c>
      <c r="AB26" s="16">
        <f t="shared" si="232"/>
        <v>0</v>
      </c>
      <c r="AC26" s="16">
        <f t="shared" si="232"/>
        <v>0</v>
      </c>
      <c r="AD26" s="16">
        <f t="shared" si="232"/>
        <v>0</v>
      </c>
      <c r="AE26" s="16">
        <f t="shared" si="232"/>
        <v>0</v>
      </c>
      <c r="AF26" s="16">
        <f t="shared" si="232"/>
        <v>0</v>
      </c>
      <c r="AG26" s="16">
        <f t="shared" si="232"/>
        <v>0</v>
      </c>
      <c r="AH26" s="16">
        <f t="shared" si="232"/>
        <v>0</v>
      </c>
      <c r="AI26" s="34">
        <f>SUM(T26:AH26)</f>
        <v>8</v>
      </c>
      <c r="AJ26" s="1">
        <f>COUNTIFS(B$25:Q$34,"&gt;=3",B$25:Q$34,"&lt;=4")</f>
        <v>2</v>
      </c>
      <c r="AK26" s="208">
        <f>IF(AL25&lt;&gt;"",AL25,1)</f>
        <v>1</v>
      </c>
      <c r="AL26" s="209">
        <f t="shared" ref="AL26:AL29" si="233">AI26/AJ26</f>
        <v>4</v>
      </c>
      <c r="AM26" s="208">
        <f>IF(AL27&lt;&gt;"",AL27,10)</f>
        <v>5.7142857142857144</v>
      </c>
      <c r="AN26" s="1"/>
      <c r="AO26" s="212" t="s">
        <v>43</v>
      </c>
      <c r="AP26" s="188">
        <f>IF(OR(B25=9,B25=10),AK$29,(IF(OR(B25=8,B25=7),AK$28,(IF(OR(B25=6,B25=5),AK$27,(IF(OR(B25=4,B25=3),AK$26,(IF(OR(B25=2,B25=1),AK$25)))))))))</f>
        <v>7.4285714285714288</v>
      </c>
      <c r="AQ26" s="188">
        <f>IF(OR(B25=9,B25=10),AL$29,(IF(OR(B25=8,B25=7),AL$28,(IF(OR(B25=6,B25=5),AL$27,(IF(OR(B25=4,B25=3),AL$26,(IF(OR(B25=2,B25=1),AL$25)))))))))</f>
        <v>9</v>
      </c>
      <c r="AR26" s="188">
        <f>IF(OR(B25=9,B25=10),AM$29,(IF(OR(B25=8,B25=7),AM$28,(IF(OR(B25=6,B25=5),AM$27,(IF(OR(B25=4,B25=3),AM$26,(IF(OR(B25=2,B25=1),AM$25,0)))))))))</f>
        <v>10</v>
      </c>
      <c r="AS26" s="188">
        <f>IF(OR(C25=9,C25=10),AK$29,(IF(OR(C25=8,C25=7),AK$28,(IF(OR(C25=6,C25=5),AK$27,(IF(OR(C25=4,C25=3),AK$26,(IF(OR(C25=2,C25=1),AK$25)))))))))</f>
        <v>5.7142857142857144</v>
      </c>
      <c r="AT26" s="188">
        <f>IF(OR(C25=9,C25=10),AL$29,(IF(OR(C25=8,C25=7),AL$28,(IF(OR(C25=6,C25=5),AL$27,(IF(OR(C25=4,C25=3),AL$26,(IF(OR(C25=2,C25=1),AL$25)))))))))</f>
        <v>7.4285714285714288</v>
      </c>
      <c r="AU26" s="188">
        <f>IF(OR(C25=9,C25=10),AM$29,(IF(OR(C25=8,C25=7),AM$28,(IF(OR(C25=6,C25=5),AM$27,(IF(OR(C25=4,C25=3),AM$26,(IF(OR(C25=2,C25=1),AM$25,0)))))))))</f>
        <v>9</v>
      </c>
      <c r="AV26" s="188">
        <f>IF(OR(D25=9,D25=10),AK$29,(IF(OR(D25=8,D25=7),AK$28,(IF(OR(D25=6,D25=5),AK$27,(IF(OR(D25=4,D25=3),AK$26,(IF(OR(D25=2,D25=1),AK$25)))))))))</f>
        <v>4</v>
      </c>
      <c r="AW26" s="188">
        <f>IF(OR(D25=9,D25=10),AL$29,(IF(OR(D25=8,D25=7),AL$28,(IF(OR(D25=6,D25=5),AL$27,(IF(OR(D25=4,D25=3),AL$26,(IF(OR(D25=2,D25=1),AL$25)))))))))</f>
        <v>5.7142857142857144</v>
      </c>
      <c r="AX26" s="210">
        <f>IF(OR(D25=9,D25=10),AM$29,(IF(OR(D25=8,D25=7),AM$28,(IF(OR(D25=6,D25=5),AM$27,(IF(OR(D25=4,D25=3),AM$26,(IF(OR(D25=2,D25=1),AM$25,0)))))))))</f>
        <v>7.4285714285714288</v>
      </c>
      <c r="AY26" s="210">
        <f>IF(OR(E25=9,E25=10),AK$29,(IF(OR(E25=8,E25=7),AK$28,(IF(OR(E25=6,E25=5),AK$27,(IF(OR(E25=4,E25=3),AK$26,(IF(OR(E25=2,E25=1),AK$25)))))))))</f>
        <v>5.7142857142857144</v>
      </c>
      <c r="AZ26" s="210">
        <f>IF(OR(E25=9,E25=10),AL$29,(IF(OR(E25=8,E25=7),AL$28,(IF(OR(E25=6,E25=5),AL$27,(IF(OR(E25=4,E25=3),AL$26,(IF(OR(E25=2,E25=1),AL$25)))))))))</f>
        <v>7.4285714285714288</v>
      </c>
      <c r="BA26" s="210">
        <f>IF(OR(E25=9,E25=10),AM$29,(IF(OR(E25=8,E25=7),AM$28,(IF(OR(E25=6,E25=5),AM$27,(IF(OR(E25=4,E25=3),AM$26,(IF(OR(E25=2,E25=1),AM$25)))))))))</f>
        <v>9</v>
      </c>
      <c r="BB26" s="218">
        <v>8</v>
      </c>
      <c r="BC26" s="218">
        <v>8</v>
      </c>
      <c r="BD26" s="218">
        <v>8</v>
      </c>
      <c r="BE26" s="221">
        <f>IF(OR(G25=9,G25=10),AK$29,(IF(OR(G25=8,G25=7),AK$28,(IF(OR(G25=6,G25=5),AK$27,(IF(OR(G25=4,G25=3),AK$26,(IF(OR(G25=2,G25=1),AK$25)))))))))</f>
        <v>7.4285714285714288</v>
      </c>
      <c r="BF26" s="221">
        <f>IF(OR(G25=9,G25=10),AL$29,(IF(OR(G25=8,G25=7),AL$28,(IF(OR(G25=6,G25=5),AL$27,(IF(OR(G25=4,G25=3),AL$26,(IF(OR(G25=2,G25=1),AL$25)))))))))</f>
        <v>9</v>
      </c>
      <c r="BG26" s="221">
        <f>IF(OR(G25=9,G25=10),AM$29,(IF(OR(G25=8,G25=7),AM$28,(IF(OR(G25=6,G25=5),AM$27,(IF(OR(G25=4,G25=3),AM$26,(IF(OR(G25=2,G25=1),AM$25)))))))))</f>
        <v>10</v>
      </c>
      <c r="BH26" s="221">
        <f>IF(OR(H25=9,H25=10),AK$29,(IF(OR(H25=8,H25=7),AK$28,(IF(OR(H25=6,H25=5),AK$27,(IF(OR(H25=4,H25=3),AK$26,(IF(OR(H25=2,H25=1),AK$25)))))))))</f>
        <v>5.7142857142857144</v>
      </c>
      <c r="BI26" s="221">
        <f>IF(OR(H25=9,H25=10),AL$29,(IF(OR(H25=8,H25=7),AL$28,(IF(OR(H25=6,H25=5),AL$27,(IF(OR(H25=4,H25=3),AL$26,(IF(OR(H25=2,H25=1),AL$25)))))))))</f>
        <v>7.4285714285714288</v>
      </c>
      <c r="BJ26" s="221">
        <f>IF(OR(H25=9,H25=10),AM$29,(IF(OR(H25=8,H25=7),AM$28,(IF(OR(H25=6,H25=5),AM$27,(IF(OR(H25=4,H25=3),AM$26,(IF(OR(H25=2,H25=1),AM$25)))))))))</f>
        <v>9</v>
      </c>
      <c r="BK26" s="221">
        <f>IF(OR(I25=9,I25=10),AK$29,(IF(OR(I25=8,I25=7),AK$28,(IF(OR(I25=6,I25=5),AK$27,(IF(OR(I25=4,I25=3),AK$26,(IF(OR(I25=2,I25=1),AK$25)))))))))</f>
        <v>4</v>
      </c>
      <c r="BL26" s="221">
        <f>IF(OR(I25=9,I25=10),AL$29,(IF(OR(I25=8,I25=7),AL$28,(IF(OR(I25=6,I25=5),AL$27,(IF(OR(I25=4,I25=3),AL$26,(IF(OR(I25=2,I25=1),AL$25)))))))))</f>
        <v>5.7142857142857144</v>
      </c>
      <c r="BM26" s="221">
        <f>IF(OR(I25=9,I25=10),AM$29,(IF(OR(I25=8,I25=7),AM$28,(IF(OR(I25=6,I25=5),AM$27,(IF(OR(I25=4,I25=3),AM$26,(IF(OR(I25=2,I25=1),AM$25)))))))))</f>
        <v>7.4285714285714288</v>
      </c>
      <c r="BN26" s="221">
        <f>IF(OR(J25=9,J25=10),AK$29,(IF(OR(J25=8,J25=7),AK$28,(IF(OR(J25=6,J25=5),AK$27,(IF(OR(J25=4,J25=3),AK$26,(IF(OR(J25=2,J25=1),AK$25)))))))))</f>
        <v>7.4285714285714288</v>
      </c>
      <c r="BO26" s="221">
        <f>IF(OR(J25=9,J25=10),AL$29,(IF(OR(J25=8,J25=7),AL$28,(IF(OR(J25=6,J25=5),AL$27,(IF(OR(J25=4,J25=3),AL$26,(IF(OR(J25=2,J25=1),AL$25)))))))))</f>
        <v>9</v>
      </c>
      <c r="BP26" s="221">
        <f>IF(OR(J25=9,J25=10),AM$29,(IF(OR(J25=8,J25=7),AM$28,(IF(OR(J25=6,J25=5),AM$27,(IF(OR(J25=4,J25=3),AM$26,(IF(OR(J25=2,J25=1),AM$25)))))))))</f>
        <v>10</v>
      </c>
      <c r="BQ26" s="221">
        <f>IF(OR(K25=9,K25=10),AK$29,(IF(OR(K25=8,K25=7),AK$28,(IF(OR(K25=6,K25=5),AK$27,(IF(OR(K25=4,K25=3),AK$26,(IF(OR(K25=2,K25=1),AK$25)))))))))</f>
        <v>5.7142857142857144</v>
      </c>
      <c r="BR26" s="221">
        <f>IF(OR(K25=9,K25=10),AL$29,(IF(OR(K25=8,K25=7),AL$28,(IF(OR(K25=6,K25=5),AL$27,(IF(OR(K25=4,K25=3),AL$26,(IF(OR(K25=2,K25=1),AL$25)))))))))</f>
        <v>7.4285714285714288</v>
      </c>
      <c r="BS26" s="221">
        <f>IF(OR(K25=9,K25=10),AM$29,(IF(OR(K25=8,K25=7),AM$28,(IF(OR(K25=6,K25=5),AM$27,(IF(OR(K25=4,K25=3),AM$26,(IF(OR(K25=2,K25=1),AM$25)))))))))</f>
        <v>9</v>
      </c>
      <c r="BT26" s="221">
        <f>IF(OR(L25=9,L25=10),AK$29,(IF(OR(L25=8,L25=7),AK$28,(IF(OR(L25=6,L25=5),AK$27,(IF(OR(L25=4,L25=3),AK$26,(IF(OR(L25=2,L25=1),AK$25)))))))))</f>
        <v>4</v>
      </c>
      <c r="BU26" s="221">
        <f>IF(OR(L25=9,L25=10),AL$29,(IF(OR(L25=8,L25=7),AL$28,(IF(OR(L25=6,L25=5),AL$27,(IF(OR(L25=4,L25=3),AL$26,(IF(OR(L25=2,L25=1),AL$25)))))))))</f>
        <v>5.7142857142857144</v>
      </c>
      <c r="BV26" s="221">
        <f>IF(OR(L25=9,L25=10),AM$29,(IF(OR(L25=8,L25=7),AM$28,(IF(OR(L25=6,L25=5),AM$27,(IF(OR(L25=4,L25=3),AM$26,(IF(OR(L25=2,L25=1),AM$25)))))))))</f>
        <v>7.4285714285714288</v>
      </c>
      <c r="BW26" s="221">
        <f>IF(OR(M25=9,M25=10),AK$29,(IF(OR(M25=8,M25=7),AK$28,(IF(OR(M25=6,M25=5),AK$27,(IF(OR(M25=4,M25=3),AK$26,(IF(OR(M25=2,M25=1),AK$25)))))))))</f>
        <v>5.7142857142857144</v>
      </c>
      <c r="BX26" s="221">
        <f>IF(OR(M25=9,M25=10),AL$29,(IF(OR(M25=8,M25=7),AL$28,(IF(OR(M25=6,M25=5),AL$27,(IF(OR(M25=4,M25=3),AL$26,(IF(OR(M25=2,M25=1),AL$25)))))))))</f>
        <v>7.4285714285714288</v>
      </c>
      <c r="BY26" s="221">
        <f>IF(OR(M25=9,M25=10),AM$29,(IF(OR(M25=8,M25=7),AM$28,(IF(OR(M25=6,M25=5),AM$27,(IF(OR(M25=4,M25=3),AM$26,(IF(OR(M25=2,M25=1),AM$25)))))))))</f>
        <v>9</v>
      </c>
      <c r="BZ26" s="221">
        <f>IF(OR(N25=9,N25=10),AK$29,(IF(OR(N25=8,N25=7),AK$28,(IF(OR(N25=6,N25=5),AK$27,(IF(OR(N25=4,N25=3),AK$26,(IF(OR(N25=2,N25=1),AK$25)))))))))</f>
        <v>4</v>
      </c>
      <c r="CA26" s="221">
        <f>IF(OR(N25=9,N25=10),AL$29,(IF(OR(N25=8,N25=7),AL$28,(IF(OR(N25=6,N25=5),AL$27,(IF(OR(N25=4,N25=3),AL$26,(IF(OR(N25=2,N25=1),AL$25)))))))))</f>
        <v>5.7142857142857144</v>
      </c>
      <c r="CB26" s="221">
        <f>IF(OR(N25=9,N25=10),AM$29,(IF(OR(N25=8,N25=7),AM$28,(IF(OR(N25=6,N25=5),AM$27,(IF(OR(N25=4,N25=3),AM$26,(IF(OR(N25=2,N25=1),AM$25)))))))))</f>
        <v>7.4285714285714288</v>
      </c>
      <c r="CC26" s="221">
        <f>IF(OR(O25=9,O25=10),AK$29,(IF(OR(O25=8,O25=7),AK$28,(IF(OR(O25=6,O25=5),AK$27,(IF(OR(O25=4,O25=3),AK$26,(IF(OR(O25=2,O25=1),AK$25)))))))))</f>
        <v>5.7142857142857144</v>
      </c>
      <c r="CD26" s="221">
        <f>IF(OR(O25=9,O25=10),AL$29,(IF(OR(O25=8,O25=7),AL$28,(IF(OR(O25=6,O25=5),AL$27,(IF(OR(O25=4,O25=3),AL$26,(IF(OR(O25=2,O25=1),AL$25)))))))))</f>
        <v>7.4285714285714288</v>
      </c>
      <c r="CE26" s="221">
        <f>IF(OR(O25=9,O25=10),AM$29,(IF(OR(O25=8,O25=7),AM$28,(IF(OR(O25=6,O25=5),AM$27,(IF(OR(O25=4,O25=3),AM$26,(IF(OR(O25=2,O25=1),AM$25)))))))))</f>
        <v>9</v>
      </c>
      <c r="CF26" s="221">
        <f>IF(OR(P25=9,P25=10),AK$29,(IF(OR(P25=8,P25=7),AK$28,(IF(OR(P25=6,P25=5),AK$27,(IF(OR(P25=4,P25=3),AK$26,(IF(OR(P25=2,P25=1),AK$25)))))))))</f>
        <v>4</v>
      </c>
      <c r="CG26" s="221">
        <f>IF(OR(P25=9,P25=10),AL$29,(IF(OR(P25=8,P25=7),AL$28,(IF(OR(P25=6,P25=5),AL$27,(IF(OR(P25=4,P25=3),AL$26,(IF(OR(P25=2,P25=1),AL$25)))))))))</f>
        <v>5.7142857142857144</v>
      </c>
      <c r="CH26" s="221">
        <f>IF(OR(P25=9,P25=10),AM$29,(IF(OR(P25=8,P25=7),AM$28,(IF(OR(P25=6,P25=5),AM$27,(IF(OR(P25=4,P25=3),AM$26,(IF(OR(P25=2,P25=1),AM$25)))))))))</f>
        <v>7.4285714285714288</v>
      </c>
      <c r="CI26" s="221">
        <f>IF(OR(Q25=9,Q25=10),AK$29,(IF(OR(Q25=8,Q25=7),AK$28,(IF(OR(Q25=6,Q25=5),AK$27,(IF(OR(Q25=4,Q25=3),AK$26,(IF(OR(Q25=2,Q25=1),AK$25)))))))))</f>
        <v>5.7142857142857144</v>
      </c>
      <c r="CJ26" s="221">
        <f>IF(OR(Q25=9,Q25=10),AL$29,(IF(OR(Q25=8,Q25=7),AL$28,(IF(OR(Q25=6,Q25=5),AL$27,(IF(OR(Q25=4,Q25=3),AL$26,(IF(OR(Q25=2,Q25=1),AL$25)))))))))</f>
        <v>7.4285714285714288</v>
      </c>
      <c r="CK26" s="221">
        <f>IF(OR(Q25=9,Q25=10),AM$29,(IF(OR(Q25=8,Q25=7),AM$28,(IF(OR(Q25=6,Q25=5),AM$27,(IF(OR(Q25=4,Q25=3),AM$26,(IF(OR(Q25=2,Q25=1),AM$25)))))))))</f>
        <v>9</v>
      </c>
      <c r="CL26" s="222"/>
      <c r="CN26" s="1"/>
      <c r="CO26" s="1"/>
      <c r="CT26" s="32"/>
      <c r="CU26" s="1"/>
      <c r="CV26" s="32"/>
      <c r="CW26" s="32"/>
      <c r="CX26" s="1"/>
      <c r="CY26" s="1"/>
      <c r="DA26" s="1"/>
      <c r="DC26" s="1"/>
      <c r="EK26" s="168" t="s">
        <v>66</v>
      </c>
      <c r="EL26" s="1">
        <v>4.05237040585327E-2</v>
      </c>
      <c r="EM26" s="1">
        <v>4.05237040585327E-2</v>
      </c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  <c r="IX26" s="25"/>
      <c r="IY26" s="25"/>
      <c r="IZ26" s="25"/>
      <c r="JA26" s="25"/>
      <c r="JB26" s="25"/>
      <c r="JC26" s="25"/>
      <c r="JD26" s="25"/>
      <c r="JE26" s="25"/>
      <c r="JF26" s="25"/>
      <c r="JG26" s="25"/>
      <c r="JH26" s="25"/>
      <c r="JI26" s="25"/>
      <c r="JJ26" s="25"/>
      <c r="JK26" s="25"/>
      <c r="JL26" s="25"/>
      <c r="JM26" s="25"/>
      <c r="JN26" s="25"/>
      <c r="JO26" s="25"/>
      <c r="JP26" s="25"/>
      <c r="JQ26" s="25"/>
      <c r="JR26" s="25"/>
      <c r="JS26" s="25"/>
      <c r="JT26" s="25"/>
      <c r="JU26" s="25"/>
      <c r="JV26" s="25"/>
      <c r="JW26" s="25"/>
      <c r="JX26" s="25"/>
      <c r="JY26" s="25"/>
      <c r="JZ26" s="25"/>
      <c r="KA26" s="25"/>
      <c r="KB26" s="25"/>
      <c r="KC26" s="25"/>
      <c r="KD26" s="25"/>
      <c r="KE26" s="25"/>
      <c r="KF26" s="25"/>
      <c r="KG26" s="25"/>
      <c r="KH26" s="25"/>
      <c r="KI26" s="25"/>
      <c r="KJ26" s="25"/>
      <c r="KK26" s="25"/>
      <c r="KL26" s="25"/>
      <c r="KM26" s="25"/>
      <c r="KN26" s="25"/>
      <c r="KO26" s="25"/>
      <c r="KP26" s="25"/>
      <c r="KQ26" s="25"/>
      <c r="KR26" s="25"/>
      <c r="KS26" s="25"/>
      <c r="KT26" s="25"/>
      <c r="KU26" s="25"/>
      <c r="KX26" s="25"/>
      <c r="KY26" s="25"/>
      <c r="KZ26" s="25"/>
      <c r="LA26" s="25"/>
      <c r="LB26" s="25"/>
      <c r="LC26" s="25"/>
      <c r="LD26" s="25"/>
      <c r="LE26" s="25"/>
      <c r="LF26" s="25"/>
      <c r="LG26" s="25"/>
      <c r="LH26" s="25"/>
      <c r="LI26" s="25"/>
      <c r="LJ26" s="25"/>
      <c r="LK26" s="25"/>
      <c r="LL26" s="25"/>
      <c r="LM26" s="25"/>
      <c r="LN26" s="25"/>
      <c r="LO26" s="25"/>
      <c r="LP26" s="25"/>
      <c r="LQ26" s="25"/>
      <c r="LR26" s="25"/>
      <c r="LS26" s="25"/>
      <c r="LT26" s="25"/>
      <c r="LU26" s="25"/>
      <c r="LV26" s="25"/>
      <c r="LW26" s="25"/>
      <c r="LX26" s="25"/>
      <c r="LY26" s="25"/>
      <c r="LZ26" s="25"/>
      <c r="MA26" s="25"/>
      <c r="MB26" s="25"/>
      <c r="MC26" s="25"/>
      <c r="MD26" s="25"/>
      <c r="ME26" s="25"/>
      <c r="MF26" s="25"/>
      <c r="MG26" s="25"/>
      <c r="MH26" s="25"/>
      <c r="MI26" s="25"/>
      <c r="MJ26" s="25"/>
      <c r="MK26" s="25"/>
      <c r="ML26" s="25"/>
      <c r="MM26" s="25"/>
      <c r="MN26" s="25"/>
      <c r="MO26" s="25"/>
      <c r="MP26" s="25"/>
      <c r="MQ26" s="25"/>
      <c r="MR26" s="25"/>
      <c r="MS26" s="25"/>
      <c r="MT26" s="25"/>
      <c r="MU26" s="25"/>
      <c r="MV26" s="25"/>
      <c r="MW26" s="25"/>
      <c r="MX26" s="25"/>
      <c r="MY26" s="25"/>
      <c r="MZ26" s="25"/>
      <c r="NA26" s="25"/>
      <c r="NB26" s="25"/>
      <c r="NC26" s="25"/>
      <c r="ND26" s="25"/>
      <c r="NE26" s="25"/>
      <c r="NF26" s="25"/>
      <c r="NG26" s="25"/>
      <c r="NH26" s="25"/>
      <c r="NI26" s="25"/>
      <c r="NJ26" s="25"/>
      <c r="NK26" s="25"/>
      <c r="NL26" s="25"/>
      <c r="NM26" s="25"/>
      <c r="NN26" s="25"/>
      <c r="NO26" s="25"/>
      <c r="NP26" s="25"/>
      <c r="NQ26" s="25"/>
      <c r="NR26" s="25"/>
      <c r="NS26" s="25"/>
      <c r="NT26" s="25"/>
      <c r="NU26" s="25"/>
      <c r="NV26" s="25"/>
      <c r="NW26" s="25"/>
      <c r="NX26" s="25"/>
    </row>
    <row r="27" spans="1:420">
      <c r="A27" s="212" t="s">
        <v>45</v>
      </c>
      <c r="B27" s="16">
        <v>8</v>
      </c>
      <c r="C27" s="16">
        <v>7</v>
      </c>
      <c r="D27" s="16">
        <v>4</v>
      </c>
      <c r="E27" s="16">
        <v>8</v>
      </c>
      <c r="F27" s="220"/>
      <c r="G27" s="16">
        <v>7</v>
      </c>
      <c r="H27" s="16">
        <v>6</v>
      </c>
      <c r="I27" s="16">
        <v>8</v>
      </c>
      <c r="J27" s="16">
        <v>7</v>
      </c>
      <c r="K27" s="16">
        <v>8</v>
      </c>
      <c r="L27" s="16">
        <v>9</v>
      </c>
      <c r="M27" s="16">
        <v>7</v>
      </c>
      <c r="N27" s="16">
        <v>6</v>
      </c>
      <c r="O27" s="16">
        <v>7</v>
      </c>
      <c r="P27" s="16">
        <v>8</v>
      </c>
      <c r="Q27" s="16">
        <v>6</v>
      </c>
      <c r="S27" s="212" t="s">
        <v>161</v>
      </c>
      <c r="T27" s="16">
        <f>(SUMIF(B$25:B$34,"5",B$25:B$34)+SUMIF(B$25:B$34,"6 ",B$25:B$34))</f>
        <v>22</v>
      </c>
      <c r="U27" s="16">
        <f t="shared" ref="U27:W27" si="234">(SUMIF(C$25:C$34,"5",C$25:C$34)+SUMIF(C$25:C$34,"6 ",C$25:C$34))</f>
        <v>22</v>
      </c>
      <c r="V27" s="16">
        <f t="shared" si="234"/>
        <v>17</v>
      </c>
      <c r="W27" s="16">
        <f t="shared" si="234"/>
        <v>12</v>
      </c>
      <c r="X27" s="16">
        <f t="shared" ref="X27:AH27" si="235">(SUMIF(G$25:G$34,"5",G$25:G$34)+SUMIF(G$25:G$34,"6 ",G$25:G$34))</f>
        <v>5</v>
      </c>
      <c r="Y27" s="16">
        <f t="shared" si="235"/>
        <v>12</v>
      </c>
      <c r="Z27" s="16">
        <f t="shared" si="235"/>
        <v>12</v>
      </c>
      <c r="AA27" s="16">
        <f t="shared" si="235"/>
        <v>5</v>
      </c>
      <c r="AB27" s="16">
        <f t="shared" si="235"/>
        <v>11</v>
      </c>
      <c r="AC27" s="16">
        <f t="shared" si="235"/>
        <v>18</v>
      </c>
      <c r="AD27" s="16">
        <f t="shared" si="235"/>
        <v>6</v>
      </c>
      <c r="AE27" s="16">
        <f t="shared" si="235"/>
        <v>24</v>
      </c>
      <c r="AF27" s="16">
        <f t="shared" si="235"/>
        <v>5</v>
      </c>
      <c r="AG27" s="16">
        <f t="shared" si="235"/>
        <v>5</v>
      </c>
      <c r="AH27" s="16">
        <f t="shared" si="235"/>
        <v>24</v>
      </c>
      <c r="AI27" s="34">
        <f>SUM(T27:AH27)</f>
        <v>200</v>
      </c>
      <c r="AJ27" s="1">
        <f>COUNTIFS(B$25:Q$34,"&gt;=5",B$25:Q$34,"&lt;=6")</f>
        <v>35</v>
      </c>
      <c r="AK27" s="208">
        <f t="shared" ref="AK27:AK29" si="236">IF(AL26&lt;&gt;"",AL26,1)</f>
        <v>4</v>
      </c>
      <c r="AL27" s="209">
        <f t="shared" si="233"/>
        <v>5.7142857142857144</v>
      </c>
      <c r="AM27" s="208">
        <f t="shared" ref="AM27:AM28" si="237">IF(AL28&lt;&gt;"",AL28,10)</f>
        <v>7.4285714285714288</v>
      </c>
      <c r="AN27" s="1"/>
      <c r="AO27" s="212" t="s">
        <v>44</v>
      </c>
      <c r="AP27" s="188">
        <f t="shared" ref="AP27:AP34" si="238">IF(OR(B26=9,B26=10),AK$29,(IF(OR(B26=8,B26=7),AK$28,(IF(OR(B26=6,B26=5),AK$27,(IF(OR(B26=4,B26=3),AK$26,(IF(OR(B26=2,B26=1),AK$25)))))))))</f>
        <v>4</v>
      </c>
      <c r="AQ27" s="188">
        <f t="shared" ref="AQ27:AQ34" si="239">IF(OR(B26=9,B26=10),AL$29,(IF(OR(B26=8,B26=7),AL$28,(IF(OR(B26=6,B26=5),AL$27,(IF(OR(B26=4,B26=3),AL$26,(IF(OR(B26=2,B26=1),AL$25)))))))))</f>
        <v>5.7142857142857144</v>
      </c>
      <c r="AR27" s="188">
        <f t="shared" ref="AR27:AR34" si="240">IF(OR(B26=9,B26=10),AM$29,(IF(OR(B26=8,B26=7),AM$28,(IF(OR(B26=6,B26=5),AM$27,(IF(OR(B26=4,B26=3),AM$26,(IF(OR(B26=2,B26=1),AM$25,0)))))))))</f>
        <v>7.4285714285714288</v>
      </c>
      <c r="AS27" s="188">
        <f t="shared" ref="AS27:AS34" si="241">IF(OR(C26=9,C26=10),AK$29,(IF(OR(C26=8,C26=7),AK$28,(IF(OR(C26=6,C26=5),AK$27,(IF(OR(C26=4,C26=3),AK$26,(IF(OR(C26=2,C26=1),AK$25)))))))))</f>
        <v>4</v>
      </c>
      <c r="AT27" s="188">
        <f t="shared" ref="AT27:AT34" si="242">IF(OR(C26=9,C26=10),AL$29,(IF(OR(C26=8,C26=7),AL$28,(IF(OR(C26=6,C26=5),AL$27,(IF(OR(C26=4,C26=3),AL$26,(IF(OR(C26=2,C26=1),AL$25)))))))))</f>
        <v>5.7142857142857144</v>
      </c>
      <c r="AU27" s="188">
        <f t="shared" ref="AU27:AU34" si="243">IF(OR(C26=9,C26=10),AM$29,(IF(OR(C26=8,C26=7),AM$28,(IF(OR(C26=6,C26=5),AM$27,(IF(OR(C26=4,C26=3),AM$26,(IF(OR(C26=2,C26=1),AM$25,0)))))))))</f>
        <v>7.4285714285714288</v>
      </c>
      <c r="AV27" s="188">
        <f t="shared" ref="AV27:AV34" si="244">IF(OR(D26=9,D26=10),AK$29,(IF(OR(D26=8,D26=7),AK$28,(IF(OR(D26=6,D26=5),AK$27,(IF(OR(D26=4,D26=3),AK$26,(IF(OR(D26=2,D26=1),AK$25)))))))))</f>
        <v>4</v>
      </c>
      <c r="AW27" s="188">
        <f t="shared" ref="AW27:AW34" si="245">IF(OR(D26=9,D26=10),AL$29,(IF(OR(D26=8,D26=7),AL$28,(IF(OR(D26=6,D26=5),AL$27,(IF(OR(D26=4,D26=3),AL$26,(IF(OR(D26=2,D26=1),AL$25)))))))))</f>
        <v>5.7142857142857144</v>
      </c>
      <c r="AX27" s="210">
        <f t="shared" ref="AX27:AX34" si="246">IF(OR(D26=9,D26=10),AM$29,(IF(OR(D26=8,D26=7),AM$28,(IF(OR(D26=6,D26=5),AM$27,(IF(OR(D26=4,D26=3),AM$26,(IF(OR(D26=2,D26=1),AM$25,0)))))))))</f>
        <v>7.4285714285714288</v>
      </c>
      <c r="AY27" s="210">
        <f t="shared" ref="AY27:AY34" si="247">IF(OR(E26=9,E26=10),AK$29,(IF(OR(E26=8,E26=7),AK$28,(IF(OR(E26=6,E26=5),AK$27,(IF(OR(E26=4,E26=3),AK$26,(IF(OR(E26=2,E26=1),AK$25)))))))))</f>
        <v>5.7142857142857144</v>
      </c>
      <c r="AZ27" s="210">
        <f t="shared" ref="AZ27:AZ34" si="248">IF(OR(E26=9,E26=10),AL$29,(IF(OR(E26=8,E26=7),AL$28,(IF(OR(E26=6,E26=5),AL$27,(IF(OR(E26=4,E26=3),AL$26,(IF(OR(E26=2,E26=1),AL$25)))))))))</f>
        <v>7.4285714285714288</v>
      </c>
      <c r="BA27" s="210">
        <f t="shared" ref="BA27:BA34" si="249">IF(OR(E26=9,E26=10),AM$29,(IF(OR(E26=8,E26=7),AM$28,(IF(OR(E26=6,E26=5),AM$27,(IF(OR(E26=4,E26=3),AM$26,(IF(OR(E26=2,E26=1),AM$25)))))))))</f>
        <v>9</v>
      </c>
      <c r="BB27" s="218">
        <v>5</v>
      </c>
      <c r="BC27" s="218">
        <v>5</v>
      </c>
      <c r="BD27" s="218">
        <v>5</v>
      </c>
      <c r="BE27" s="221">
        <f t="shared" ref="BE27:BE35" si="250">IF(OR(G26=9,G26=10),AK$29,(IF(OR(G26=8,G26=7),AK$28,(IF(OR(G26=6,G26=5),AK$27,(IF(OR(G26=4,G26=3),AK$26,(IF(OR(G26=2,G26=1),AK$25)))))))))</f>
        <v>5.7142857142857144</v>
      </c>
      <c r="BF27" s="221">
        <f t="shared" ref="BF27:BF35" si="251">IF(OR(G26=9,G26=10),AL$29,(IF(OR(G26=8,G26=7),AL$28,(IF(OR(G26=6,G26=5),AL$27,(IF(OR(G26=4,G26=3),AL$26,(IF(OR(G26=2,G26=1),AL$25)))))))))</f>
        <v>7.4285714285714288</v>
      </c>
      <c r="BG27" s="221">
        <f t="shared" ref="BG27:BG35" si="252">IF(OR(G26=9,G26=10),AM$29,(IF(OR(G26=8,G26=7),AM$28,(IF(OR(G26=6,G26=5),AM$27,(IF(OR(G26=4,G26=3),AM$26,(IF(OR(G26=2,G26=1),AM$25)))))))))</f>
        <v>9</v>
      </c>
      <c r="BH27" s="221">
        <f t="shared" ref="BH27:BH35" si="253">IF(OR(H26=9,H26=10),AK$29,(IF(OR(H26=8,H26=7),AK$28,(IF(OR(H26=6,H26=5),AK$27,(IF(OR(H26=4,H26=3),AK$26,(IF(OR(H26=2,H26=1),AK$25)))))))))</f>
        <v>7.4285714285714288</v>
      </c>
      <c r="BI27" s="221">
        <f t="shared" ref="BI27:BI35" si="254">IF(OR(H26=9,H26=10),AL$29,(IF(OR(H26=8,H26=7),AL$28,(IF(OR(H26=6,H26=5),AL$27,(IF(OR(H26=4,H26=3),AL$26,(IF(OR(H26=2,H26=1),AL$25)))))))))</f>
        <v>9</v>
      </c>
      <c r="BJ27" s="221">
        <f t="shared" ref="BJ27:BJ35" si="255">IF(OR(H26=9,H26=10),AM$29,(IF(OR(H26=8,H26=7),AM$28,(IF(OR(H26=6,H26=5),AM$27,(IF(OR(H26=4,H26=3),AM$26,(IF(OR(H26=2,H26=1),AM$25)))))))))</f>
        <v>10</v>
      </c>
      <c r="BK27" s="221">
        <f t="shared" ref="BK27:BK35" si="256">IF(OR(I26=9,I26=10),AK$29,(IF(OR(I26=8,I26=7),AK$28,(IF(OR(I26=6,I26=5),AK$27,(IF(OR(I26=4,I26=3),AK$26,(IF(OR(I26=2,I26=1),AK$25)))))))))</f>
        <v>5.7142857142857144</v>
      </c>
      <c r="BL27" s="221">
        <f t="shared" ref="BL27:BL35" si="257">IF(OR(I26=9,I26=10),AL$29,(IF(OR(I26=8,I26=7),AL$28,(IF(OR(I26=6,I26=5),AL$27,(IF(OR(I26=4,I26=3),AL$26,(IF(OR(I26=2,I26=1),AL$25)))))))))</f>
        <v>7.4285714285714288</v>
      </c>
      <c r="BM27" s="221">
        <f t="shared" ref="BM27:BM35" si="258">IF(OR(I26=9,I26=10),AM$29,(IF(OR(I26=8,I26=7),AM$28,(IF(OR(I26=6,I26=5),AM$27,(IF(OR(I26=4,I26=3),AM$26,(IF(OR(I26=2,I26=1),AM$25)))))))))</f>
        <v>9</v>
      </c>
      <c r="BN27" s="221">
        <f t="shared" ref="BN27:BN35" si="259">IF(OR(J26=9,J26=10),AK$29,(IF(OR(J26=8,J26=7),AK$28,(IF(OR(J26=6,J26=5),AK$27,(IF(OR(J26=4,J26=3),AK$26,(IF(OR(J26=2,J26=1),AK$25)))))))))</f>
        <v>4</v>
      </c>
      <c r="BO27" s="221">
        <f t="shared" ref="BO27:BO35" si="260">IF(OR(J26=9,J26=10),AL$29,(IF(OR(J26=8,J26=7),AL$28,(IF(OR(J26=6,J26=5),AL$27,(IF(OR(J26=4,J26=3),AL$26,(IF(OR(J26=2,J26=1),AL$25)))))))))</f>
        <v>5.7142857142857144</v>
      </c>
      <c r="BP27" s="221">
        <f t="shared" ref="BP27:BP35" si="261">IF(OR(J26=9,J26=10),AM$29,(IF(OR(J26=8,J26=7),AM$28,(IF(OR(J26=6,J26=5),AM$27,(IF(OR(J26=4,J26=3),AM$26,(IF(OR(J26=2,J26=1),AM$25)))))))))</f>
        <v>7.4285714285714288</v>
      </c>
      <c r="BQ27" s="221">
        <f t="shared" ref="BQ27:BQ35" si="262">IF(OR(K26=9,K26=10),AK$29,(IF(OR(K26=8,K26=7),AK$28,(IF(OR(K26=6,K26=5),AK$27,(IF(OR(K26=4,K26=3),AK$26,(IF(OR(K26=2,K26=1),AK$25)))))))))</f>
        <v>5.7142857142857144</v>
      </c>
      <c r="BR27" s="221">
        <f t="shared" ref="BR27:BR35" si="263">IF(OR(K26=9,K26=10),AL$29,(IF(OR(K26=8,K26=7),AL$28,(IF(OR(K26=6,K26=5),AL$27,(IF(OR(K26=4,K26=3),AL$26,(IF(OR(K26=2,K26=1),AL$25)))))))))</f>
        <v>7.4285714285714288</v>
      </c>
      <c r="BS27" s="221">
        <f t="shared" ref="BS27:BS35" si="264">IF(OR(K26=9,K26=10),AM$29,(IF(OR(K26=8,K26=7),AM$28,(IF(OR(K26=6,K26=5),AM$27,(IF(OR(K26=4,K26=3),AM$26,(IF(OR(K26=2,K26=1),AM$25)))))))))</f>
        <v>9</v>
      </c>
      <c r="BT27" s="221">
        <f t="shared" ref="BT27:BT35" si="265">IF(OR(L26=9,L26=10),AK$29,(IF(OR(L26=8,L26=7),AK$28,(IF(OR(L26=6,L26=5),AK$27,(IF(OR(L26=4,L26=3),AK$26,(IF(OR(L26=2,L26=1),AK$25)))))))))</f>
        <v>7.4285714285714288</v>
      </c>
      <c r="BU27" s="221">
        <f t="shared" ref="BU27:BU35" si="266">IF(OR(L26=9,L26=10),AL$29,(IF(OR(L26=8,L26=7),AL$28,(IF(OR(L26=6,L26=5),AL$27,(IF(OR(L26=4,L26=3),AL$26,(IF(OR(L26=2,L26=1),AL$25)))))))))</f>
        <v>9</v>
      </c>
      <c r="BV27" s="221">
        <f t="shared" ref="BV27:BV35" si="267">IF(OR(L26=9,L26=10),AM$29,(IF(OR(L26=8,L26=7),AM$28,(IF(OR(L26=6,L26=5),AM$27,(IF(OR(L26=4,L26=3),AM$26,(IF(OR(L26=2,L26=1),AM$25)))))))))</f>
        <v>10</v>
      </c>
      <c r="BW27" s="221">
        <f t="shared" ref="BW27:BW35" si="268">IF(OR(M26=9,M26=10),AK$29,(IF(OR(M26=8,M26=7),AK$28,(IF(OR(M26=6,M26=5),AK$27,(IF(OR(M26=4,M26=3),AK$26,(IF(OR(M26=2,M26=1),AK$25)))))))))</f>
        <v>5.7142857142857144</v>
      </c>
      <c r="BX27" s="221">
        <f t="shared" ref="BX27:BX35" si="269">IF(OR(M26=9,M26=10),AL$29,(IF(OR(M26=8,M26=7),AL$28,(IF(OR(M26=6,M26=5),AL$27,(IF(OR(M26=4,M26=3),AL$26,(IF(OR(M26=2,M26=1),AL$25)))))))))</f>
        <v>7.4285714285714288</v>
      </c>
      <c r="BY27" s="221">
        <f t="shared" ref="BY27:BY35" si="270">IF(OR(M26=9,M26=10),AM$29,(IF(OR(M26=8,M26=7),AM$28,(IF(OR(M26=6,M26=5),AM$27,(IF(OR(M26=4,M26=3),AM$26,(IF(OR(M26=2,M26=1),AM$25)))))))))</f>
        <v>9</v>
      </c>
      <c r="BZ27" s="221">
        <f t="shared" ref="BZ27:BZ35" si="271">IF(OR(N26=9,N26=10),AK$29,(IF(OR(N26=8,N26=7),AK$28,(IF(OR(N26=6,N26=5),AK$27,(IF(OR(N26=4,N26=3),AK$26,(IF(OR(N26=2,N26=1),AK$25)))))))))</f>
        <v>4</v>
      </c>
      <c r="CA27" s="221">
        <f t="shared" ref="CA27:CA35" si="272">IF(OR(N26=9,N26=10),AL$29,(IF(OR(N26=8,N26=7),AL$28,(IF(OR(N26=6,N26=5),AL$27,(IF(OR(N26=4,N26=3),AL$26,(IF(OR(N26=2,N26=1),AL$25)))))))))</f>
        <v>5.7142857142857144</v>
      </c>
      <c r="CB27" s="221">
        <f t="shared" ref="CB27:CB35" si="273">IF(OR(N26=9,N26=10),AM$29,(IF(OR(N26=8,N26=7),AM$28,(IF(OR(N26=6,N26=5),AM$27,(IF(OR(N26=4,N26=3),AM$26,(IF(OR(N26=2,N26=1),AM$25)))))))))</f>
        <v>7.4285714285714288</v>
      </c>
      <c r="CC27" s="221">
        <f t="shared" ref="CC27:CC35" si="274">IF(OR(O26=9,O26=10),AK$29,(IF(OR(O26=8,O26=7),AK$28,(IF(OR(O26=6,O26=5),AK$27,(IF(OR(O26=4,O26=3),AK$26,(IF(OR(O26=2,O26=1),AK$25)))))))))</f>
        <v>5.7142857142857144</v>
      </c>
      <c r="CD27" s="221">
        <f t="shared" ref="CD27:CD35" si="275">IF(OR(O26=9,O26=10),AL$29,(IF(OR(O26=8,O26=7),AL$28,(IF(OR(O26=6,O26=5),AL$27,(IF(OR(O26=4,O26=3),AL$26,(IF(OR(O26=2,O26=1),AL$25)))))))))</f>
        <v>7.4285714285714288</v>
      </c>
      <c r="CE27" s="221">
        <f t="shared" ref="CE27:CE35" si="276">IF(OR(O26=9,O26=10),AM$29,(IF(OR(O26=8,O26=7),AM$28,(IF(OR(O26=6,O26=5),AM$27,(IF(OR(O26=4,O26=3),AM$26,(IF(OR(O26=2,O26=1),AM$25)))))))))</f>
        <v>9</v>
      </c>
      <c r="CF27" s="221">
        <f t="shared" ref="CF27:CF35" si="277">IF(OR(P26=9,P26=10),AK$29,(IF(OR(P26=8,P26=7),AK$28,(IF(OR(P26=6,P26=5),AK$27,(IF(OR(P26=4,P26=3),AK$26,(IF(OR(P26=2,P26=1),AK$25)))))))))</f>
        <v>7.4285714285714288</v>
      </c>
      <c r="CG27" s="221">
        <f t="shared" ref="CG27:CG35" si="278">IF(OR(P26=9,P26=10),AL$29,(IF(OR(P26=8,P26=7),AL$28,(IF(OR(P26=6,P26=5),AL$27,(IF(OR(P26=4,P26=3),AL$26,(IF(OR(P26=2,P26=1),AL$25)))))))))</f>
        <v>9</v>
      </c>
      <c r="CH27" s="221">
        <f t="shared" ref="CH27:CH35" si="279">IF(OR(P26=9,P26=10),AM$29,(IF(OR(P26=8,P26=7),AM$28,(IF(OR(P26=6,P26=5),AM$27,(IF(OR(P26=4,P26=3),AM$26,(IF(OR(P26=2,P26=1),AM$25)))))))))</f>
        <v>10</v>
      </c>
      <c r="CI27" s="221">
        <f t="shared" ref="CI27:CI35" si="280">IF(OR(Q26=9,Q26=10),AK$29,(IF(OR(Q26=8,Q26=7),AK$28,(IF(OR(Q26=6,Q26=5),AK$27,(IF(OR(Q26=4,Q26=3),AK$26,(IF(OR(Q26=2,Q26=1),AK$25)))))))))</f>
        <v>5.7142857142857144</v>
      </c>
      <c r="CJ27" s="221">
        <f t="shared" ref="CJ27:CJ35" si="281">IF(OR(Q26=9,Q26=10),AL$29,(IF(OR(Q26=8,Q26=7),AL$28,(IF(OR(Q26=6,Q26=5),AL$27,(IF(OR(Q26=4,Q26=3),AL$26,(IF(OR(Q26=2,Q26=1),AL$25)))))))))</f>
        <v>7.4285714285714288</v>
      </c>
      <c r="CK27" s="221">
        <f t="shared" ref="CK27:CK35" si="282">IF(OR(Q26=9,Q26=10),AM$29,(IF(OR(Q26=8,Q26=7),AM$28,(IF(OR(Q26=6,Q26=5),AM$27,(IF(OR(Q26=4,Q26=3),AM$26,(IF(OR(Q26=2,Q26=1),AM$25)))))))))</f>
        <v>9</v>
      </c>
      <c r="CL27" s="222"/>
      <c r="CN27" s="1"/>
      <c r="CO27" s="1"/>
      <c r="CT27" s="32"/>
      <c r="CU27" s="1"/>
      <c r="CV27" s="32"/>
      <c r="CW27" s="32"/>
      <c r="CX27" s="1"/>
      <c r="CY27" s="1"/>
      <c r="DA27" s="1"/>
      <c r="EK27" s="168" t="s">
        <v>67</v>
      </c>
      <c r="EL27" s="1">
        <v>7.0937175369597802E-2</v>
      </c>
      <c r="EM27" s="1">
        <v>7.0937175369597802E-2</v>
      </c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</row>
    <row r="28" spans="1:420">
      <c r="A28" s="212" t="s">
        <v>46</v>
      </c>
      <c r="B28" s="16">
        <v>6</v>
      </c>
      <c r="C28" s="16">
        <v>5</v>
      </c>
      <c r="D28" s="16">
        <v>9</v>
      </c>
      <c r="E28" s="16">
        <v>6</v>
      </c>
      <c r="F28" s="220"/>
      <c r="G28" s="16">
        <v>8</v>
      </c>
      <c r="H28" s="16">
        <v>9</v>
      </c>
      <c r="I28" s="16">
        <v>7</v>
      </c>
      <c r="J28" s="16">
        <v>8</v>
      </c>
      <c r="K28" s="16">
        <v>8</v>
      </c>
      <c r="L28" s="16">
        <v>8</v>
      </c>
      <c r="M28" s="16">
        <v>7</v>
      </c>
      <c r="N28" s="16">
        <v>8</v>
      </c>
      <c r="O28" s="16">
        <v>7</v>
      </c>
      <c r="P28" s="16">
        <v>9</v>
      </c>
      <c r="Q28" s="16">
        <v>6</v>
      </c>
      <c r="S28" s="212" t="s">
        <v>159</v>
      </c>
      <c r="T28" s="16">
        <f>(SUMIF(B$25:B$34,"7",B$25:B$34)+SUMIF(B$25:B$34,"8 ",B$25:B$34))</f>
        <v>37</v>
      </c>
      <c r="U28" s="16">
        <f t="shared" ref="U28:W28" si="283">(SUMIF(C$25:C$34,"7",C$25:C$34)+SUMIF(C$25:C$34,"8 ",C$25:C$34))</f>
        <v>21</v>
      </c>
      <c r="V28" s="16">
        <f t="shared" si="283"/>
        <v>29</v>
      </c>
      <c r="W28" s="16">
        <f t="shared" si="283"/>
        <v>53</v>
      </c>
      <c r="X28" s="16">
        <f t="shared" ref="X28:AH28" si="284">(SUMIF(G$25:G$34,"7",G$25:G$34)+SUMIF(G$25:G$34,"8 ",G$25:G$34))</f>
        <v>36</v>
      </c>
      <c r="Y28" s="16">
        <f t="shared" si="284"/>
        <v>31</v>
      </c>
      <c r="Z28" s="16">
        <f t="shared" si="284"/>
        <v>58</v>
      </c>
      <c r="AA28" s="16">
        <f t="shared" si="284"/>
        <v>54</v>
      </c>
      <c r="AB28" s="16">
        <f t="shared" si="284"/>
        <v>52</v>
      </c>
      <c r="AC28" s="16">
        <f t="shared" si="284"/>
        <v>24</v>
      </c>
      <c r="AD28" s="16">
        <f t="shared" si="284"/>
        <v>56</v>
      </c>
      <c r="AE28" s="16">
        <f t="shared" si="284"/>
        <v>46</v>
      </c>
      <c r="AF28" s="16">
        <f t="shared" si="284"/>
        <v>45</v>
      </c>
      <c r="AG28" s="16">
        <f t="shared" si="284"/>
        <v>45</v>
      </c>
      <c r="AH28" s="16">
        <f t="shared" si="284"/>
        <v>37</v>
      </c>
      <c r="AI28" s="34">
        <f>SUM(T28:AH28)</f>
        <v>624</v>
      </c>
      <c r="AJ28" s="1">
        <f>COUNTIFS(B$25:Q$34,"&gt;=7",B$25:Q$34,"&lt;=8")</f>
        <v>84</v>
      </c>
      <c r="AK28" s="208">
        <f t="shared" si="236"/>
        <v>5.7142857142857144</v>
      </c>
      <c r="AL28" s="209">
        <f t="shared" si="233"/>
        <v>7.4285714285714288</v>
      </c>
      <c r="AM28" s="208">
        <f t="shared" si="237"/>
        <v>9</v>
      </c>
      <c r="AN28" s="1"/>
      <c r="AO28" s="212" t="s">
        <v>45</v>
      </c>
      <c r="AP28" s="188">
        <f t="shared" si="238"/>
        <v>5.7142857142857144</v>
      </c>
      <c r="AQ28" s="188">
        <f t="shared" si="239"/>
        <v>7.4285714285714288</v>
      </c>
      <c r="AR28" s="188">
        <f t="shared" si="240"/>
        <v>9</v>
      </c>
      <c r="AS28" s="188">
        <f t="shared" si="241"/>
        <v>5.7142857142857144</v>
      </c>
      <c r="AT28" s="188">
        <f t="shared" si="242"/>
        <v>7.4285714285714288</v>
      </c>
      <c r="AU28" s="188">
        <f t="shared" si="243"/>
        <v>9</v>
      </c>
      <c r="AV28" s="188">
        <f t="shared" si="244"/>
        <v>1</v>
      </c>
      <c r="AW28" s="188">
        <f t="shared" si="245"/>
        <v>4</v>
      </c>
      <c r="AX28" s="210">
        <f t="shared" si="246"/>
        <v>5.7142857142857144</v>
      </c>
      <c r="AY28" s="210">
        <f t="shared" si="247"/>
        <v>5.7142857142857144</v>
      </c>
      <c r="AZ28" s="210">
        <f t="shared" si="248"/>
        <v>7.4285714285714288</v>
      </c>
      <c r="BA28" s="210">
        <f t="shared" si="249"/>
        <v>9</v>
      </c>
      <c r="BB28" s="218">
        <v>2</v>
      </c>
      <c r="BC28" s="218">
        <v>2</v>
      </c>
      <c r="BD28" s="218">
        <v>2</v>
      </c>
      <c r="BE28" s="221">
        <f t="shared" si="250"/>
        <v>5.7142857142857144</v>
      </c>
      <c r="BF28" s="221">
        <f t="shared" si="251"/>
        <v>7.4285714285714288</v>
      </c>
      <c r="BG28" s="221">
        <f t="shared" si="252"/>
        <v>9</v>
      </c>
      <c r="BH28" s="221">
        <f t="shared" si="253"/>
        <v>4</v>
      </c>
      <c r="BI28" s="221">
        <f t="shared" si="254"/>
        <v>5.7142857142857144</v>
      </c>
      <c r="BJ28" s="221">
        <f t="shared" si="255"/>
        <v>7.4285714285714288</v>
      </c>
      <c r="BK28" s="221">
        <f t="shared" si="256"/>
        <v>5.7142857142857144</v>
      </c>
      <c r="BL28" s="221">
        <f t="shared" si="257"/>
        <v>7.4285714285714288</v>
      </c>
      <c r="BM28" s="221">
        <f t="shared" si="258"/>
        <v>9</v>
      </c>
      <c r="BN28" s="221">
        <f t="shared" si="259"/>
        <v>5.7142857142857144</v>
      </c>
      <c r="BO28" s="221">
        <f t="shared" si="260"/>
        <v>7.4285714285714288</v>
      </c>
      <c r="BP28" s="221">
        <f t="shared" si="261"/>
        <v>9</v>
      </c>
      <c r="BQ28" s="221">
        <f t="shared" si="262"/>
        <v>5.7142857142857144</v>
      </c>
      <c r="BR28" s="221">
        <f t="shared" si="263"/>
        <v>7.4285714285714288</v>
      </c>
      <c r="BS28" s="221">
        <f t="shared" si="264"/>
        <v>9</v>
      </c>
      <c r="BT28" s="221">
        <f t="shared" si="265"/>
        <v>7.4285714285714288</v>
      </c>
      <c r="BU28" s="221">
        <f t="shared" si="266"/>
        <v>9</v>
      </c>
      <c r="BV28" s="221">
        <f t="shared" si="267"/>
        <v>10</v>
      </c>
      <c r="BW28" s="221">
        <f t="shared" si="268"/>
        <v>5.7142857142857144</v>
      </c>
      <c r="BX28" s="221">
        <f t="shared" si="269"/>
        <v>7.4285714285714288</v>
      </c>
      <c r="BY28" s="221">
        <f t="shared" si="270"/>
        <v>9</v>
      </c>
      <c r="BZ28" s="221">
        <f t="shared" si="271"/>
        <v>4</v>
      </c>
      <c r="CA28" s="221">
        <f t="shared" si="272"/>
        <v>5.7142857142857144</v>
      </c>
      <c r="CB28" s="221">
        <f t="shared" si="273"/>
        <v>7.4285714285714288</v>
      </c>
      <c r="CC28" s="221">
        <f t="shared" si="274"/>
        <v>5.7142857142857144</v>
      </c>
      <c r="CD28" s="221">
        <f t="shared" si="275"/>
        <v>7.4285714285714288</v>
      </c>
      <c r="CE28" s="221">
        <f t="shared" si="276"/>
        <v>9</v>
      </c>
      <c r="CF28" s="221">
        <f t="shared" si="277"/>
        <v>5.7142857142857144</v>
      </c>
      <c r="CG28" s="221">
        <f t="shared" si="278"/>
        <v>7.4285714285714288</v>
      </c>
      <c r="CH28" s="221">
        <f t="shared" si="279"/>
        <v>9</v>
      </c>
      <c r="CI28" s="221">
        <f t="shared" si="280"/>
        <v>4</v>
      </c>
      <c r="CJ28" s="221">
        <f t="shared" si="281"/>
        <v>5.7142857142857144</v>
      </c>
      <c r="CK28" s="221">
        <f t="shared" si="282"/>
        <v>7.4285714285714288</v>
      </c>
      <c r="CL28" s="222"/>
      <c r="CN28" s="1"/>
      <c r="CO28" s="1"/>
      <c r="CT28" s="32"/>
      <c r="CU28" s="1"/>
      <c r="CV28" s="32"/>
      <c r="CW28" s="32"/>
      <c r="CX28" s="1"/>
      <c r="CY28" s="1"/>
      <c r="DA28" s="1"/>
      <c r="EK28" s="168" t="s">
        <v>68</v>
      </c>
      <c r="EL28" s="1">
        <v>2.6875286154468599E-2</v>
      </c>
      <c r="EM28" s="1">
        <v>2.6875286154468599E-2</v>
      </c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  <c r="JT28" s="25"/>
      <c r="JU28" s="25"/>
      <c r="JV28" s="25"/>
      <c r="JW28" s="25"/>
      <c r="JX28" s="25"/>
      <c r="JY28" s="25"/>
      <c r="JZ28" s="25"/>
      <c r="KA28" s="25"/>
      <c r="KB28" s="25"/>
      <c r="KC28" s="25"/>
      <c r="KD28" s="25"/>
      <c r="KE28" s="25"/>
      <c r="KF28" s="25"/>
      <c r="KG28" s="25"/>
      <c r="KH28" s="25"/>
      <c r="KI28" s="25"/>
      <c r="KJ28" s="25"/>
      <c r="KK28" s="25"/>
      <c r="KL28" s="25"/>
      <c r="KM28" s="25"/>
      <c r="KN28" s="25"/>
      <c r="KO28" s="25"/>
      <c r="KP28" s="25"/>
      <c r="KQ28" s="25"/>
      <c r="KR28" s="25"/>
      <c r="KS28" s="25"/>
      <c r="KT28" s="25"/>
      <c r="KU28" s="25"/>
      <c r="KX28" s="25"/>
      <c r="KY28" s="25"/>
      <c r="KZ28" s="25"/>
      <c r="LA28" s="25"/>
      <c r="LB28" s="25"/>
      <c r="LC28" s="25"/>
      <c r="LD28" s="25"/>
      <c r="LE28" s="25"/>
      <c r="LF28" s="25"/>
      <c r="LG28" s="25"/>
      <c r="LH28" s="25"/>
      <c r="LI28" s="25"/>
      <c r="LJ28" s="25"/>
      <c r="LK28" s="25"/>
      <c r="LL28" s="25"/>
      <c r="LM28" s="25"/>
      <c r="LN28" s="25"/>
      <c r="LO28" s="25"/>
      <c r="LP28" s="25"/>
      <c r="LQ28" s="25"/>
      <c r="LR28" s="25"/>
      <c r="LS28" s="25"/>
      <c r="LT28" s="25"/>
      <c r="LU28" s="25"/>
      <c r="LV28" s="25"/>
      <c r="LW28" s="25"/>
      <c r="LX28" s="25"/>
      <c r="LY28" s="25"/>
      <c r="LZ28" s="25"/>
      <c r="MA28" s="25"/>
      <c r="MB28" s="25"/>
      <c r="MC28" s="25"/>
      <c r="MD28" s="25"/>
      <c r="ME28" s="25"/>
      <c r="MF28" s="25"/>
      <c r="MG28" s="25"/>
      <c r="MH28" s="25"/>
      <c r="MI28" s="25"/>
      <c r="MJ28" s="25"/>
      <c r="MK28" s="25"/>
      <c r="ML28" s="25"/>
      <c r="MM28" s="25"/>
      <c r="MN28" s="25"/>
      <c r="MO28" s="25"/>
      <c r="MP28" s="25"/>
      <c r="MQ28" s="25"/>
      <c r="MR28" s="25"/>
      <c r="MS28" s="25"/>
      <c r="MT28" s="25"/>
      <c r="MU28" s="25"/>
      <c r="MV28" s="25"/>
      <c r="MW28" s="25"/>
      <c r="MX28" s="25"/>
      <c r="MY28" s="25"/>
      <c r="MZ28" s="25"/>
      <c r="NA28" s="25"/>
      <c r="NB28" s="25"/>
      <c r="NC28" s="25"/>
      <c r="ND28" s="25"/>
      <c r="NE28" s="25"/>
      <c r="NF28" s="25"/>
      <c r="NG28" s="25"/>
      <c r="NH28" s="25"/>
      <c r="NI28" s="25"/>
      <c r="NJ28" s="25"/>
      <c r="NK28" s="25"/>
      <c r="NL28" s="25"/>
      <c r="NM28" s="25"/>
      <c r="NN28" s="25"/>
      <c r="NO28" s="25"/>
      <c r="NP28" s="25"/>
      <c r="NQ28" s="25"/>
      <c r="NR28" s="25"/>
      <c r="NS28" s="25"/>
      <c r="NT28" s="25"/>
      <c r="NU28" s="25"/>
      <c r="NV28" s="25"/>
      <c r="NW28" s="25"/>
      <c r="NX28" s="25"/>
    </row>
    <row r="29" spans="1:420">
      <c r="A29" s="212" t="s">
        <v>47</v>
      </c>
      <c r="B29" s="16">
        <v>5</v>
      </c>
      <c r="C29" s="16">
        <v>9</v>
      </c>
      <c r="D29" s="16">
        <v>7</v>
      </c>
      <c r="E29" s="16">
        <v>6</v>
      </c>
      <c r="F29" s="220"/>
      <c r="G29" s="16">
        <v>7</v>
      </c>
      <c r="H29" s="16">
        <v>9</v>
      </c>
      <c r="I29" s="16">
        <v>7</v>
      </c>
      <c r="J29" s="16">
        <v>8</v>
      </c>
      <c r="K29" s="16">
        <v>6</v>
      </c>
      <c r="L29" s="16">
        <v>9</v>
      </c>
      <c r="M29" s="16">
        <v>6</v>
      </c>
      <c r="N29" s="16">
        <v>7</v>
      </c>
      <c r="O29" s="16">
        <v>5</v>
      </c>
      <c r="P29" s="16">
        <v>7</v>
      </c>
      <c r="Q29" s="16">
        <v>9</v>
      </c>
      <c r="S29" s="212" t="s">
        <v>158</v>
      </c>
      <c r="T29" s="16">
        <f>(SUMIF(B$25:B$34,"9",B$25:B$34)+SUMIF(B$25:B$34,"10",B$25:B$34))</f>
        <v>9</v>
      </c>
      <c r="U29" s="16">
        <f t="shared" ref="U29:W29" si="285">(SUMIF(C$25:C$34,"9",C$25:C$34)+SUMIF(C$25:C$34,"10",C$25:C$34))</f>
        <v>18</v>
      </c>
      <c r="V29" s="16">
        <f t="shared" si="285"/>
        <v>18</v>
      </c>
      <c r="W29" s="16">
        <f t="shared" si="285"/>
        <v>9</v>
      </c>
      <c r="X29" s="16">
        <f t="shared" ref="X29:AH29" si="286">(SUMIF(G$25:G$34,"9",G$25:G$34)+SUMIF(G$25:G$34,"10",G$25:G$34))</f>
        <v>36</v>
      </c>
      <c r="Y29" s="16">
        <f t="shared" si="286"/>
        <v>36</v>
      </c>
      <c r="Z29" s="16">
        <f t="shared" si="286"/>
        <v>0</v>
      </c>
      <c r="AA29" s="16">
        <f t="shared" si="286"/>
        <v>18</v>
      </c>
      <c r="AB29" s="16">
        <f t="shared" si="286"/>
        <v>9</v>
      </c>
      <c r="AC29" s="16">
        <f t="shared" si="286"/>
        <v>36</v>
      </c>
      <c r="AD29" s="16">
        <f t="shared" si="286"/>
        <v>9</v>
      </c>
      <c r="AE29" s="16">
        <f t="shared" si="286"/>
        <v>0</v>
      </c>
      <c r="AF29" s="16">
        <f t="shared" si="286"/>
        <v>27</v>
      </c>
      <c r="AG29" s="16">
        <f t="shared" si="286"/>
        <v>27</v>
      </c>
      <c r="AH29" s="16">
        <f t="shared" si="286"/>
        <v>9</v>
      </c>
      <c r="AI29" s="34">
        <f>SUM(T29:AH29)</f>
        <v>261</v>
      </c>
      <c r="AJ29" s="1">
        <f>COUNTIFS(B$25:Q$34,"&gt;=9",B$25:Q$34,"&lt;=10")</f>
        <v>29</v>
      </c>
      <c r="AK29" s="208">
        <f t="shared" si="236"/>
        <v>7.4285714285714288</v>
      </c>
      <c r="AL29" s="209">
        <f t="shared" si="233"/>
        <v>9</v>
      </c>
      <c r="AM29" s="208">
        <f>IF(AL30&lt;&gt;"",AL30,10)</f>
        <v>10</v>
      </c>
      <c r="AN29" s="1"/>
      <c r="AO29" s="212" t="s">
        <v>46</v>
      </c>
      <c r="AP29" s="188">
        <f t="shared" si="238"/>
        <v>4</v>
      </c>
      <c r="AQ29" s="188">
        <f t="shared" si="239"/>
        <v>5.7142857142857144</v>
      </c>
      <c r="AR29" s="188">
        <f t="shared" si="240"/>
        <v>7.4285714285714288</v>
      </c>
      <c r="AS29" s="188">
        <f t="shared" si="241"/>
        <v>4</v>
      </c>
      <c r="AT29" s="188">
        <f t="shared" si="242"/>
        <v>5.7142857142857144</v>
      </c>
      <c r="AU29" s="188">
        <f t="shared" si="243"/>
        <v>7.4285714285714288</v>
      </c>
      <c r="AV29" s="188">
        <f t="shared" si="244"/>
        <v>7.4285714285714288</v>
      </c>
      <c r="AW29" s="188">
        <f t="shared" si="245"/>
        <v>9</v>
      </c>
      <c r="AX29" s="210">
        <f t="shared" si="246"/>
        <v>10</v>
      </c>
      <c r="AY29" s="210">
        <f t="shared" si="247"/>
        <v>4</v>
      </c>
      <c r="AZ29" s="210">
        <f t="shared" si="248"/>
        <v>5.7142857142857144</v>
      </c>
      <c r="BA29" s="210">
        <f t="shared" si="249"/>
        <v>7.4285714285714288</v>
      </c>
      <c r="BB29" s="218">
        <v>3</v>
      </c>
      <c r="BC29" s="218">
        <v>3</v>
      </c>
      <c r="BD29" s="218">
        <v>3</v>
      </c>
      <c r="BE29" s="221">
        <f t="shared" si="250"/>
        <v>5.7142857142857144</v>
      </c>
      <c r="BF29" s="221">
        <f t="shared" si="251"/>
        <v>7.4285714285714288</v>
      </c>
      <c r="BG29" s="221">
        <f t="shared" si="252"/>
        <v>9</v>
      </c>
      <c r="BH29" s="221">
        <f t="shared" si="253"/>
        <v>7.4285714285714288</v>
      </c>
      <c r="BI29" s="221">
        <f t="shared" si="254"/>
        <v>9</v>
      </c>
      <c r="BJ29" s="221">
        <f t="shared" si="255"/>
        <v>10</v>
      </c>
      <c r="BK29" s="221">
        <f t="shared" si="256"/>
        <v>5.7142857142857144</v>
      </c>
      <c r="BL29" s="221">
        <f t="shared" si="257"/>
        <v>7.4285714285714288</v>
      </c>
      <c r="BM29" s="221">
        <f t="shared" si="258"/>
        <v>9</v>
      </c>
      <c r="BN29" s="221">
        <f t="shared" si="259"/>
        <v>5.7142857142857144</v>
      </c>
      <c r="BO29" s="221">
        <f t="shared" si="260"/>
        <v>7.4285714285714288</v>
      </c>
      <c r="BP29" s="221">
        <f t="shared" si="261"/>
        <v>9</v>
      </c>
      <c r="BQ29" s="221">
        <f t="shared" si="262"/>
        <v>5.7142857142857144</v>
      </c>
      <c r="BR29" s="221">
        <f t="shared" si="263"/>
        <v>7.4285714285714288</v>
      </c>
      <c r="BS29" s="221">
        <f t="shared" si="264"/>
        <v>9</v>
      </c>
      <c r="BT29" s="221">
        <f t="shared" si="265"/>
        <v>5.7142857142857144</v>
      </c>
      <c r="BU29" s="221">
        <f t="shared" si="266"/>
        <v>7.4285714285714288</v>
      </c>
      <c r="BV29" s="221">
        <f t="shared" si="267"/>
        <v>9</v>
      </c>
      <c r="BW29" s="221">
        <f t="shared" si="268"/>
        <v>5.7142857142857144</v>
      </c>
      <c r="BX29" s="221">
        <f t="shared" si="269"/>
        <v>7.4285714285714288</v>
      </c>
      <c r="BY29" s="221">
        <f t="shared" si="270"/>
        <v>9</v>
      </c>
      <c r="BZ29" s="221">
        <f t="shared" si="271"/>
        <v>5.7142857142857144</v>
      </c>
      <c r="CA29" s="221">
        <f t="shared" si="272"/>
        <v>7.4285714285714288</v>
      </c>
      <c r="CB29" s="221">
        <f t="shared" si="273"/>
        <v>9</v>
      </c>
      <c r="CC29" s="221">
        <f t="shared" si="274"/>
        <v>5.7142857142857144</v>
      </c>
      <c r="CD29" s="221">
        <f t="shared" si="275"/>
        <v>7.4285714285714288</v>
      </c>
      <c r="CE29" s="221">
        <f t="shared" si="276"/>
        <v>9</v>
      </c>
      <c r="CF29" s="221">
        <f t="shared" si="277"/>
        <v>7.4285714285714288</v>
      </c>
      <c r="CG29" s="221">
        <f t="shared" si="278"/>
        <v>9</v>
      </c>
      <c r="CH29" s="221">
        <f t="shared" si="279"/>
        <v>10</v>
      </c>
      <c r="CI29" s="221">
        <f t="shared" si="280"/>
        <v>4</v>
      </c>
      <c r="CJ29" s="221">
        <f t="shared" si="281"/>
        <v>5.7142857142857144</v>
      </c>
      <c r="CK29" s="221">
        <f t="shared" si="282"/>
        <v>7.4285714285714288</v>
      </c>
      <c r="CL29" s="222"/>
      <c r="CN29" s="1"/>
      <c r="CO29" s="1"/>
      <c r="CT29" s="32"/>
      <c r="CU29" s="1"/>
      <c r="CV29" s="32"/>
      <c r="CW29" s="32"/>
      <c r="CX29" s="1"/>
      <c r="CY29" s="1"/>
      <c r="DA29" s="1"/>
      <c r="EK29" s="168" t="s">
        <v>69</v>
      </c>
      <c r="EL29" s="1">
        <v>8.6551987347697201E-2</v>
      </c>
      <c r="EM29" s="1">
        <v>8.6551987347697201E-2</v>
      </c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  <c r="IW29" s="25"/>
      <c r="IX29" s="25"/>
      <c r="IY29" s="25"/>
      <c r="IZ29" s="25"/>
      <c r="JA29" s="25"/>
      <c r="JB29" s="25"/>
      <c r="JC29" s="25"/>
      <c r="JD29" s="25"/>
      <c r="JE29" s="25"/>
      <c r="JF29" s="25"/>
      <c r="JG29" s="25"/>
      <c r="JH29" s="25"/>
      <c r="JI29" s="25"/>
      <c r="JJ29" s="25"/>
      <c r="JK29" s="25"/>
      <c r="JL29" s="25"/>
      <c r="JM29" s="25"/>
      <c r="JN29" s="25"/>
      <c r="JO29" s="25"/>
      <c r="JP29" s="25"/>
      <c r="JQ29" s="25"/>
      <c r="JR29" s="25"/>
      <c r="JS29" s="25"/>
      <c r="JT29" s="25"/>
      <c r="JU29" s="25"/>
      <c r="JV29" s="25"/>
      <c r="JW29" s="25"/>
      <c r="JX29" s="25"/>
      <c r="JY29" s="25"/>
      <c r="JZ29" s="25"/>
      <c r="KA29" s="25"/>
      <c r="KB29" s="25"/>
      <c r="KC29" s="25"/>
      <c r="KD29" s="25"/>
      <c r="KE29" s="25"/>
      <c r="KF29" s="25"/>
      <c r="KG29" s="25"/>
      <c r="KH29" s="25"/>
      <c r="KI29" s="25"/>
      <c r="KJ29" s="25"/>
      <c r="KK29" s="25"/>
      <c r="KL29" s="25"/>
      <c r="KM29" s="25"/>
      <c r="KN29" s="25"/>
      <c r="KO29" s="25"/>
      <c r="KP29" s="25"/>
      <c r="KQ29" s="25"/>
      <c r="KR29" s="25"/>
      <c r="KS29" s="25"/>
      <c r="KT29" s="25"/>
      <c r="KU29" s="25"/>
      <c r="KX29" s="25"/>
      <c r="KY29" s="25"/>
      <c r="KZ29" s="25"/>
      <c r="LA29" s="25"/>
      <c r="LB29" s="25"/>
      <c r="LC29" s="25"/>
      <c r="LD29" s="25"/>
      <c r="LE29" s="25"/>
      <c r="LF29" s="25"/>
      <c r="LG29" s="25"/>
      <c r="LH29" s="25"/>
      <c r="LI29" s="25"/>
      <c r="LJ29" s="25"/>
      <c r="LK29" s="25"/>
      <c r="LL29" s="25"/>
      <c r="LM29" s="25"/>
      <c r="LN29" s="25"/>
      <c r="LO29" s="25"/>
      <c r="LP29" s="25"/>
      <c r="LQ29" s="25"/>
      <c r="LR29" s="25"/>
      <c r="LS29" s="25"/>
      <c r="LT29" s="25"/>
      <c r="LU29" s="25"/>
      <c r="LV29" s="25"/>
      <c r="LW29" s="25"/>
      <c r="LX29" s="25"/>
      <c r="LY29" s="25"/>
      <c r="LZ29" s="25"/>
      <c r="MA29" s="25"/>
      <c r="MB29" s="25"/>
      <c r="MC29" s="25"/>
      <c r="MD29" s="25"/>
      <c r="ME29" s="25"/>
      <c r="MF29" s="25"/>
      <c r="MG29" s="25"/>
      <c r="MH29" s="25"/>
      <c r="MI29" s="25"/>
      <c r="MJ29" s="25"/>
      <c r="MK29" s="25"/>
      <c r="ML29" s="25"/>
      <c r="MM29" s="25"/>
      <c r="MN29" s="25"/>
      <c r="MO29" s="25"/>
      <c r="MP29" s="25"/>
      <c r="MQ29" s="25"/>
      <c r="MR29" s="25"/>
      <c r="MS29" s="25"/>
      <c r="MT29" s="25"/>
      <c r="MU29" s="25"/>
      <c r="MV29" s="25"/>
      <c r="MW29" s="25"/>
      <c r="MX29" s="25"/>
      <c r="MY29" s="25"/>
      <c r="MZ29" s="25"/>
      <c r="NA29" s="25"/>
      <c r="NB29" s="25"/>
      <c r="NC29" s="25"/>
      <c r="ND29" s="25"/>
      <c r="NE29" s="25"/>
      <c r="NF29" s="25"/>
      <c r="NG29" s="25"/>
      <c r="NH29" s="25"/>
      <c r="NI29" s="25"/>
      <c r="NJ29" s="25"/>
      <c r="NK29" s="25"/>
      <c r="NL29" s="25"/>
      <c r="NM29" s="25"/>
      <c r="NN29" s="25"/>
      <c r="NO29" s="25"/>
      <c r="NP29" s="25"/>
      <c r="NQ29" s="25"/>
      <c r="NR29" s="25"/>
      <c r="NS29" s="25"/>
      <c r="NT29" s="25"/>
      <c r="NU29" s="25"/>
      <c r="NV29" s="25"/>
      <c r="NW29" s="25"/>
      <c r="NX29" s="25"/>
    </row>
    <row r="30" spans="1:420">
      <c r="A30" s="212" t="s">
        <v>48</v>
      </c>
      <c r="B30" s="16">
        <v>7</v>
      </c>
      <c r="C30" s="16">
        <v>6</v>
      </c>
      <c r="D30" s="16">
        <v>6</v>
      </c>
      <c r="E30" s="16">
        <v>8</v>
      </c>
      <c r="F30" s="220"/>
      <c r="G30" s="16">
        <v>9</v>
      </c>
      <c r="H30" s="16">
        <v>8</v>
      </c>
      <c r="I30" s="16">
        <v>7</v>
      </c>
      <c r="J30" s="16">
        <v>8</v>
      </c>
      <c r="K30" s="16">
        <v>7</v>
      </c>
      <c r="L30" s="16">
        <v>9</v>
      </c>
      <c r="M30" s="16">
        <v>7</v>
      </c>
      <c r="N30" s="16">
        <v>6</v>
      </c>
      <c r="O30" s="16">
        <v>8</v>
      </c>
      <c r="P30" s="16">
        <v>7</v>
      </c>
      <c r="Q30" s="16">
        <v>6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212" t="s">
        <v>47</v>
      </c>
      <c r="AP30" s="188">
        <f t="shared" si="238"/>
        <v>4</v>
      </c>
      <c r="AQ30" s="188">
        <f t="shared" si="239"/>
        <v>5.7142857142857144</v>
      </c>
      <c r="AR30" s="188">
        <f t="shared" si="240"/>
        <v>7.4285714285714288</v>
      </c>
      <c r="AS30" s="188">
        <f t="shared" si="241"/>
        <v>7.4285714285714288</v>
      </c>
      <c r="AT30" s="188">
        <f t="shared" si="242"/>
        <v>9</v>
      </c>
      <c r="AU30" s="188">
        <f t="shared" si="243"/>
        <v>10</v>
      </c>
      <c r="AV30" s="188">
        <f t="shared" si="244"/>
        <v>5.7142857142857144</v>
      </c>
      <c r="AW30" s="188">
        <f t="shared" si="245"/>
        <v>7.4285714285714288</v>
      </c>
      <c r="AX30" s="210">
        <f t="shared" si="246"/>
        <v>9</v>
      </c>
      <c r="AY30" s="210">
        <f t="shared" si="247"/>
        <v>4</v>
      </c>
      <c r="AZ30" s="210">
        <f t="shared" si="248"/>
        <v>5.7142857142857144</v>
      </c>
      <c r="BA30" s="210">
        <f t="shared" si="249"/>
        <v>7.4285714285714288</v>
      </c>
      <c r="BB30" s="218">
        <v>1.5</v>
      </c>
      <c r="BC30" s="218">
        <v>1.5</v>
      </c>
      <c r="BD30" s="218">
        <v>1.5</v>
      </c>
      <c r="BE30" s="221">
        <f t="shared" si="250"/>
        <v>5.7142857142857144</v>
      </c>
      <c r="BF30" s="221">
        <f t="shared" si="251"/>
        <v>7.4285714285714288</v>
      </c>
      <c r="BG30" s="221">
        <f t="shared" si="252"/>
        <v>9</v>
      </c>
      <c r="BH30" s="221">
        <f t="shared" si="253"/>
        <v>7.4285714285714288</v>
      </c>
      <c r="BI30" s="221">
        <f t="shared" si="254"/>
        <v>9</v>
      </c>
      <c r="BJ30" s="221">
        <f t="shared" si="255"/>
        <v>10</v>
      </c>
      <c r="BK30" s="221">
        <f t="shared" si="256"/>
        <v>5.7142857142857144</v>
      </c>
      <c r="BL30" s="221">
        <f t="shared" si="257"/>
        <v>7.4285714285714288</v>
      </c>
      <c r="BM30" s="221">
        <f t="shared" si="258"/>
        <v>9</v>
      </c>
      <c r="BN30" s="221">
        <f t="shared" si="259"/>
        <v>5.7142857142857144</v>
      </c>
      <c r="BO30" s="221">
        <f t="shared" si="260"/>
        <v>7.4285714285714288</v>
      </c>
      <c r="BP30" s="221">
        <f t="shared" si="261"/>
        <v>9</v>
      </c>
      <c r="BQ30" s="221">
        <f t="shared" si="262"/>
        <v>4</v>
      </c>
      <c r="BR30" s="221">
        <f t="shared" si="263"/>
        <v>5.7142857142857144</v>
      </c>
      <c r="BS30" s="221">
        <f t="shared" si="264"/>
        <v>7.4285714285714288</v>
      </c>
      <c r="BT30" s="221">
        <f t="shared" si="265"/>
        <v>7.4285714285714288</v>
      </c>
      <c r="BU30" s="221">
        <f t="shared" si="266"/>
        <v>9</v>
      </c>
      <c r="BV30" s="221">
        <f t="shared" si="267"/>
        <v>10</v>
      </c>
      <c r="BW30" s="221">
        <f t="shared" si="268"/>
        <v>4</v>
      </c>
      <c r="BX30" s="221">
        <f t="shared" si="269"/>
        <v>5.7142857142857144</v>
      </c>
      <c r="BY30" s="221">
        <f t="shared" si="270"/>
        <v>7.4285714285714288</v>
      </c>
      <c r="BZ30" s="221">
        <f t="shared" si="271"/>
        <v>5.7142857142857144</v>
      </c>
      <c r="CA30" s="221">
        <f t="shared" si="272"/>
        <v>7.4285714285714288</v>
      </c>
      <c r="CB30" s="221">
        <f t="shared" si="273"/>
        <v>9</v>
      </c>
      <c r="CC30" s="221">
        <f t="shared" si="274"/>
        <v>4</v>
      </c>
      <c r="CD30" s="221">
        <f t="shared" si="275"/>
        <v>5.7142857142857144</v>
      </c>
      <c r="CE30" s="221">
        <f t="shared" si="276"/>
        <v>7.4285714285714288</v>
      </c>
      <c r="CF30" s="221">
        <f t="shared" si="277"/>
        <v>5.7142857142857144</v>
      </c>
      <c r="CG30" s="221">
        <f t="shared" si="278"/>
        <v>7.4285714285714288</v>
      </c>
      <c r="CH30" s="221">
        <f t="shared" si="279"/>
        <v>9</v>
      </c>
      <c r="CI30" s="221">
        <f t="shared" si="280"/>
        <v>7.4285714285714288</v>
      </c>
      <c r="CJ30" s="221">
        <f t="shared" si="281"/>
        <v>9</v>
      </c>
      <c r="CK30" s="221">
        <f t="shared" si="282"/>
        <v>10</v>
      </c>
      <c r="CL30" s="222"/>
      <c r="CN30" s="1"/>
      <c r="CO30" s="1"/>
      <c r="CT30" s="32"/>
      <c r="CU30" s="1"/>
      <c r="CV30" s="32"/>
      <c r="CW30" s="32"/>
      <c r="CX30" s="1"/>
      <c r="CY30" s="1"/>
      <c r="DA30" s="1"/>
      <c r="EK30" s="168" t="s">
        <v>70</v>
      </c>
      <c r="EL30" s="1">
        <v>8.6551987347697201E-2</v>
      </c>
      <c r="EM30" s="1">
        <v>8.6551987347697201E-2</v>
      </c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  <c r="IW30" s="25"/>
      <c r="IX30" s="25"/>
      <c r="IY30" s="25"/>
      <c r="IZ30" s="25"/>
      <c r="JA30" s="25"/>
      <c r="JB30" s="25"/>
      <c r="JC30" s="25"/>
      <c r="JD30" s="25"/>
      <c r="JE30" s="25"/>
      <c r="JF30" s="25"/>
      <c r="JG30" s="25"/>
      <c r="JH30" s="25"/>
      <c r="JI30" s="25"/>
      <c r="JJ30" s="25"/>
      <c r="JK30" s="25"/>
      <c r="JL30" s="25"/>
      <c r="JM30" s="25"/>
      <c r="JN30" s="25"/>
      <c r="JO30" s="25"/>
      <c r="JP30" s="25"/>
      <c r="JQ30" s="25"/>
      <c r="JR30" s="25"/>
      <c r="JS30" s="25"/>
      <c r="JT30" s="25"/>
      <c r="JU30" s="25"/>
      <c r="JV30" s="25"/>
      <c r="JW30" s="25"/>
      <c r="JX30" s="25"/>
      <c r="JY30" s="25"/>
      <c r="JZ30" s="25"/>
      <c r="KA30" s="25"/>
      <c r="KB30" s="25"/>
      <c r="KC30" s="25"/>
      <c r="KD30" s="25"/>
      <c r="KE30" s="25"/>
      <c r="KF30" s="25"/>
      <c r="KG30" s="25"/>
      <c r="KH30" s="25"/>
      <c r="KI30" s="25"/>
      <c r="KJ30" s="25"/>
      <c r="KK30" s="25"/>
      <c r="KL30" s="25"/>
      <c r="KM30" s="25"/>
      <c r="KN30" s="25"/>
      <c r="KO30" s="25"/>
      <c r="KP30" s="25"/>
      <c r="KQ30" s="25"/>
      <c r="KR30" s="25"/>
      <c r="KS30" s="25"/>
      <c r="KT30" s="25"/>
      <c r="KU30" s="25"/>
      <c r="KX30" s="25"/>
      <c r="KY30" s="25"/>
      <c r="KZ30" s="25"/>
      <c r="LA30" s="25"/>
      <c r="LB30" s="25"/>
      <c r="LC30" s="25"/>
      <c r="LD30" s="25"/>
      <c r="LE30" s="25"/>
      <c r="LF30" s="25"/>
      <c r="LG30" s="25"/>
      <c r="LH30" s="25"/>
      <c r="LI30" s="25"/>
      <c r="LJ30" s="25"/>
      <c r="LK30" s="25"/>
      <c r="LL30" s="25"/>
      <c r="LM30" s="25"/>
      <c r="LN30" s="25"/>
      <c r="LO30" s="25"/>
      <c r="LP30" s="25"/>
      <c r="LQ30" s="25"/>
      <c r="LR30" s="25"/>
      <c r="LS30" s="25"/>
      <c r="LT30" s="25"/>
      <c r="LU30" s="25"/>
      <c r="LV30" s="25"/>
      <c r="LW30" s="25"/>
      <c r="LX30" s="25"/>
      <c r="LY30" s="25"/>
      <c r="LZ30" s="25"/>
      <c r="MA30" s="25"/>
      <c r="MB30" s="25"/>
      <c r="MC30" s="25"/>
      <c r="MD30" s="25"/>
      <c r="ME30" s="25"/>
      <c r="MF30" s="25"/>
      <c r="MG30" s="25"/>
      <c r="MH30" s="25"/>
      <c r="MI30" s="25"/>
      <c r="MJ30" s="25"/>
      <c r="MK30" s="25"/>
      <c r="ML30" s="25"/>
      <c r="MM30" s="25"/>
      <c r="MN30" s="25"/>
      <c r="MO30" s="25"/>
      <c r="MP30" s="25"/>
      <c r="MQ30" s="25"/>
      <c r="MR30" s="25"/>
      <c r="MS30" s="25"/>
      <c r="MT30" s="25"/>
      <c r="MU30" s="25"/>
      <c r="MV30" s="25"/>
      <c r="MW30" s="25"/>
      <c r="MX30" s="25"/>
      <c r="MY30" s="25"/>
      <c r="MZ30" s="25"/>
      <c r="NA30" s="25"/>
      <c r="NB30" s="25"/>
      <c r="NC30" s="25"/>
      <c r="ND30" s="25"/>
      <c r="NE30" s="25"/>
      <c r="NF30" s="25"/>
      <c r="NG30" s="25"/>
      <c r="NH30" s="25"/>
      <c r="NI30" s="25"/>
      <c r="NJ30" s="25"/>
      <c r="NK30" s="25"/>
      <c r="NL30" s="25"/>
      <c r="NM30" s="25"/>
      <c r="NN30" s="25"/>
      <c r="NO30" s="25"/>
      <c r="NP30" s="25"/>
      <c r="NQ30" s="25"/>
      <c r="NR30" s="25"/>
      <c r="NS30" s="25"/>
      <c r="NT30" s="25"/>
      <c r="NU30" s="25"/>
      <c r="NV30" s="25"/>
      <c r="NW30" s="25"/>
      <c r="NX30" s="25"/>
    </row>
    <row r="31" spans="1:420">
      <c r="A31" s="212" t="s">
        <v>49</v>
      </c>
      <c r="B31" s="16">
        <v>6</v>
      </c>
      <c r="C31" s="16">
        <v>4</v>
      </c>
      <c r="D31" s="16">
        <v>8</v>
      </c>
      <c r="E31" s="16">
        <v>7</v>
      </c>
      <c r="F31" s="220"/>
      <c r="G31" s="16">
        <v>9</v>
      </c>
      <c r="H31" s="16">
        <v>8</v>
      </c>
      <c r="I31" s="16">
        <v>6</v>
      </c>
      <c r="J31" s="16">
        <v>9</v>
      </c>
      <c r="K31" s="16">
        <v>7</v>
      </c>
      <c r="L31" s="16">
        <v>6</v>
      </c>
      <c r="M31" s="16">
        <v>7</v>
      </c>
      <c r="N31" s="16">
        <v>8</v>
      </c>
      <c r="O31" s="16">
        <v>9</v>
      </c>
      <c r="P31" s="16">
        <v>7</v>
      </c>
      <c r="Q31" s="16">
        <v>6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12" t="s">
        <v>48</v>
      </c>
      <c r="AP31" s="188">
        <f t="shared" si="238"/>
        <v>5.7142857142857144</v>
      </c>
      <c r="AQ31" s="188">
        <f t="shared" si="239"/>
        <v>7.4285714285714288</v>
      </c>
      <c r="AR31" s="188">
        <f t="shared" si="240"/>
        <v>9</v>
      </c>
      <c r="AS31" s="188">
        <f t="shared" si="241"/>
        <v>4</v>
      </c>
      <c r="AT31" s="188">
        <f t="shared" si="242"/>
        <v>5.7142857142857144</v>
      </c>
      <c r="AU31" s="188">
        <f t="shared" si="243"/>
        <v>7.4285714285714288</v>
      </c>
      <c r="AV31" s="188">
        <f t="shared" si="244"/>
        <v>4</v>
      </c>
      <c r="AW31" s="188">
        <f t="shared" si="245"/>
        <v>5.7142857142857144</v>
      </c>
      <c r="AX31" s="210">
        <f t="shared" si="246"/>
        <v>7.4285714285714288</v>
      </c>
      <c r="AY31" s="210">
        <f t="shared" si="247"/>
        <v>5.7142857142857144</v>
      </c>
      <c r="AZ31" s="210">
        <f t="shared" si="248"/>
        <v>7.4285714285714288</v>
      </c>
      <c r="BA31" s="210">
        <f t="shared" si="249"/>
        <v>9</v>
      </c>
      <c r="BB31" s="218">
        <v>1</v>
      </c>
      <c r="BC31" s="218">
        <v>1</v>
      </c>
      <c r="BD31" s="218">
        <v>1</v>
      </c>
      <c r="BE31" s="221">
        <f t="shared" si="250"/>
        <v>7.4285714285714288</v>
      </c>
      <c r="BF31" s="221">
        <f t="shared" si="251"/>
        <v>9</v>
      </c>
      <c r="BG31" s="221">
        <f t="shared" si="252"/>
        <v>10</v>
      </c>
      <c r="BH31" s="221">
        <f t="shared" si="253"/>
        <v>5.7142857142857144</v>
      </c>
      <c r="BI31" s="221">
        <f t="shared" si="254"/>
        <v>7.4285714285714288</v>
      </c>
      <c r="BJ31" s="221">
        <f t="shared" si="255"/>
        <v>9</v>
      </c>
      <c r="BK31" s="221">
        <f t="shared" si="256"/>
        <v>5.7142857142857144</v>
      </c>
      <c r="BL31" s="221">
        <f t="shared" si="257"/>
        <v>7.4285714285714288</v>
      </c>
      <c r="BM31" s="221">
        <f t="shared" si="258"/>
        <v>9</v>
      </c>
      <c r="BN31" s="221">
        <f t="shared" si="259"/>
        <v>5.7142857142857144</v>
      </c>
      <c r="BO31" s="221">
        <f t="shared" si="260"/>
        <v>7.4285714285714288</v>
      </c>
      <c r="BP31" s="221">
        <f t="shared" si="261"/>
        <v>9</v>
      </c>
      <c r="BQ31" s="221">
        <f t="shared" si="262"/>
        <v>5.7142857142857144</v>
      </c>
      <c r="BR31" s="221">
        <f t="shared" si="263"/>
        <v>7.4285714285714288</v>
      </c>
      <c r="BS31" s="221">
        <f t="shared" si="264"/>
        <v>9</v>
      </c>
      <c r="BT31" s="221">
        <f t="shared" si="265"/>
        <v>7.4285714285714288</v>
      </c>
      <c r="BU31" s="221">
        <f t="shared" si="266"/>
        <v>9</v>
      </c>
      <c r="BV31" s="221">
        <f t="shared" si="267"/>
        <v>10</v>
      </c>
      <c r="BW31" s="221">
        <f t="shared" si="268"/>
        <v>5.7142857142857144</v>
      </c>
      <c r="BX31" s="221">
        <f t="shared" si="269"/>
        <v>7.4285714285714288</v>
      </c>
      <c r="BY31" s="221">
        <f t="shared" si="270"/>
        <v>9</v>
      </c>
      <c r="BZ31" s="221">
        <f t="shared" si="271"/>
        <v>4</v>
      </c>
      <c r="CA31" s="221">
        <f t="shared" si="272"/>
        <v>5.7142857142857144</v>
      </c>
      <c r="CB31" s="221">
        <f t="shared" si="273"/>
        <v>7.4285714285714288</v>
      </c>
      <c r="CC31" s="221">
        <f t="shared" si="274"/>
        <v>5.7142857142857144</v>
      </c>
      <c r="CD31" s="221">
        <f t="shared" si="275"/>
        <v>7.4285714285714288</v>
      </c>
      <c r="CE31" s="221">
        <f t="shared" si="276"/>
        <v>9</v>
      </c>
      <c r="CF31" s="221">
        <f t="shared" si="277"/>
        <v>5.7142857142857144</v>
      </c>
      <c r="CG31" s="221">
        <f t="shared" si="278"/>
        <v>7.4285714285714288</v>
      </c>
      <c r="CH31" s="221">
        <f t="shared" si="279"/>
        <v>9</v>
      </c>
      <c r="CI31" s="221">
        <f t="shared" si="280"/>
        <v>4</v>
      </c>
      <c r="CJ31" s="221">
        <f t="shared" si="281"/>
        <v>5.7142857142857144</v>
      </c>
      <c r="CK31" s="221">
        <f t="shared" si="282"/>
        <v>7.4285714285714288</v>
      </c>
      <c r="CL31" s="222"/>
      <c r="CN31" s="1"/>
      <c r="CO31" s="1"/>
      <c r="CT31" s="32"/>
      <c r="CU31" s="1"/>
      <c r="CV31" s="32"/>
      <c r="CW31" s="32"/>
      <c r="CX31" s="1"/>
      <c r="CY31" s="1"/>
      <c r="DA31" s="1"/>
      <c r="EK31" s="168" t="s">
        <v>71</v>
      </c>
      <c r="EL31" s="1">
        <v>8.6551987347697201E-2</v>
      </c>
      <c r="EM31" s="1">
        <v>8.6551987347697201E-2</v>
      </c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  <c r="IU31" s="25"/>
      <c r="IV31" s="25"/>
      <c r="IW31" s="25"/>
      <c r="IX31" s="25"/>
      <c r="IY31" s="25"/>
      <c r="IZ31" s="25"/>
      <c r="JA31" s="25"/>
      <c r="JB31" s="25"/>
      <c r="JC31" s="25"/>
      <c r="JD31" s="25"/>
      <c r="JE31" s="25"/>
      <c r="JF31" s="25"/>
      <c r="JG31" s="25"/>
      <c r="JH31" s="25"/>
      <c r="JI31" s="25"/>
      <c r="JJ31" s="25"/>
      <c r="JK31" s="25"/>
      <c r="JL31" s="25"/>
      <c r="JM31" s="25"/>
      <c r="JN31" s="25"/>
      <c r="JO31" s="25"/>
      <c r="JP31" s="25"/>
      <c r="JQ31" s="25"/>
      <c r="JR31" s="25"/>
      <c r="JS31" s="25"/>
      <c r="JT31" s="25"/>
      <c r="JU31" s="25"/>
      <c r="JV31" s="25"/>
      <c r="JW31" s="25"/>
      <c r="JX31" s="25"/>
      <c r="JY31" s="25"/>
      <c r="JZ31" s="25"/>
      <c r="KA31" s="25"/>
      <c r="KB31" s="25"/>
      <c r="KC31" s="25"/>
      <c r="KD31" s="25"/>
      <c r="KE31" s="25"/>
      <c r="KF31" s="25"/>
      <c r="KG31" s="25"/>
      <c r="KH31" s="25"/>
      <c r="KI31" s="25"/>
      <c r="KJ31" s="25"/>
      <c r="KK31" s="25"/>
      <c r="KL31" s="25"/>
      <c r="KM31" s="25"/>
      <c r="KN31" s="25"/>
      <c r="KO31" s="25"/>
      <c r="KP31" s="25"/>
      <c r="KQ31" s="25"/>
      <c r="KR31" s="25"/>
      <c r="KS31" s="25"/>
      <c r="KT31" s="25"/>
      <c r="KU31" s="25"/>
      <c r="KX31" s="25"/>
      <c r="KY31" s="25"/>
      <c r="KZ31" s="25"/>
      <c r="LA31" s="25"/>
      <c r="LB31" s="25"/>
      <c r="LC31" s="25"/>
      <c r="LD31" s="25"/>
      <c r="LE31" s="25"/>
      <c r="LF31" s="25"/>
      <c r="LG31" s="25"/>
      <c r="LH31" s="25"/>
      <c r="LI31" s="25"/>
      <c r="LJ31" s="25"/>
      <c r="LK31" s="25"/>
      <c r="LL31" s="25"/>
      <c r="LM31" s="25"/>
      <c r="LN31" s="25"/>
      <c r="LO31" s="25"/>
      <c r="LP31" s="25"/>
      <c r="LQ31" s="25"/>
      <c r="LR31" s="25"/>
      <c r="LS31" s="25"/>
      <c r="LT31" s="25"/>
      <c r="LU31" s="25"/>
      <c r="LV31" s="25"/>
      <c r="LW31" s="25"/>
      <c r="LX31" s="25"/>
      <c r="LY31" s="25"/>
      <c r="LZ31" s="25"/>
      <c r="MA31" s="25"/>
      <c r="MB31" s="25"/>
      <c r="MC31" s="25"/>
      <c r="MD31" s="25"/>
      <c r="ME31" s="25"/>
      <c r="MF31" s="25"/>
      <c r="MG31" s="25"/>
      <c r="MH31" s="25"/>
      <c r="MI31" s="25"/>
      <c r="MJ31" s="25"/>
      <c r="MK31" s="25"/>
      <c r="ML31" s="25"/>
      <c r="MM31" s="25"/>
      <c r="MN31" s="25"/>
      <c r="MO31" s="25"/>
      <c r="MP31" s="25"/>
      <c r="MQ31" s="25"/>
      <c r="MR31" s="25"/>
      <c r="MS31" s="25"/>
      <c r="MT31" s="25"/>
      <c r="MU31" s="25"/>
      <c r="MV31" s="25"/>
      <c r="MW31" s="25"/>
      <c r="MX31" s="25"/>
      <c r="MY31" s="25"/>
      <c r="MZ31" s="25"/>
      <c r="NA31" s="25"/>
      <c r="NB31" s="25"/>
      <c r="NC31" s="25"/>
      <c r="ND31" s="25"/>
      <c r="NE31" s="25"/>
      <c r="NF31" s="25"/>
      <c r="NG31" s="25"/>
      <c r="NH31" s="25"/>
      <c r="NI31" s="25"/>
      <c r="NJ31" s="25"/>
      <c r="NK31" s="25"/>
      <c r="NL31" s="25"/>
      <c r="NM31" s="25"/>
      <c r="NN31" s="25"/>
      <c r="NO31" s="25"/>
      <c r="NP31" s="25"/>
      <c r="NQ31" s="25"/>
      <c r="NR31" s="25"/>
      <c r="NS31" s="25"/>
      <c r="NT31" s="25"/>
      <c r="NU31" s="25"/>
      <c r="NV31" s="25"/>
      <c r="NW31" s="25"/>
      <c r="NX31" s="25"/>
      <c r="NY31" s="25"/>
      <c r="NZ31" s="25"/>
      <c r="OA31" s="25"/>
      <c r="OB31" s="25"/>
      <c r="OC31" s="25"/>
      <c r="OD31" s="25"/>
      <c r="OE31" s="25"/>
      <c r="OF31" s="25"/>
      <c r="OG31" s="25"/>
      <c r="OH31" s="25"/>
      <c r="OI31" s="25"/>
      <c r="OJ31" s="25"/>
      <c r="OK31" s="25"/>
      <c r="OL31" s="25"/>
      <c r="OM31" s="25"/>
      <c r="ON31" s="25"/>
      <c r="OO31" s="25"/>
      <c r="OP31" s="25"/>
      <c r="OQ31" s="25"/>
      <c r="OR31" s="25"/>
      <c r="OS31" s="25"/>
      <c r="OT31" s="25"/>
      <c r="OU31" s="25"/>
      <c r="OV31" s="25"/>
      <c r="OW31" s="25"/>
      <c r="OX31" s="25"/>
      <c r="OY31" s="25"/>
      <c r="OZ31" s="25"/>
      <c r="PA31" s="25"/>
      <c r="PB31" s="25"/>
      <c r="PC31" s="25"/>
      <c r="PD31" s="25"/>
    </row>
    <row r="32" spans="1:420">
      <c r="A32" s="212" t="s">
        <v>50</v>
      </c>
      <c r="B32" s="16">
        <v>8</v>
      </c>
      <c r="C32" s="16">
        <v>7</v>
      </c>
      <c r="D32" s="16">
        <v>7</v>
      </c>
      <c r="E32" s="16">
        <v>7</v>
      </c>
      <c r="F32" s="220"/>
      <c r="G32" s="16">
        <v>5</v>
      </c>
      <c r="H32" s="16">
        <v>6</v>
      </c>
      <c r="I32" s="16">
        <v>7</v>
      </c>
      <c r="J32" s="16">
        <v>8</v>
      </c>
      <c r="K32" s="16">
        <v>5</v>
      </c>
      <c r="L32" s="16">
        <v>6</v>
      </c>
      <c r="M32" s="16">
        <v>7</v>
      </c>
      <c r="N32" s="16">
        <v>8</v>
      </c>
      <c r="O32" s="16">
        <v>9</v>
      </c>
      <c r="P32" s="16">
        <v>8</v>
      </c>
      <c r="Q32" s="16">
        <v>7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12" t="s">
        <v>49</v>
      </c>
      <c r="AP32" s="188">
        <f t="shared" si="238"/>
        <v>4</v>
      </c>
      <c r="AQ32" s="188">
        <f t="shared" si="239"/>
        <v>5.7142857142857144</v>
      </c>
      <c r="AR32" s="188">
        <f t="shared" si="240"/>
        <v>7.4285714285714288</v>
      </c>
      <c r="AS32" s="188">
        <f t="shared" si="241"/>
        <v>1</v>
      </c>
      <c r="AT32" s="188">
        <f t="shared" si="242"/>
        <v>4</v>
      </c>
      <c r="AU32" s="188">
        <f t="shared" si="243"/>
        <v>5.7142857142857144</v>
      </c>
      <c r="AV32" s="188">
        <f t="shared" si="244"/>
        <v>5.7142857142857144</v>
      </c>
      <c r="AW32" s="188">
        <f t="shared" si="245"/>
        <v>7.4285714285714288</v>
      </c>
      <c r="AX32" s="210">
        <f t="shared" si="246"/>
        <v>9</v>
      </c>
      <c r="AY32" s="210">
        <f t="shared" si="247"/>
        <v>5.7142857142857144</v>
      </c>
      <c r="AZ32" s="210">
        <f t="shared" si="248"/>
        <v>7.4285714285714288</v>
      </c>
      <c r="BA32" s="210">
        <f t="shared" si="249"/>
        <v>9</v>
      </c>
      <c r="BB32" s="218">
        <v>2</v>
      </c>
      <c r="BC32" s="218">
        <v>2</v>
      </c>
      <c r="BD32" s="218">
        <v>2</v>
      </c>
      <c r="BE32" s="221">
        <f t="shared" si="250"/>
        <v>7.4285714285714288</v>
      </c>
      <c r="BF32" s="221">
        <f t="shared" si="251"/>
        <v>9</v>
      </c>
      <c r="BG32" s="221">
        <f t="shared" si="252"/>
        <v>10</v>
      </c>
      <c r="BH32" s="221">
        <f t="shared" si="253"/>
        <v>5.7142857142857144</v>
      </c>
      <c r="BI32" s="221">
        <f t="shared" si="254"/>
        <v>7.4285714285714288</v>
      </c>
      <c r="BJ32" s="221">
        <f t="shared" si="255"/>
        <v>9</v>
      </c>
      <c r="BK32" s="221">
        <f t="shared" si="256"/>
        <v>4</v>
      </c>
      <c r="BL32" s="221">
        <f t="shared" si="257"/>
        <v>5.7142857142857144</v>
      </c>
      <c r="BM32" s="221">
        <f t="shared" si="258"/>
        <v>7.4285714285714288</v>
      </c>
      <c r="BN32" s="221">
        <f t="shared" si="259"/>
        <v>7.4285714285714288</v>
      </c>
      <c r="BO32" s="221">
        <f t="shared" si="260"/>
        <v>9</v>
      </c>
      <c r="BP32" s="221">
        <f t="shared" si="261"/>
        <v>10</v>
      </c>
      <c r="BQ32" s="221">
        <f t="shared" si="262"/>
        <v>5.7142857142857144</v>
      </c>
      <c r="BR32" s="221">
        <f t="shared" si="263"/>
        <v>7.4285714285714288</v>
      </c>
      <c r="BS32" s="221">
        <f t="shared" si="264"/>
        <v>9</v>
      </c>
      <c r="BT32" s="221">
        <f t="shared" si="265"/>
        <v>4</v>
      </c>
      <c r="BU32" s="221">
        <f t="shared" si="266"/>
        <v>5.7142857142857144</v>
      </c>
      <c r="BV32" s="221">
        <f t="shared" si="267"/>
        <v>7.4285714285714288</v>
      </c>
      <c r="BW32" s="221">
        <f t="shared" si="268"/>
        <v>5.7142857142857144</v>
      </c>
      <c r="BX32" s="221">
        <f t="shared" si="269"/>
        <v>7.4285714285714288</v>
      </c>
      <c r="BY32" s="221">
        <f t="shared" si="270"/>
        <v>9</v>
      </c>
      <c r="BZ32" s="221">
        <f t="shared" si="271"/>
        <v>5.7142857142857144</v>
      </c>
      <c r="CA32" s="221">
        <f t="shared" si="272"/>
        <v>7.4285714285714288</v>
      </c>
      <c r="CB32" s="221">
        <f t="shared" si="273"/>
        <v>9</v>
      </c>
      <c r="CC32" s="221">
        <f t="shared" si="274"/>
        <v>7.4285714285714288</v>
      </c>
      <c r="CD32" s="221">
        <f t="shared" si="275"/>
        <v>9</v>
      </c>
      <c r="CE32" s="221">
        <f t="shared" si="276"/>
        <v>10</v>
      </c>
      <c r="CF32" s="221">
        <f t="shared" si="277"/>
        <v>5.7142857142857144</v>
      </c>
      <c r="CG32" s="221">
        <f t="shared" si="278"/>
        <v>7.4285714285714288</v>
      </c>
      <c r="CH32" s="221">
        <f t="shared" si="279"/>
        <v>9</v>
      </c>
      <c r="CI32" s="221">
        <f t="shared" si="280"/>
        <v>4</v>
      </c>
      <c r="CJ32" s="221">
        <f t="shared" si="281"/>
        <v>5.7142857142857144</v>
      </c>
      <c r="CK32" s="221">
        <f t="shared" si="282"/>
        <v>7.4285714285714288</v>
      </c>
      <c r="CL32" s="222"/>
      <c r="CN32" s="1"/>
      <c r="CO32" s="1"/>
      <c r="CT32" s="32"/>
      <c r="CU32" s="1"/>
      <c r="CV32" s="32"/>
      <c r="CW32" s="32"/>
      <c r="CX32" s="1"/>
      <c r="CY32" s="1"/>
      <c r="DA32" s="1"/>
      <c r="EK32" s="168" t="s">
        <v>72</v>
      </c>
      <c r="EL32" s="1">
        <v>7.58304689129215E-2</v>
      </c>
      <c r="EM32" s="1">
        <v>7.58304689129215E-2</v>
      </c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  <c r="IU32" s="25"/>
      <c r="IV32" s="25"/>
      <c r="IW32" s="25"/>
      <c r="IX32" s="25"/>
      <c r="IY32" s="25"/>
      <c r="IZ32" s="25"/>
      <c r="JA32" s="25"/>
      <c r="JB32" s="25"/>
      <c r="JC32" s="25"/>
      <c r="JD32" s="25"/>
      <c r="JE32" s="25"/>
      <c r="JF32" s="25"/>
      <c r="JG32" s="25"/>
      <c r="JH32" s="25"/>
      <c r="JI32" s="25"/>
      <c r="JJ32" s="25"/>
      <c r="JK32" s="25"/>
      <c r="JL32" s="25"/>
      <c r="JM32" s="25"/>
      <c r="JN32" s="25"/>
      <c r="JO32" s="25"/>
      <c r="JP32" s="25"/>
      <c r="JQ32" s="25"/>
      <c r="JR32" s="25"/>
      <c r="JS32" s="25"/>
      <c r="JT32" s="25"/>
      <c r="JU32" s="25"/>
      <c r="JV32" s="25"/>
      <c r="JW32" s="25"/>
      <c r="JX32" s="25"/>
      <c r="JY32" s="25"/>
      <c r="JZ32" s="25"/>
      <c r="KA32" s="25"/>
      <c r="KB32" s="25"/>
      <c r="KC32" s="25"/>
      <c r="KD32" s="25"/>
      <c r="KE32" s="25"/>
      <c r="KF32" s="25"/>
      <c r="KG32" s="25"/>
      <c r="KH32" s="25"/>
      <c r="KI32" s="25"/>
      <c r="KJ32" s="25"/>
      <c r="KK32" s="25"/>
      <c r="KL32" s="25"/>
      <c r="KM32" s="25"/>
      <c r="KN32" s="25"/>
      <c r="KO32" s="25"/>
      <c r="KP32" s="25"/>
      <c r="KQ32" s="25"/>
      <c r="KR32" s="25"/>
      <c r="KS32" s="25"/>
      <c r="KT32" s="25"/>
      <c r="KU32" s="25"/>
      <c r="KX32" s="25"/>
      <c r="KY32" s="25"/>
      <c r="KZ32" s="25"/>
      <c r="LA32" s="25"/>
      <c r="LB32" s="25"/>
      <c r="LC32" s="25"/>
      <c r="LD32" s="25"/>
      <c r="LE32" s="25"/>
      <c r="LF32" s="25"/>
      <c r="LG32" s="25"/>
      <c r="LH32" s="25"/>
      <c r="LI32" s="25"/>
      <c r="LJ32" s="25"/>
      <c r="LK32" s="25"/>
      <c r="LL32" s="25"/>
      <c r="LM32" s="25"/>
      <c r="LN32" s="25"/>
      <c r="LO32" s="25"/>
      <c r="LP32" s="25"/>
      <c r="LQ32" s="25"/>
      <c r="LR32" s="25"/>
      <c r="LS32" s="25"/>
      <c r="LT32" s="25"/>
      <c r="LU32" s="25"/>
      <c r="LV32" s="25"/>
      <c r="LW32" s="25"/>
      <c r="LX32" s="25"/>
      <c r="LY32" s="25"/>
      <c r="LZ32" s="25"/>
      <c r="MA32" s="25"/>
      <c r="MB32" s="25"/>
      <c r="MC32" s="25"/>
      <c r="MD32" s="25"/>
      <c r="ME32" s="25"/>
      <c r="MF32" s="25"/>
      <c r="MG32" s="25"/>
      <c r="MH32" s="25"/>
      <c r="MI32" s="25"/>
      <c r="MJ32" s="25"/>
      <c r="MK32" s="25"/>
      <c r="ML32" s="25"/>
      <c r="MM32" s="25"/>
      <c r="MN32" s="25"/>
      <c r="MO32" s="25"/>
      <c r="MP32" s="25"/>
      <c r="MQ32" s="25"/>
      <c r="MR32" s="25"/>
      <c r="MS32" s="25"/>
      <c r="MT32" s="25"/>
      <c r="MU32" s="25"/>
      <c r="MV32" s="25"/>
      <c r="MW32" s="25"/>
      <c r="MX32" s="25"/>
      <c r="MY32" s="25"/>
      <c r="MZ32" s="25"/>
      <c r="NA32" s="25"/>
      <c r="NB32" s="25"/>
      <c r="NC32" s="25"/>
      <c r="ND32" s="25"/>
      <c r="NE32" s="25"/>
      <c r="NF32" s="25"/>
      <c r="NG32" s="25"/>
      <c r="NH32" s="25"/>
      <c r="NI32" s="25"/>
      <c r="NJ32" s="25"/>
      <c r="NK32" s="25"/>
      <c r="NL32" s="25"/>
      <c r="NM32" s="25"/>
      <c r="NN32" s="25"/>
      <c r="NO32" s="25"/>
      <c r="NP32" s="25"/>
      <c r="NQ32" s="25"/>
      <c r="NR32" s="25"/>
      <c r="NS32" s="25"/>
      <c r="NT32" s="25"/>
      <c r="NU32" s="25"/>
      <c r="NV32" s="25"/>
      <c r="NW32" s="25"/>
      <c r="NX32" s="25"/>
      <c r="NY32" s="25"/>
      <c r="NZ32" s="25"/>
      <c r="OA32" s="25"/>
      <c r="OB32" s="25"/>
      <c r="OC32" s="25"/>
      <c r="OD32" s="25"/>
      <c r="OE32" s="25"/>
      <c r="OF32" s="25"/>
      <c r="OG32" s="25"/>
      <c r="OH32" s="25"/>
      <c r="OI32" s="25"/>
      <c r="OJ32" s="25"/>
      <c r="OK32" s="25"/>
      <c r="OL32" s="25"/>
      <c r="OM32" s="25"/>
      <c r="ON32" s="25"/>
      <c r="OO32" s="25"/>
      <c r="OP32" s="25"/>
      <c r="OQ32" s="25"/>
      <c r="OR32" s="25"/>
      <c r="OS32" s="25"/>
      <c r="OT32" s="25"/>
      <c r="OU32" s="25"/>
      <c r="OV32" s="25"/>
      <c r="OW32" s="25"/>
      <c r="OX32" s="25"/>
      <c r="OY32" s="25"/>
      <c r="OZ32" s="25"/>
      <c r="PA32" s="25"/>
      <c r="PB32" s="25"/>
      <c r="PC32" s="25"/>
      <c r="PD32" s="25"/>
    </row>
    <row r="33" spans="1:435">
      <c r="A33" s="212" t="s">
        <v>51</v>
      </c>
      <c r="B33" s="16">
        <v>7</v>
      </c>
      <c r="C33" s="16">
        <v>5</v>
      </c>
      <c r="D33" s="16">
        <v>9</v>
      </c>
      <c r="E33" s="16">
        <v>8</v>
      </c>
      <c r="F33" s="220"/>
      <c r="G33" s="16">
        <v>9</v>
      </c>
      <c r="H33" s="16">
        <v>9</v>
      </c>
      <c r="I33" s="16">
        <v>7</v>
      </c>
      <c r="J33" s="16">
        <v>7</v>
      </c>
      <c r="K33" s="16">
        <v>9</v>
      </c>
      <c r="L33" s="16">
        <v>8</v>
      </c>
      <c r="M33" s="16">
        <v>7</v>
      </c>
      <c r="N33" s="16">
        <v>8</v>
      </c>
      <c r="O33" s="16">
        <v>9</v>
      </c>
      <c r="P33" s="16">
        <v>8</v>
      </c>
      <c r="Q33" s="16">
        <v>7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212" t="s">
        <v>50</v>
      </c>
      <c r="AP33" s="188">
        <f t="shared" si="238"/>
        <v>5.7142857142857144</v>
      </c>
      <c r="AQ33" s="188">
        <f t="shared" si="239"/>
        <v>7.4285714285714288</v>
      </c>
      <c r="AR33" s="188">
        <f t="shared" si="240"/>
        <v>9</v>
      </c>
      <c r="AS33" s="188">
        <f t="shared" si="241"/>
        <v>5.7142857142857144</v>
      </c>
      <c r="AT33" s="188">
        <f t="shared" si="242"/>
        <v>7.4285714285714288</v>
      </c>
      <c r="AU33" s="188">
        <f t="shared" si="243"/>
        <v>9</v>
      </c>
      <c r="AV33" s="188">
        <f t="shared" si="244"/>
        <v>5.7142857142857144</v>
      </c>
      <c r="AW33" s="188">
        <f t="shared" si="245"/>
        <v>7.4285714285714288</v>
      </c>
      <c r="AX33" s="210">
        <f t="shared" si="246"/>
        <v>9</v>
      </c>
      <c r="AY33" s="210">
        <f t="shared" si="247"/>
        <v>5.7142857142857144</v>
      </c>
      <c r="AZ33" s="210">
        <f t="shared" si="248"/>
        <v>7.4285714285714288</v>
      </c>
      <c r="BA33" s="210">
        <f t="shared" si="249"/>
        <v>9</v>
      </c>
      <c r="BB33" s="218">
        <v>4</v>
      </c>
      <c r="BC33" s="218">
        <v>4</v>
      </c>
      <c r="BD33" s="218">
        <v>4</v>
      </c>
      <c r="BE33" s="221">
        <f t="shared" si="250"/>
        <v>4</v>
      </c>
      <c r="BF33" s="221">
        <f t="shared" si="251"/>
        <v>5.7142857142857144</v>
      </c>
      <c r="BG33" s="221">
        <f t="shared" si="252"/>
        <v>7.4285714285714288</v>
      </c>
      <c r="BH33" s="221">
        <f t="shared" si="253"/>
        <v>4</v>
      </c>
      <c r="BI33" s="221">
        <f t="shared" si="254"/>
        <v>5.7142857142857144</v>
      </c>
      <c r="BJ33" s="221">
        <f t="shared" si="255"/>
        <v>7.4285714285714288</v>
      </c>
      <c r="BK33" s="221">
        <f t="shared" si="256"/>
        <v>5.7142857142857144</v>
      </c>
      <c r="BL33" s="221">
        <f t="shared" si="257"/>
        <v>7.4285714285714288</v>
      </c>
      <c r="BM33" s="221">
        <f t="shared" si="258"/>
        <v>9</v>
      </c>
      <c r="BN33" s="221">
        <f t="shared" si="259"/>
        <v>5.7142857142857144</v>
      </c>
      <c r="BO33" s="221">
        <f t="shared" si="260"/>
        <v>7.4285714285714288</v>
      </c>
      <c r="BP33" s="221">
        <f t="shared" si="261"/>
        <v>9</v>
      </c>
      <c r="BQ33" s="221">
        <f t="shared" si="262"/>
        <v>4</v>
      </c>
      <c r="BR33" s="221">
        <f t="shared" si="263"/>
        <v>5.7142857142857144</v>
      </c>
      <c r="BS33" s="221">
        <f t="shared" si="264"/>
        <v>7.4285714285714288</v>
      </c>
      <c r="BT33" s="221">
        <f t="shared" si="265"/>
        <v>4</v>
      </c>
      <c r="BU33" s="221">
        <f t="shared" si="266"/>
        <v>5.7142857142857144</v>
      </c>
      <c r="BV33" s="221">
        <f t="shared" si="267"/>
        <v>7.4285714285714288</v>
      </c>
      <c r="BW33" s="221">
        <f t="shared" si="268"/>
        <v>5.7142857142857144</v>
      </c>
      <c r="BX33" s="221">
        <f t="shared" si="269"/>
        <v>7.4285714285714288</v>
      </c>
      <c r="BY33" s="221">
        <f t="shared" si="270"/>
        <v>9</v>
      </c>
      <c r="BZ33" s="221">
        <f t="shared" si="271"/>
        <v>5.7142857142857144</v>
      </c>
      <c r="CA33" s="221">
        <f t="shared" si="272"/>
        <v>7.4285714285714288</v>
      </c>
      <c r="CB33" s="221">
        <f t="shared" si="273"/>
        <v>9</v>
      </c>
      <c r="CC33" s="221">
        <f t="shared" si="274"/>
        <v>7.4285714285714288</v>
      </c>
      <c r="CD33" s="221">
        <f t="shared" si="275"/>
        <v>9</v>
      </c>
      <c r="CE33" s="221">
        <f t="shared" si="276"/>
        <v>10</v>
      </c>
      <c r="CF33" s="221">
        <f t="shared" si="277"/>
        <v>5.7142857142857144</v>
      </c>
      <c r="CG33" s="221">
        <f t="shared" si="278"/>
        <v>7.4285714285714288</v>
      </c>
      <c r="CH33" s="221">
        <f t="shared" si="279"/>
        <v>9</v>
      </c>
      <c r="CI33" s="221">
        <f t="shared" si="280"/>
        <v>5.7142857142857144</v>
      </c>
      <c r="CJ33" s="221">
        <f t="shared" si="281"/>
        <v>7.4285714285714288</v>
      </c>
      <c r="CK33" s="221">
        <f t="shared" si="282"/>
        <v>9</v>
      </c>
      <c r="CL33" s="222"/>
      <c r="CN33" s="1"/>
      <c r="CO33" s="1"/>
      <c r="CT33" s="32"/>
      <c r="CU33" s="1"/>
      <c r="CV33" s="32"/>
      <c r="CW33" s="32"/>
      <c r="CX33" s="1"/>
      <c r="CY33" s="1"/>
      <c r="DA33" s="1"/>
      <c r="EK33" s="168" t="s">
        <v>73</v>
      </c>
      <c r="EL33" s="1">
        <v>7.58304689129215E-2</v>
      </c>
      <c r="EM33" s="1">
        <v>7.58304689129215E-2</v>
      </c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25"/>
      <c r="JU33" s="25"/>
      <c r="JV33" s="25"/>
      <c r="JW33" s="25"/>
      <c r="JX33" s="25"/>
      <c r="JY33" s="25"/>
      <c r="JZ33" s="25"/>
      <c r="KA33" s="25"/>
      <c r="KB33" s="25"/>
      <c r="KC33" s="25"/>
      <c r="KD33" s="25"/>
      <c r="KE33" s="25"/>
      <c r="KF33" s="25"/>
      <c r="KG33" s="25"/>
      <c r="KH33" s="25"/>
      <c r="KI33" s="25"/>
      <c r="KJ33" s="25"/>
      <c r="KK33" s="25"/>
      <c r="KL33" s="25"/>
      <c r="KM33" s="25"/>
      <c r="KN33" s="25"/>
      <c r="KO33" s="25"/>
      <c r="KP33" s="25"/>
      <c r="KQ33" s="25"/>
      <c r="KR33" s="25"/>
      <c r="KS33" s="25"/>
      <c r="KT33" s="25"/>
      <c r="KU33" s="25"/>
      <c r="KX33" s="25"/>
      <c r="KY33" s="25"/>
      <c r="KZ33" s="25"/>
      <c r="LA33" s="25"/>
      <c r="LB33" s="25"/>
      <c r="LC33" s="25"/>
      <c r="LD33" s="25"/>
      <c r="LE33" s="25"/>
      <c r="LF33" s="25"/>
      <c r="LG33" s="25"/>
      <c r="LH33" s="25"/>
      <c r="LI33" s="25"/>
      <c r="LJ33" s="25"/>
      <c r="LK33" s="25"/>
      <c r="LL33" s="25"/>
      <c r="LM33" s="25"/>
      <c r="LN33" s="25"/>
      <c r="LO33" s="25"/>
      <c r="LP33" s="25"/>
      <c r="LQ33" s="25"/>
      <c r="LR33" s="25"/>
      <c r="LS33" s="25"/>
      <c r="LT33" s="25"/>
      <c r="LU33" s="25"/>
      <c r="LV33" s="25"/>
      <c r="LW33" s="25"/>
      <c r="LX33" s="25"/>
      <c r="LY33" s="25"/>
      <c r="LZ33" s="25"/>
      <c r="MA33" s="25"/>
      <c r="MB33" s="25"/>
      <c r="MC33" s="25"/>
      <c r="MD33" s="25"/>
      <c r="ME33" s="25"/>
      <c r="MF33" s="25"/>
      <c r="MG33" s="25"/>
      <c r="MH33" s="25"/>
      <c r="MI33" s="25"/>
      <c r="MJ33" s="25"/>
      <c r="MK33" s="25"/>
      <c r="ML33" s="25"/>
      <c r="MM33" s="25"/>
      <c r="MN33" s="25"/>
      <c r="MO33" s="25"/>
      <c r="MP33" s="25"/>
      <c r="MQ33" s="25"/>
      <c r="MR33" s="25"/>
      <c r="MS33" s="25"/>
      <c r="MT33" s="25"/>
      <c r="MU33" s="25"/>
      <c r="MV33" s="25"/>
      <c r="MW33" s="25"/>
      <c r="MX33" s="25"/>
      <c r="MY33" s="25"/>
      <c r="MZ33" s="25"/>
      <c r="NA33" s="25"/>
      <c r="NB33" s="25"/>
      <c r="NC33" s="25"/>
      <c r="ND33" s="25"/>
      <c r="NE33" s="25"/>
      <c r="NF33" s="25"/>
      <c r="NG33" s="25"/>
      <c r="NH33" s="25"/>
      <c r="NI33" s="25"/>
      <c r="NJ33" s="25"/>
      <c r="NK33" s="25"/>
      <c r="NL33" s="25"/>
      <c r="NM33" s="25"/>
      <c r="NN33" s="25"/>
      <c r="NO33" s="25"/>
      <c r="NP33" s="25"/>
      <c r="NQ33" s="25"/>
      <c r="NR33" s="25"/>
      <c r="NS33" s="25"/>
      <c r="NT33" s="25"/>
      <c r="NU33" s="25"/>
      <c r="NV33" s="25"/>
      <c r="NW33" s="25"/>
      <c r="NX33" s="25"/>
      <c r="NY33" s="25"/>
      <c r="NZ33" s="25"/>
      <c r="OA33" s="25"/>
      <c r="OB33" s="25"/>
      <c r="OC33" s="25"/>
      <c r="OD33" s="25"/>
      <c r="OE33" s="25"/>
      <c r="OF33" s="25"/>
      <c r="OG33" s="25"/>
      <c r="OH33" s="25"/>
      <c r="OI33" s="25"/>
      <c r="OJ33" s="25"/>
      <c r="OK33" s="25"/>
      <c r="OL33" s="25"/>
      <c r="OM33" s="25"/>
      <c r="ON33" s="25"/>
      <c r="OO33" s="25"/>
      <c r="OP33" s="25"/>
      <c r="OQ33" s="25"/>
      <c r="OR33" s="25"/>
      <c r="OS33" s="25"/>
      <c r="OT33" s="25"/>
      <c r="OU33" s="25"/>
      <c r="OV33" s="25"/>
      <c r="OW33" s="25"/>
      <c r="OX33" s="25"/>
      <c r="OY33" s="25"/>
      <c r="OZ33" s="25"/>
      <c r="PA33" s="25"/>
      <c r="PB33" s="25"/>
      <c r="PC33" s="25"/>
      <c r="PD33" s="25"/>
    </row>
    <row r="34" spans="1:435">
      <c r="A34" s="212" t="s">
        <v>52</v>
      </c>
      <c r="B34" s="16">
        <v>7</v>
      </c>
      <c r="C34" s="16">
        <v>9</v>
      </c>
      <c r="D34" s="16">
        <v>7</v>
      </c>
      <c r="E34" s="16">
        <v>9</v>
      </c>
      <c r="F34" s="220"/>
      <c r="G34" s="16">
        <v>7</v>
      </c>
      <c r="H34" s="16">
        <v>8</v>
      </c>
      <c r="I34" s="16">
        <v>8</v>
      </c>
      <c r="J34" s="16">
        <v>8</v>
      </c>
      <c r="K34" s="16">
        <v>7</v>
      </c>
      <c r="L34" s="16">
        <v>8</v>
      </c>
      <c r="M34" s="16">
        <v>9</v>
      </c>
      <c r="N34" s="16">
        <v>7</v>
      </c>
      <c r="O34" s="16">
        <v>8</v>
      </c>
      <c r="P34" s="16">
        <v>9</v>
      </c>
      <c r="Q34" s="16">
        <v>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12" t="s">
        <v>51</v>
      </c>
      <c r="AP34" s="188">
        <f t="shared" si="238"/>
        <v>5.7142857142857144</v>
      </c>
      <c r="AQ34" s="188">
        <f t="shared" si="239"/>
        <v>7.4285714285714288</v>
      </c>
      <c r="AR34" s="188">
        <f t="shared" si="240"/>
        <v>9</v>
      </c>
      <c r="AS34" s="188">
        <f t="shared" si="241"/>
        <v>4</v>
      </c>
      <c r="AT34" s="188">
        <f t="shared" si="242"/>
        <v>5.7142857142857144</v>
      </c>
      <c r="AU34" s="188">
        <f t="shared" si="243"/>
        <v>7.4285714285714288</v>
      </c>
      <c r="AV34" s="188">
        <f t="shared" si="244"/>
        <v>7.4285714285714288</v>
      </c>
      <c r="AW34" s="188">
        <f t="shared" si="245"/>
        <v>9</v>
      </c>
      <c r="AX34" s="210">
        <f t="shared" si="246"/>
        <v>10</v>
      </c>
      <c r="AY34" s="210">
        <f t="shared" si="247"/>
        <v>5.7142857142857144</v>
      </c>
      <c r="AZ34" s="210">
        <f t="shared" si="248"/>
        <v>7.4285714285714288</v>
      </c>
      <c r="BA34" s="210">
        <f t="shared" si="249"/>
        <v>9</v>
      </c>
      <c r="BB34" s="218">
        <v>2</v>
      </c>
      <c r="BC34" s="218">
        <v>2</v>
      </c>
      <c r="BD34" s="218">
        <v>2</v>
      </c>
      <c r="BE34" s="221">
        <f t="shared" si="250"/>
        <v>7.4285714285714288</v>
      </c>
      <c r="BF34" s="221">
        <f t="shared" si="251"/>
        <v>9</v>
      </c>
      <c r="BG34" s="221">
        <f t="shared" si="252"/>
        <v>10</v>
      </c>
      <c r="BH34" s="221">
        <f t="shared" si="253"/>
        <v>7.4285714285714288</v>
      </c>
      <c r="BI34" s="221">
        <f t="shared" si="254"/>
        <v>9</v>
      </c>
      <c r="BJ34" s="221">
        <f t="shared" si="255"/>
        <v>10</v>
      </c>
      <c r="BK34" s="221">
        <f t="shared" si="256"/>
        <v>5.7142857142857144</v>
      </c>
      <c r="BL34" s="221">
        <f t="shared" si="257"/>
        <v>7.4285714285714288</v>
      </c>
      <c r="BM34" s="221">
        <f t="shared" si="258"/>
        <v>9</v>
      </c>
      <c r="BN34" s="221">
        <f t="shared" si="259"/>
        <v>5.7142857142857144</v>
      </c>
      <c r="BO34" s="221">
        <f t="shared" si="260"/>
        <v>7.4285714285714288</v>
      </c>
      <c r="BP34" s="221">
        <f t="shared" si="261"/>
        <v>9</v>
      </c>
      <c r="BQ34" s="221">
        <f t="shared" si="262"/>
        <v>7.4285714285714288</v>
      </c>
      <c r="BR34" s="221">
        <f t="shared" si="263"/>
        <v>9</v>
      </c>
      <c r="BS34" s="221">
        <f t="shared" si="264"/>
        <v>10</v>
      </c>
      <c r="BT34" s="221">
        <f t="shared" si="265"/>
        <v>5.7142857142857144</v>
      </c>
      <c r="BU34" s="221">
        <f t="shared" si="266"/>
        <v>7.4285714285714288</v>
      </c>
      <c r="BV34" s="221">
        <f t="shared" si="267"/>
        <v>9</v>
      </c>
      <c r="BW34" s="221">
        <f t="shared" si="268"/>
        <v>5.7142857142857144</v>
      </c>
      <c r="BX34" s="221">
        <f t="shared" si="269"/>
        <v>7.4285714285714288</v>
      </c>
      <c r="BY34" s="221">
        <f t="shared" si="270"/>
        <v>9</v>
      </c>
      <c r="BZ34" s="221">
        <f t="shared" si="271"/>
        <v>5.7142857142857144</v>
      </c>
      <c r="CA34" s="221">
        <f t="shared" si="272"/>
        <v>7.4285714285714288</v>
      </c>
      <c r="CB34" s="221">
        <f t="shared" si="273"/>
        <v>9</v>
      </c>
      <c r="CC34" s="221">
        <f t="shared" si="274"/>
        <v>7.4285714285714288</v>
      </c>
      <c r="CD34" s="221">
        <f t="shared" si="275"/>
        <v>9</v>
      </c>
      <c r="CE34" s="221">
        <f t="shared" si="276"/>
        <v>10</v>
      </c>
      <c r="CF34" s="221">
        <f t="shared" si="277"/>
        <v>5.7142857142857144</v>
      </c>
      <c r="CG34" s="221">
        <f t="shared" si="278"/>
        <v>7.4285714285714288</v>
      </c>
      <c r="CH34" s="221">
        <f t="shared" si="279"/>
        <v>9</v>
      </c>
      <c r="CI34" s="221">
        <f t="shared" si="280"/>
        <v>5.7142857142857144</v>
      </c>
      <c r="CJ34" s="221">
        <f t="shared" si="281"/>
        <v>7.4285714285714288</v>
      </c>
      <c r="CK34" s="221">
        <f t="shared" si="282"/>
        <v>9</v>
      </c>
      <c r="CL34" s="222"/>
      <c r="CN34" s="1"/>
      <c r="EK34" s="168" t="s">
        <v>74</v>
      </c>
      <c r="EL34" s="1">
        <v>1.05208696624582E-2</v>
      </c>
      <c r="EM34" s="1">
        <v>1.05208696624582E-2</v>
      </c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25"/>
      <c r="JC34" s="25"/>
      <c r="JD34" s="25"/>
      <c r="JE34" s="25"/>
      <c r="JF34" s="25"/>
      <c r="JG34" s="25"/>
      <c r="JH34" s="25"/>
      <c r="JI34" s="25"/>
      <c r="JJ34" s="25"/>
      <c r="JK34" s="25"/>
      <c r="JL34" s="25"/>
      <c r="JM34" s="25"/>
      <c r="JN34" s="25"/>
      <c r="JO34" s="25"/>
      <c r="JP34" s="25"/>
      <c r="JQ34" s="25"/>
      <c r="JR34" s="25"/>
      <c r="JS34" s="25"/>
      <c r="JT34" s="25"/>
      <c r="JU34" s="25"/>
      <c r="JV34" s="25"/>
      <c r="JW34" s="25"/>
      <c r="JX34" s="25"/>
      <c r="JY34" s="25"/>
      <c r="JZ34" s="25"/>
      <c r="KA34" s="25"/>
      <c r="KB34" s="25"/>
      <c r="KC34" s="25"/>
      <c r="KD34" s="25"/>
      <c r="KE34" s="25"/>
      <c r="KF34" s="25"/>
      <c r="KG34" s="25"/>
      <c r="KH34" s="25"/>
      <c r="KI34" s="25"/>
      <c r="KJ34" s="25"/>
      <c r="KK34" s="25"/>
      <c r="KL34" s="25"/>
      <c r="KM34" s="25"/>
      <c r="KN34" s="25"/>
      <c r="KO34" s="25"/>
      <c r="KP34" s="25"/>
      <c r="KQ34" s="25"/>
      <c r="KR34" s="25"/>
      <c r="KS34" s="25"/>
      <c r="KT34" s="25"/>
      <c r="KU34" s="25"/>
      <c r="KX34" s="25"/>
      <c r="KY34" s="25"/>
      <c r="KZ34" s="25"/>
      <c r="LA34" s="25"/>
      <c r="LB34" s="25"/>
      <c r="LC34" s="25"/>
      <c r="LD34" s="25"/>
      <c r="LE34" s="25"/>
      <c r="LF34" s="25"/>
      <c r="LG34" s="25"/>
      <c r="LH34" s="25"/>
      <c r="LI34" s="25"/>
      <c r="LJ34" s="25"/>
      <c r="LK34" s="25"/>
      <c r="LL34" s="25"/>
      <c r="LM34" s="25"/>
      <c r="LN34" s="25"/>
      <c r="LO34" s="25"/>
      <c r="LP34" s="25"/>
      <c r="LQ34" s="25"/>
      <c r="LR34" s="25"/>
      <c r="LS34" s="25"/>
      <c r="LT34" s="25"/>
      <c r="LU34" s="25"/>
      <c r="LV34" s="25"/>
      <c r="LW34" s="25"/>
      <c r="LX34" s="25"/>
      <c r="LY34" s="25"/>
      <c r="LZ34" s="25"/>
      <c r="MA34" s="25"/>
      <c r="MB34" s="25"/>
      <c r="MC34" s="25"/>
      <c r="MD34" s="25"/>
      <c r="ME34" s="25"/>
      <c r="MF34" s="25"/>
      <c r="MG34" s="25"/>
      <c r="MH34" s="25"/>
      <c r="MI34" s="25"/>
      <c r="MJ34" s="25"/>
      <c r="MK34" s="25"/>
      <c r="ML34" s="25"/>
      <c r="MM34" s="25"/>
      <c r="MN34" s="25"/>
      <c r="MO34" s="25"/>
      <c r="MP34" s="25"/>
      <c r="MQ34" s="25"/>
      <c r="MR34" s="25"/>
      <c r="MS34" s="25"/>
      <c r="MT34" s="25"/>
      <c r="MU34" s="25"/>
      <c r="MV34" s="25"/>
      <c r="MW34" s="25"/>
      <c r="MX34" s="25"/>
      <c r="MY34" s="25"/>
      <c r="MZ34" s="25"/>
      <c r="NA34" s="25"/>
      <c r="NB34" s="25"/>
      <c r="NC34" s="25"/>
      <c r="ND34" s="25"/>
      <c r="NE34" s="25"/>
      <c r="NF34" s="25"/>
      <c r="NG34" s="25"/>
      <c r="NH34" s="25"/>
      <c r="NI34" s="25"/>
      <c r="NJ34" s="25"/>
      <c r="NK34" s="25"/>
      <c r="NL34" s="25"/>
      <c r="NM34" s="25"/>
      <c r="NN34" s="25"/>
      <c r="NO34" s="25"/>
      <c r="NP34" s="25"/>
      <c r="NQ34" s="25"/>
      <c r="NR34" s="25"/>
      <c r="NS34" s="25"/>
      <c r="NT34" s="25"/>
      <c r="NU34" s="25"/>
      <c r="NV34" s="25"/>
      <c r="NW34" s="25"/>
      <c r="NX34" s="25"/>
      <c r="NY34" s="25"/>
      <c r="NZ34" s="25"/>
      <c r="OA34" s="25"/>
      <c r="OB34" s="25"/>
      <c r="OC34" s="25"/>
      <c r="OD34" s="25"/>
      <c r="OE34" s="25"/>
      <c r="OF34" s="25"/>
      <c r="OG34" s="25"/>
      <c r="OH34" s="25"/>
      <c r="OI34" s="25"/>
      <c r="OJ34" s="25"/>
      <c r="OK34" s="25"/>
      <c r="OL34" s="25"/>
      <c r="OM34" s="25"/>
      <c r="ON34" s="25"/>
      <c r="OO34" s="25"/>
      <c r="OP34" s="25"/>
      <c r="OQ34" s="25"/>
      <c r="OR34" s="25"/>
      <c r="OS34" s="25"/>
      <c r="OT34" s="25"/>
      <c r="OU34" s="25"/>
      <c r="OV34" s="25"/>
      <c r="OW34" s="25"/>
      <c r="OX34" s="25"/>
      <c r="OY34" s="25"/>
      <c r="OZ34" s="25"/>
      <c r="PA34" s="25"/>
      <c r="PB34" s="25"/>
      <c r="PC34" s="25"/>
      <c r="PD34" s="25"/>
    </row>
    <row r="35" spans="1:4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12" t="s">
        <v>52</v>
      </c>
      <c r="AP35" s="188">
        <f>IF(OR(B34=9,B34=10),AK$29,(IF(OR(B34=8,B34=7),AK$28,(IF(OR(B34=6,B34=5),AK$27,(IF(OR(B34=4,B34=3),AK$26,(IF(OR(B34=2,B34=1),AK$25)))))))))</f>
        <v>5.7142857142857144</v>
      </c>
      <c r="AQ35" s="188">
        <f>IF(OR(B34=9,B34=10),AL$29,(IF(OR(B34=8,B34=7),AL$28,(IF(OR(B34=6,B34=5),AL$27,(IF(OR(B34=4,B34=3),AL$26,(IF(OR(B34=2,B34=1),AL$25)))))))))</f>
        <v>7.4285714285714288</v>
      </c>
      <c r="AR35" s="188">
        <f>IF(OR(B34=9,B34=10),AM$29,(IF(OR(B34=8,B34=7),AM$28,(IF(OR(B34=6,B34=5),AM$27,(IF(OR(B34=4,B34=3),AM$26,(IF(OR(B34=2,B34=1),AM$25,0)))))))))</f>
        <v>9</v>
      </c>
      <c r="AS35" s="188">
        <f>IF(OR(C34=9,C34=10),AK$29,(IF(OR(C34=8,C34=7),AK$28,(IF(OR(C34=6,C34=5),AK$27,(IF(OR(C34=4,C34=3),AK$26,(IF(OR(C34=2,C34=1),AK$25)))))))))</f>
        <v>7.4285714285714288</v>
      </c>
      <c r="AT35" s="188">
        <f>IF(OR(C34=9,C34=10),AL$29,(IF(OR(C34=8,C34=7),AL$28,(IF(OR(C34=6,C34=5),AL$27,(IF(OR(C34=4,C34=3),AL$26,(IF(OR(C34=2,C34=1),AL$25)))))))))</f>
        <v>9</v>
      </c>
      <c r="AU35" s="188">
        <f>IF(OR(C34=9,C34=10),AM$29,(IF(OR(C34=8,C34=7),AM$28,(IF(OR(C34=6,C34=5),AM$27,(IF(OR(C34=4,C34=3),AM$26,(IF(OR(C34=2,C34=1),AM$25,0)))))))))</f>
        <v>10</v>
      </c>
      <c r="AV35" s="188">
        <f>IF(OR(D34=9,D34=10),AK$29,(IF(OR(D34=8,D34=7),AK$28,(IF(OR(D34=6,D34=5),AK$27,(IF(OR(D34=4,D34=3),AK$26,(IF(OR(D34=2,D34=1),AK$25)))))))))</f>
        <v>5.7142857142857144</v>
      </c>
      <c r="AW35" s="188">
        <f>IF(OR(D34=9,D34=10),AL$29,(IF(OR(D34=8,D34=7),AL$28,(IF(OR(D34=6,D34=5),AL$27,(IF(OR(D34=4,D34=3),AL$26,(IF(OR(D34=2,D34=1),AL$25)))))))))</f>
        <v>7.4285714285714288</v>
      </c>
      <c r="AX35" s="210">
        <f>IF(OR(D34=9,D34=10),AM$29,(IF(OR(D34=8,D34=7),AM$28,(IF(OR(D34=6,D34=5),AM$27,(IF(OR(D34=4,D34=3),AM$26,(IF(OR(D34=2,D34=1),AM$25,0)))))))))</f>
        <v>9</v>
      </c>
      <c r="AY35" s="210">
        <f>IF(OR(E34=9,E34=10),AK$29,(IF(OR(E34=8,E34=7),AK$28,(IF(OR(E34=6,E34=5),AK$27,(IF(OR(E34=4,E34=3),AK$26,(IF(OR(E34=2,E34=1),AK$25)))))))))</f>
        <v>7.4285714285714288</v>
      </c>
      <c r="AZ35" s="210">
        <f>IF(OR(E34=9,E34=10),AL$29,(IF(OR(E34=8,E34=7),AL$28,(IF(OR(E34=6,E34=5),AL$27,(IF(OR(E34=4,E34=3),AL$26,(IF(OR(E34=2,E34=1),AL$25)))))))))</f>
        <v>9</v>
      </c>
      <c r="BA35" s="210">
        <f>IF(OR(E34=9,E34=10),AM$29,(IF(OR(E34=8,E34=7),AM$28,(IF(OR(E34=6,E34=5),AM$27,(IF(OR(E34=4,E34=3),AM$26,(IF(OR(E34=2,E34=1),AM$25)))))))))</f>
        <v>10</v>
      </c>
      <c r="BB35" s="218">
        <v>2.5</v>
      </c>
      <c r="BC35" s="218">
        <v>2.5</v>
      </c>
      <c r="BD35" s="218">
        <v>2.5</v>
      </c>
      <c r="BE35" s="221">
        <f t="shared" si="250"/>
        <v>5.7142857142857144</v>
      </c>
      <c r="BF35" s="221">
        <f t="shared" si="251"/>
        <v>7.4285714285714288</v>
      </c>
      <c r="BG35" s="221">
        <f t="shared" si="252"/>
        <v>9</v>
      </c>
      <c r="BH35" s="221">
        <f t="shared" si="253"/>
        <v>5.7142857142857144</v>
      </c>
      <c r="BI35" s="221">
        <f t="shared" si="254"/>
        <v>7.4285714285714288</v>
      </c>
      <c r="BJ35" s="221">
        <f t="shared" si="255"/>
        <v>9</v>
      </c>
      <c r="BK35" s="221">
        <f t="shared" si="256"/>
        <v>5.7142857142857144</v>
      </c>
      <c r="BL35" s="221">
        <f t="shared" si="257"/>
        <v>7.4285714285714288</v>
      </c>
      <c r="BM35" s="221">
        <f t="shared" si="258"/>
        <v>9</v>
      </c>
      <c r="BN35" s="221">
        <f t="shared" si="259"/>
        <v>5.7142857142857144</v>
      </c>
      <c r="BO35" s="221">
        <f t="shared" si="260"/>
        <v>7.4285714285714288</v>
      </c>
      <c r="BP35" s="221">
        <f t="shared" si="261"/>
        <v>9</v>
      </c>
      <c r="BQ35" s="221">
        <f t="shared" si="262"/>
        <v>5.7142857142857144</v>
      </c>
      <c r="BR35" s="221">
        <f t="shared" si="263"/>
        <v>7.4285714285714288</v>
      </c>
      <c r="BS35" s="221">
        <f t="shared" si="264"/>
        <v>9</v>
      </c>
      <c r="BT35" s="221">
        <f t="shared" si="265"/>
        <v>5.7142857142857144</v>
      </c>
      <c r="BU35" s="221">
        <f t="shared" si="266"/>
        <v>7.4285714285714288</v>
      </c>
      <c r="BV35" s="221">
        <f t="shared" si="267"/>
        <v>9</v>
      </c>
      <c r="BW35" s="221">
        <f t="shared" si="268"/>
        <v>7.4285714285714288</v>
      </c>
      <c r="BX35" s="221">
        <f t="shared" si="269"/>
        <v>9</v>
      </c>
      <c r="BY35" s="221">
        <f t="shared" si="270"/>
        <v>10</v>
      </c>
      <c r="BZ35" s="221">
        <f t="shared" si="271"/>
        <v>5.7142857142857144</v>
      </c>
      <c r="CA35" s="221">
        <f t="shared" si="272"/>
        <v>7.4285714285714288</v>
      </c>
      <c r="CB35" s="221">
        <f t="shared" si="273"/>
        <v>9</v>
      </c>
      <c r="CC35" s="221">
        <f t="shared" si="274"/>
        <v>5.7142857142857144</v>
      </c>
      <c r="CD35" s="221">
        <f t="shared" si="275"/>
        <v>7.4285714285714288</v>
      </c>
      <c r="CE35" s="221">
        <f t="shared" si="276"/>
        <v>9</v>
      </c>
      <c r="CF35" s="221">
        <f t="shared" si="277"/>
        <v>7.4285714285714288</v>
      </c>
      <c r="CG35" s="221">
        <f t="shared" si="278"/>
        <v>9</v>
      </c>
      <c r="CH35" s="221">
        <f t="shared" si="279"/>
        <v>10</v>
      </c>
      <c r="CI35" s="221">
        <f t="shared" si="280"/>
        <v>5.7142857142857144</v>
      </c>
      <c r="CJ35" s="221">
        <f t="shared" si="281"/>
        <v>7.4285714285714288</v>
      </c>
      <c r="CK35" s="221">
        <f t="shared" si="282"/>
        <v>9</v>
      </c>
      <c r="CL35" s="222"/>
      <c r="CN35" s="1"/>
      <c r="CP35" s="1"/>
      <c r="CZ35" s="1"/>
      <c r="EK35" s="168" t="s">
        <v>75</v>
      </c>
      <c r="EL35" s="1">
        <v>1.05208696624582E-2</v>
      </c>
      <c r="EM35" s="1">
        <v>1.05208696624582E-2</v>
      </c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/>
      <c r="JU35" s="25"/>
      <c r="JV35" s="25"/>
      <c r="JW35" s="25"/>
      <c r="JX35" s="25"/>
      <c r="JY35" s="25"/>
      <c r="JZ35" s="25"/>
      <c r="KA35" s="25"/>
      <c r="KB35" s="25"/>
      <c r="KC35" s="25"/>
      <c r="KD35" s="25"/>
      <c r="KE35" s="25"/>
      <c r="KF35" s="25"/>
      <c r="KG35" s="25"/>
      <c r="KH35" s="25"/>
      <c r="KI35" s="25"/>
      <c r="KJ35" s="25"/>
      <c r="KK35" s="25"/>
      <c r="KL35" s="25"/>
      <c r="KM35" s="25"/>
      <c r="KN35" s="25"/>
      <c r="KO35" s="25"/>
      <c r="KP35" s="25"/>
      <c r="KQ35" s="25"/>
      <c r="KR35" s="25"/>
      <c r="KS35" s="25"/>
      <c r="KT35" s="25"/>
      <c r="KU35" s="25"/>
      <c r="KX35" s="25"/>
      <c r="KY35" s="25"/>
      <c r="KZ35" s="25"/>
      <c r="LA35" s="25"/>
      <c r="LB35" s="25"/>
      <c r="LC35" s="25"/>
      <c r="LD35" s="25"/>
      <c r="LE35" s="25"/>
      <c r="LF35" s="25"/>
      <c r="LG35" s="25"/>
      <c r="LH35" s="25"/>
      <c r="LI35" s="25"/>
      <c r="LJ35" s="25"/>
      <c r="LK35" s="25"/>
      <c r="LL35" s="25"/>
      <c r="LM35" s="25"/>
      <c r="LN35" s="25"/>
      <c r="LO35" s="25"/>
      <c r="LP35" s="25"/>
      <c r="LQ35" s="25"/>
      <c r="LR35" s="25"/>
      <c r="LS35" s="25"/>
      <c r="LT35" s="25"/>
      <c r="LU35" s="25"/>
      <c r="LV35" s="25"/>
      <c r="LW35" s="25"/>
      <c r="LX35" s="25"/>
      <c r="LY35" s="25"/>
      <c r="LZ35" s="25"/>
      <c r="MA35" s="25"/>
      <c r="MB35" s="25"/>
      <c r="MC35" s="25"/>
      <c r="MD35" s="25"/>
      <c r="ME35" s="25"/>
      <c r="MF35" s="25"/>
      <c r="MG35" s="25"/>
      <c r="MH35" s="25"/>
      <c r="MI35" s="25"/>
      <c r="MJ35" s="25"/>
      <c r="MK35" s="25"/>
      <c r="ML35" s="25"/>
      <c r="MM35" s="25"/>
      <c r="MN35" s="25"/>
      <c r="MO35" s="25"/>
      <c r="MP35" s="25"/>
      <c r="MQ35" s="25"/>
      <c r="MR35" s="25"/>
      <c r="MS35" s="25"/>
      <c r="MT35" s="25"/>
      <c r="MU35" s="25"/>
      <c r="MV35" s="25"/>
      <c r="MW35" s="25"/>
      <c r="MX35" s="25"/>
      <c r="MY35" s="25"/>
      <c r="MZ35" s="25"/>
      <c r="NA35" s="25"/>
      <c r="NB35" s="25"/>
      <c r="NC35" s="25"/>
      <c r="ND35" s="25"/>
      <c r="NE35" s="25"/>
      <c r="NF35" s="25"/>
      <c r="NG35" s="25"/>
      <c r="NH35" s="25"/>
      <c r="NI35" s="25"/>
      <c r="NJ35" s="25"/>
      <c r="NK35" s="25"/>
      <c r="NL35" s="25"/>
      <c r="NM35" s="25"/>
      <c r="NN35" s="25"/>
      <c r="NO35" s="25"/>
      <c r="NP35" s="25"/>
      <c r="NQ35" s="25"/>
      <c r="NR35" s="25"/>
      <c r="NS35" s="25"/>
      <c r="NT35" s="25"/>
      <c r="NU35" s="25"/>
      <c r="NV35" s="25"/>
      <c r="NW35" s="25"/>
      <c r="NX35" s="25"/>
      <c r="NY35" s="25"/>
      <c r="NZ35" s="25"/>
      <c r="OA35" s="25"/>
      <c r="OB35" s="25"/>
      <c r="OC35" s="25"/>
      <c r="OD35" s="25"/>
      <c r="OE35" s="25"/>
      <c r="OF35" s="25"/>
      <c r="OG35" s="25"/>
      <c r="OH35" s="25"/>
      <c r="OI35" s="25"/>
      <c r="OJ35" s="25"/>
      <c r="OK35" s="25"/>
      <c r="OL35" s="25"/>
      <c r="OM35" s="25"/>
      <c r="ON35" s="25"/>
      <c r="OO35" s="25"/>
      <c r="OP35" s="25"/>
      <c r="OQ35" s="25"/>
      <c r="OR35" s="25"/>
      <c r="OS35" s="25"/>
      <c r="OT35" s="25"/>
      <c r="OU35" s="25"/>
      <c r="OV35" s="25"/>
      <c r="OW35" s="25"/>
      <c r="OX35" s="25"/>
      <c r="OY35" s="25"/>
      <c r="OZ35" s="25"/>
      <c r="PA35" s="25"/>
      <c r="PB35" s="25"/>
      <c r="PC35" s="25"/>
      <c r="PD35" s="25"/>
    </row>
    <row r="36" spans="1:435">
      <c r="A36" s="216" t="s">
        <v>169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222"/>
      <c r="BF36" s="222"/>
      <c r="BG36" s="222"/>
      <c r="BH36" s="222"/>
      <c r="BI36" s="222"/>
      <c r="BJ36" s="222"/>
      <c r="BK36" s="222"/>
      <c r="BL36" s="222"/>
      <c r="BM36" s="222"/>
      <c r="BN36" s="222"/>
      <c r="BO36" s="222"/>
      <c r="BP36" s="222"/>
      <c r="BQ36" s="222"/>
      <c r="BR36" s="222"/>
      <c r="BS36" s="222"/>
      <c r="BT36" s="222"/>
      <c r="BU36" s="222"/>
      <c r="BV36" s="222"/>
      <c r="BW36" s="222"/>
      <c r="BX36" s="222"/>
      <c r="BY36" s="222"/>
      <c r="BZ36" s="222"/>
      <c r="CA36" s="222"/>
      <c r="CB36" s="222"/>
      <c r="CC36" s="222"/>
      <c r="CD36" s="222"/>
      <c r="CE36" s="222"/>
      <c r="CF36" s="222"/>
      <c r="CG36" s="222"/>
      <c r="CH36" s="222"/>
      <c r="CI36" s="222"/>
      <c r="CJ36" s="222"/>
      <c r="CK36" s="222"/>
      <c r="CL36" s="222"/>
      <c r="CP36" s="1"/>
      <c r="CZ36" s="1"/>
      <c r="EK36" s="168" t="s">
        <v>76</v>
      </c>
      <c r="EL36" s="1">
        <v>1.05208696624582E-2</v>
      </c>
      <c r="EM36" s="1">
        <v>1.05208696624582E-2</v>
      </c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A36" s="25"/>
      <c r="JB36" s="25"/>
      <c r="JC36" s="25"/>
      <c r="JD36" s="25"/>
      <c r="JE36" s="25"/>
      <c r="JF36" s="25"/>
      <c r="JG36" s="25"/>
      <c r="JH36" s="25"/>
      <c r="JI36" s="25"/>
      <c r="JJ36" s="25"/>
      <c r="JK36" s="25"/>
      <c r="JL36" s="25"/>
      <c r="JM36" s="25"/>
      <c r="JN36" s="25"/>
      <c r="JO36" s="25"/>
      <c r="JP36" s="25"/>
      <c r="JQ36" s="25"/>
      <c r="JR36" s="25"/>
      <c r="JS36" s="25"/>
      <c r="JT36" s="25"/>
      <c r="JU36" s="25"/>
      <c r="JV36" s="25"/>
      <c r="JW36" s="25"/>
      <c r="JX36" s="25"/>
      <c r="JY36" s="25"/>
      <c r="JZ36" s="25"/>
      <c r="KA36" s="25"/>
      <c r="KB36" s="25"/>
      <c r="KC36" s="25"/>
      <c r="KD36" s="25"/>
      <c r="KE36" s="25"/>
      <c r="KF36" s="25"/>
      <c r="KG36" s="25"/>
      <c r="KH36" s="25"/>
      <c r="KI36" s="25"/>
      <c r="KJ36" s="25"/>
      <c r="KK36" s="25"/>
      <c r="KL36" s="25"/>
      <c r="KM36" s="25"/>
      <c r="KN36" s="25"/>
      <c r="KO36" s="25"/>
      <c r="KP36" s="25"/>
      <c r="KQ36" s="25"/>
      <c r="KR36" s="25"/>
      <c r="KS36" s="25"/>
      <c r="KT36" s="25"/>
      <c r="KU36" s="25"/>
      <c r="KV36" s="25"/>
      <c r="KW36" s="25"/>
      <c r="KX36" s="25"/>
      <c r="KY36" s="25"/>
      <c r="KZ36" s="25"/>
      <c r="LA36" s="25"/>
      <c r="LB36" s="25"/>
      <c r="LC36" s="25"/>
      <c r="LD36" s="25"/>
      <c r="LE36" s="25"/>
      <c r="LF36" s="25"/>
      <c r="LG36" s="25"/>
      <c r="LH36" s="25"/>
      <c r="LI36" s="25"/>
      <c r="LJ36" s="25"/>
      <c r="LK36" s="25"/>
      <c r="LL36" s="25"/>
      <c r="LM36" s="25"/>
      <c r="LN36" s="25"/>
      <c r="LO36" s="25"/>
      <c r="LP36" s="25"/>
      <c r="LQ36" s="25"/>
      <c r="LR36" s="25"/>
      <c r="LS36" s="25"/>
      <c r="LT36" s="25"/>
      <c r="LU36" s="25"/>
      <c r="LV36" s="25"/>
      <c r="LW36" s="25"/>
      <c r="LX36" s="25"/>
      <c r="LY36" s="25"/>
      <c r="LZ36" s="25"/>
      <c r="MA36" s="25"/>
      <c r="MB36" s="25"/>
      <c r="MC36" s="25"/>
      <c r="MD36" s="25"/>
      <c r="ME36" s="25"/>
      <c r="MF36" s="25"/>
      <c r="MG36" s="25"/>
      <c r="MH36" s="25"/>
      <c r="MI36" s="25"/>
      <c r="MJ36" s="25"/>
      <c r="MK36" s="25"/>
      <c r="ML36" s="25"/>
      <c r="MM36" s="25"/>
      <c r="MN36" s="25"/>
      <c r="MO36" s="25"/>
      <c r="MP36" s="25"/>
      <c r="MQ36" s="25"/>
      <c r="MR36" s="25"/>
      <c r="MS36" s="25"/>
      <c r="MT36" s="25"/>
      <c r="MU36" s="25"/>
      <c r="MV36" s="25"/>
      <c r="MW36" s="25"/>
      <c r="MX36" s="25"/>
      <c r="MY36" s="25"/>
      <c r="MZ36" s="25"/>
      <c r="NA36" s="25"/>
      <c r="NB36" s="25"/>
      <c r="NC36" s="25"/>
      <c r="ND36" s="25"/>
      <c r="NE36" s="25"/>
      <c r="NF36" s="25"/>
      <c r="NG36" s="25"/>
      <c r="NH36" s="25"/>
      <c r="NI36" s="25"/>
      <c r="NJ36" s="25"/>
      <c r="NK36" s="25"/>
      <c r="NL36" s="25"/>
      <c r="NM36" s="25"/>
      <c r="NN36" s="25"/>
      <c r="NO36" s="25"/>
      <c r="NP36" s="25"/>
      <c r="NQ36" s="25"/>
      <c r="NR36" s="25"/>
      <c r="NS36" s="25"/>
      <c r="NT36" s="25"/>
      <c r="NU36" s="25"/>
      <c r="NV36" s="25"/>
      <c r="NW36" s="25"/>
      <c r="NX36" s="25"/>
      <c r="NY36" s="25"/>
      <c r="NZ36" s="25"/>
      <c r="OA36" s="25"/>
      <c r="OB36" s="25"/>
      <c r="OC36" s="25"/>
      <c r="OD36" s="25"/>
      <c r="OE36" s="25"/>
      <c r="OF36" s="25"/>
      <c r="OG36" s="25"/>
      <c r="OH36" s="25"/>
      <c r="OI36" s="25"/>
      <c r="OJ36" s="25"/>
      <c r="OK36" s="25"/>
      <c r="OL36" s="25"/>
      <c r="OM36" s="25"/>
      <c r="ON36" s="25"/>
      <c r="OO36" s="25"/>
      <c r="OP36" s="25"/>
      <c r="OQ36" s="25"/>
      <c r="OR36" s="25"/>
      <c r="OS36" s="25"/>
      <c r="OT36" s="25"/>
      <c r="OU36" s="25"/>
      <c r="OV36" s="25"/>
      <c r="OW36" s="25"/>
      <c r="OX36" s="25"/>
      <c r="OY36" s="25"/>
      <c r="OZ36" s="25"/>
      <c r="PA36" s="25"/>
      <c r="PB36" s="25"/>
      <c r="PC36" s="25"/>
      <c r="PD36" s="25"/>
    </row>
    <row r="37" spans="1:435">
      <c r="CP37" s="1"/>
      <c r="CZ37" s="1"/>
      <c r="EK37" s="168" t="s">
        <v>77</v>
      </c>
      <c r="EL37" s="1">
        <v>1.05208696624582E-2</v>
      </c>
      <c r="EM37" s="1">
        <v>1.05208696624582E-2</v>
      </c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  <c r="KO37" s="25"/>
      <c r="KP37" s="25"/>
      <c r="KQ37" s="25"/>
      <c r="KR37" s="25"/>
      <c r="KS37" s="25"/>
      <c r="KT37" s="25"/>
      <c r="KU37" s="25"/>
      <c r="KV37" s="25"/>
      <c r="KW37" s="25"/>
      <c r="KX37" s="25"/>
      <c r="KY37" s="25"/>
      <c r="KZ37" s="25"/>
      <c r="LA37" s="25"/>
      <c r="LB37" s="25"/>
      <c r="LC37" s="25"/>
      <c r="LD37" s="25"/>
      <c r="LE37" s="25"/>
      <c r="LF37" s="25"/>
      <c r="LG37" s="25"/>
      <c r="LH37" s="25"/>
      <c r="LI37" s="25"/>
      <c r="LJ37" s="25"/>
      <c r="LK37" s="25"/>
      <c r="LL37" s="25"/>
      <c r="LM37" s="25"/>
      <c r="LN37" s="25"/>
      <c r="LO37" s="25"/>
      <c r="LP37" s="25"/>
      <c r="LQ37" s="25"/>
      <c r="LR37" s="25"/>
      <c r="LS37" s="25"/>
      <c r="LT37" s="25"/>
      <c r="LU37" s="25"/>
      <c r="LV37" s="25"/>
      <c r="LW37" s="25"/>
      <c r="LX37" s="25"/>
      <c r="LY37" s="25"/>
      <c r="LZ37" s="25"/>
      <c r="MA37" s="25"/>
      <c r="MB37" s="25"/>
      <c r="MC37" s="25"/>
      <c r="MD37" s="25"/>
      <c r="ME37" s="25"/>
      <c r="MF37" s="25"/>
      <c r="MG37" s="25"/>
      <c r="MH37" s="25"/>
      <c r="MI37" s="25"/>
      <c r="MJ37" s="25"/>
      <c r="MK37" s="25"/>
      <c r="ML37" s="25"/>
      <c r="MM37" s="25"/>
      <c r="MN37" s="25"/>
      <c r="MO37" s="25"/>
      <c r="MP37" s="25"/>
      <c r="MQ37" s="25"/>
      <c r="MR37" s="25"/>
      <c r="MS37" s="25"/>
      <c r="MT37" s="25"/>
      <c r="MU37" s="25"/>
      <c r="MV37" s="25"/>
      <c r="MW37" s="25"/>
      <c r="MX37" s="25"/>
      <c r="MY37" s="25"/>
      <c r="MZ37" s="25"/>
      <c r="NA37" s="25"/>
      <c r="NB37" s="25"/>
      <c r="NC37" s="25"/>
      <c r="ND37" s="25"/>
      <c r="NE37" s="25"/>
      <c r="NF37" s="25"/>
      <c r="NG37" s="25"/>
      <c r="NH37" s="25"/>
      <c r="NI37" s="25"/>
      <c r="NJ37" s="25"/>
      <c r="NK37" s="25"/>
      <c r="NL37" s="25"/>
      <c r="NM37" s="25"/>
      <c r="NN37" s="25"/>
      <c r="NO37" s="25"/>
      <c r="NP37" s="25"/>
      <c r="NQ37" s="25"/>
      <c r="NR37" s="25"/>
      <c r="NS37" s="25"/>
      <c r="NT37" s="25"/>
      <c r="NU37" s="25"/>
      <c r="NV37" s="25"/>
      <c r="NW37" s="25"/>
      <c r="NX37" s="25"/>
      <c r="NY37" s="25"/>
      <c r="NZ37" s="25"/>
      <c r="OA37" s="25"/>
      <c r="OB37" s="25"/>
      <c r="OC37" s="25"/>
      <c r="OD37" s="25"/>
      <c r="OE37" s="25"/>
      <c r="OF37" s="25"/>
      <c r="OG37" s="25"/>
      <c r="OH37" s="25"/>
      <c r="OI37" s="25"/>
      <c r="OJ37" s="25"/>
      <c r="OK37" s="25"/>
      <c r="OL37" s="25"/>
      <c r="OM37" s="25"/>
      <c r="ON37" s="25"/>
      <c r="OO37" s="25"/>
      <c r="OP37" s="25"/>
      <c r="OQ37" s="25"/>
      <c r="OR37" s="25"/>
      <c r="OS37" s="25"/>
      <c r="OT37" s="25"/>
      <c r="OU37" s="25"/>
      <c r="OV37" s="25"/>
      <c r="OW37" s="25"/>
      <c r="OX37" s="25"/>
      <c r="OY37" s="25"/>
      <c r="OZ37" s="25"/>
      <c r="PA37" s="25"/>
      <c r="PB37" s="25"/>
      <c r="PC37" s="25"/>
      <c r="PD37" s="25"/>
    </row>
    <row r="38" spans="1:435">
      <c r="CP38" s="1"/>
      <c r="CZ38" s="1"/>
      <c r="EK38" s="168" t="s">
        <v>78</v>
      </c>
      <c r="EL38" s="1">
        <v>0.126276174935327</v>
      </c>
      <c r="EM38" s="1">
        <v>0.126276174935327</v>
      </c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/>
      <c r="JU38" s="25"/>
      <c r="JV38" s="25"/>
      <c r="JW38" s="25"/>
      <c r="JX38" s="25"/>
      <c r="JY38" s="25"/>
      <c r="JZ38" s="25"/>
      <c r="KA38" s="25"/>
      <c r="KB38" s="25"/>
      <c r="KC38" s="25"/>
      <c r="KD38" s="25"/>
      <c r="KE38" s="25"/>
      <c r="KF38" s="25"/>
      <c r="KG38" s="25"/>
      <c r="KH38" s="25"/>
      <c r="KI38" s="25"/>
      <c r="KJ38" s="25"/>
      <c r="KK38" s="25"/>
      <c r="KL38" s="25"/>
      <c r="KM38" s="25"/>
      <c r="KN38" s="25"/>
      <c r="KO38" s="25"/>
      <c r="KP38" s="25"/>
      <c r="KQ38" s="25"/>
      <c r="KR38" s="25"/>
      <c r="KS38" s="25"/>
      <c r="KT38" s="25"/>
      <c r="KU38" s="25"/>
      <c r="KV38" s="25"/>
      <c r="KW38" s="25"/>
      <c r="KX38" s="25"/>
      <c r="KY38" s="25"/>
      <c r="KZ38" s="25"/>
      <c r="LA38" s="25"/>
      <c r="LB38" s="25"/>
      <c r="LC38" s="25"/>
      <c r="LD38" s="25"/>
      <c r="LE38" s="25"/>
      <c r="LF38" s="25"/>
      <c r="LG38" s="25"/>
      <c r="LH38" s="25"/>
      <c r="LI38" s="25"/>
      <c r="LJ38" s="25"/>
      <c r="LK38" s="25"/>
      <c r="LL38" s="25"/>
      <c r="LM38" s="25"/>
      <c r="LN38" s="25"/>
      <c r="LO38" s="25"/>
      <c r="LP38" s="25"/>
      <c r="LQ38" s="25"/>
      <c r="LR38" s="25"/>
      <c r="LS38" s="25"/>
      <c r="LT38" s="25"/>
      <c r="LU38" s="25"/>
      <c r="LV38" s="25"/>
      <c r="LW38" s="25"/>
      <c r="LX38" s="25"/>
      <c r="LY38" s="25"/>
      <c r="LZ38" s="25"/>
      <c r="MA38" s="25"/>
      <c r="MB38" s="25"/>
      <c r="MC38" s="25"/>
      <c r="MD38" s="25"/>
      <c r="ME38" s="25"/>
      <c r="MF38" s="25"/>
      <c r="MG38" s="25"/>
      <c r="MH38" s="25"/>
      <c r="MI38" s="25"/>
      <c r="MJ38" s="25"/>
      <c r="MK38" s="25"/>
      <c r="ML38" s="25"/>
      <c r="MM38" s="25"/>
      <c r="MN38" s="25"/>
      <c r="MO38" s="25"/>
      <c r="MP38" s="25"/>
      <c r="MQ38" s="25"/>
      <c r="MR38" s="25"/>
      <c r="MS38" s="25"/>
      <c r="MT38" s="25"/>
      <c r="MU38" s="25"/>
      <c r="MV38" s="25"/>
      <c r="MW38" s="25"/>
      <c r="MX38" s="25"/>
      <c r="MY38" s="25"/>
      <c r="MZ38" s="25"/>
      <c r="NA38" s="25"/>
      <c r="NB38" s="25"/>
      <c r="NC38" s="25"/>
      <c r="ND38" s="25"/>
      <c r="NE38" s="25"/>
      <c r="NF38" s="25"/>
      <c r="NG38" s="25"/>
      <c r="NH38" s="25"/>
      <c r="NI38" s="25"/>
      <c r="NJ38" s="25"/>
      <c r="NK38" s="25"/>
      <c r="NL38" s="25"/>
      <c r="NM38" s="25"/>
      <c r="NN38" s="25"/>
      <c r="NO38" s="25"/>
      <c r="NP38" s="25"/>
      <c r="NQ38" s="25"/>
      <c r="NR38" s="25"/>
      <c r="NS38" s="25"/>
      <c r="NT38" s="25"/>
      <c r="NU38" s="25"/>
      <c r="NV38" s="25"/>
      <c r="NW38" s="25"/>
      <c r="NX38" s="25"/>
      <c r="NY38" s="25"/>
      <c r="NZ38" s="25"/>
      <c r="OA38" s="25"/>
      <c r="OB38" s="25"/>
      <c r="OC38" s="25"/>
      <c r="OD38" s="25"/>
      <c r="OE38" s="25"/>
      <c r="OF38" s="25"/>
      <c r="OG38" s="25"/>
      <c r="OH38" s="25"/>
      <c r="OI38" s="25"/>
      <c r="OJ38" s="25"/>
      <c r="OK38" s="25"/>
      <c r="OL38" s="25"/>
      <c r="OM38" s="25"/>
      <c r="ON38" s="25"/>
      <c r="OO38" s="25"/>
      <c r="OP38" s="25"/>
      <c r="OQ38" s="25"/>
      <c r="OR38" s="25"/>
      <c r="OS38" s="25"/>
      <c r="OT38" s="25"/>
      <c r="OU38" s="25"/>
      <c r="OV38" s="25"/>
      <c r="OW38" s="25"/>
      <c r="OX38" s="25"/>
      <c r="OY38" s="25"/>
      <c r="OZ38" s="25"/>
      <c r="PA38" s="25"/>
      <c r="PB38" s="25"/>
      <c r="PC38" s="25"/>
      <c r="PD38" s="25"/>
    </row>
    <row r="39" spans="1:435">
      <c r="CP39" s="1"/>
      <c r="CZ39" s="1"/>
      <c r="EK39" s="168" t="s">
        <v>79</v>
      </c>
      <c r="EL39" s="1">
        <v>0.126276174935327</v>
      </c>
      <c r="EM39" s="1">
        <v>0.126276174935327</v>
      </c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  <c r="IX39" s="25"/>
      <c r="IY39" s="25"/>
      <c r="IZ39" s="25"/>
      <c r="JA39" s="25"/>
      <c r="JB39" s="25"/>
      <c r="JC39" s="25"/>
      <c r="JD39" s="25"/>
      <c r="JE39" s="25"/>
      <c r="JF39" s="25"/>
      <c r="JG39" s="25"/>
      <c r="JH39" s="25"/>
      <c r="JI39" s="25"/>
      <c r="JJ39" s="25"/>
      <c r="JK39" s="25"/>
      <c r="JL39" s="25"/>
      <c r="JM39" s="25"/>
      <c r="JN39" s="25"/>
      <c r="JO39" s="25"/>
      <c r="JP39" s="25"/>
      <c r="JQ39" s="25"/>
      <c r="JR39" s="25"/>
      <c r="JS39" s="25"/>
      <c r="JT39" s="25"/>
      <c r="JU39" s="25"/>
      <c r="JV39" s="25"/>
      <c r="JW39" s="25"/>
      <c r="JX39" s="25"/>
      <c r="JY39" s="25"/>
      <c r="JZ39" s="25"/>
      <c r="KA39" s="25"/>
      <c r="KB39" s="25"/>
      <c r="KC39" s="25"/>
      <c r="KD39" s="25"/>
      <c r="KE39" s="25"/>
      <c r="KF39" s="25"/>
      <c r="KG39" s="25"/>
      <c r="KH39" s="25"/>
      <c r="KI39" s="25"/>
      <c r="KJ39" s="25"/>
      <c r="KK39" s="25"/>
      <c r="KL39" s="25"/>
      <c r="KM39" s="25"/>
      <c r="KN39" s="25"/>
      <c r="KO39" s="25"/>
      <c r="KP39" s="25"/>
      <c r="KQ39" s="25"/>
      <c r="KR39" s="25"/>
      <c r="KS39" s="25"/>
      <c r="KT39" s="25"/>
      <c r="KU39" s="25"/>
      <c r="KV39" s="25"/>
      <c r="KW39" s="25"/>
      <c r="KX39" s="25"/>
      <c r="KY39" s="25"/>
      <c r="KZ39" s="25"/>
      <c r="LA39" s="25"/>
      <c r="LB39" s="25"/>
      <c r="LC39" s="25"/>
      <c r="LD39" s="25"/>
      <c r="LE39" s="25"/>
      <c r="LF39" s="25"/>
      <c r="LG39" s="25"/>
      <c r="LH39" s="25"/>
      <c r="LI39" s="25"/>
      <c r="LJ39" s="25"/>
      <c r="LK39" s="25"/>
      <c r="LL39" s="25"/>
      <c r="LM39" s="25"/>
      <c r="LN39" s="25"/>
      <c r="LO39" s="25"/>
      <c r="LP39" s="25"/>
      <c r="LQ39" s="25"/>
      <c r="LR39" s="25"/>
      <c r="LS39" s="25"/>
      <c r="LT39" s="25"/>
      <c r="LU39" s="25"/>
      <c r="LV39" s="25"/>
      <c r="LW39" s="25"/>
      <c r="LX39" s="25"/>
      <c r="LY39" s="25"/>
      <c r="LZ39" s="25"/>
      <c r="MA39" s="25"/>
      <c r="MB39" s="25"/>
      <c r="MC39" s="25"/>
      <c r="MD39" s="25"/>
      <c r="ME39" s="25"/>
      <c r="MF39" s="25"/>
      <c r="MG39" s="25"/>
      <c r="MH39" s="25"/>
      <c r="MI39" s="25"/>
      <c r="MJ39" s="25"/>
      <c r="MK39" s="25"/>
      <c r="ML39" s="25"/>
      <c r="MM39" s="25"/>
      <c r="MN39" s="25"/>
      <c r="MO39" s="25"/>
      <c r="MP39" s="25"/>
      <c r="MQ39" s="25"/>
      <c r="MR39" s="25"/>
      <c r="MS39" s="25"/>
      <c r="MT39" s="25"/>
      <c r="MU39" s="25"/>
      <c r="MV39" s="25"/>
      <c r="MW39" s="25"/>
      <c r="MX39" s="25"/>
      <c r="MY39" s="25"/>
      <c r="MZ39" s="25"/>
      <c r="NA39" s="25"/>
      <c r="NB39" s="25"/>
      <c r="NC39" s="25"/>
      <c r="ND39" s="25"/>
      <c r="NE39" s="25"/>
      <c r="NF39" s="25"/>
      <c r="NG39" s="25"/>
      <c r="NH39" s="25"/>
      <c r="NI39" s="25"/>
      <c r="NJ39" s="25"/>
      <c r="NK39" s="25"/>
      <c r="NL39" s="25"/>
      <c r="NM39" s="25"/>
      <c r="NN39" s="25"/>
      <c r="NO39" s="25"/>
      <c r="NP39" s="25"/>
      <c r="NQ39" s="25"/>
      <c r="NR39" s="25"/>
      <c r="NS39" s="25"/>
      <c r="NT39" s="25"/>
      <c r="NU39" s="25"/>
      <c r="NV39" s="25"/>
      <c r="NW39" s="25"/>
      <c r="NX39" s="25"/>
      <c r="NY39" s="25"/>
      <c r="NZ39" s="25"/>
      <c r="OA39" s="25"/>
      <c r="OB39" s="25"/>
      <c r="OC39" s="25"/>
      <c r="OD39" s="25"/>
      <c r="OE39" s="25"/>
      <c r="OF39" s="25"/>
      <c r="OG39" s="25"/>
      <c r="OH39" s="25"/>
      <c r="OI39" s="25"/>
      <c r="OJ39" s="25"/>
      <c r="OK39" s="25"/>
      <c r="OL39" s="25"/>
      <c r="OM39" s="25"/>
      <c r="ON39" s="25"/>
      <c r="OO39" s="25"/>
      <c r="OP39" s="25"/>
      <c r="OQ39" s="25"/>
      <c r="OR39" s="25"/>
      <c r="OS39" s="25"/>
      <c r="OT39" s="25"/>
      <c r="OU39" s="25"/>
      <c r="OV39" s="25"/>
      <c r="OW39" s="25"/>
      <c r="OX39" s="25"/>
      <c r="OY39" s="25"/>
      <c r="OZ39" s="25"/>
      <c r="PA39" s="25"/>
      <c r="PB39" s="25"/>
      <c r="PC39" s="25"/>
      <c r="PD39" s="25"/>
    </row>
    <row r="40" spans="1:435">
      <c r="CP40" s="1"/>
      <c r="CZ40" s="1"/>
      <c r="EL40">
        <f>SUM(EL24:EL39)</f>
        <v>0.99999999999999845</v>
      </c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/>
      <c r="JU40" s="25"/>
      <c r="JV40" s="25"/>
      <c r="JW40" s="25"/>
      <c r="JX40" s="25"/>
      <c r="JY40" s="25"/>
      <c r="JZ40" s="25"/>
      <c r="KA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D40" s="25"/>
      <c r="LE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P40" s="25"/>
      <c r="LQ40" s="25"/>
      <c r="LR40" s="25"/>
      <c r="LS40" s="25"/>
      <c r="LT40" s="25"/>
      <c r="LU40" s="25"/>
      <c r="LV40" s="25"/>
      <c r="LW40" s="25"/>
      <c r="LX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P40" s="25"/>
      <c r="MQ40" s="25"/>
      <c r="MR40" s="25"/>
      <c r="MS40" s="25"/>
      <c r="MT40" s="25"/>
      <c r="MU40" s="25"/>
      <c r="MV40" s="25"/>
      <c r="MW40" s="25"/>
      <c r="MX40" s="25"/>
      <c r="MY40" s="25"/>
      <c r="MZ40" s="25"/>
      <c r="NA40" s="25"/>
      <c r="NB40" s="25"/>
      <c r="NC40" s="25"/>
      <c r="ND40" s="25"/>
      <c r="NE40" s="25"/>
      <c r="NF40" s="25"/>
      <c r="NG40" s="25"/>
      <c r="NH40" s="25"/>
      <c r="NI40" s="25"/>
      <c r="NJ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B40" s="25"/>
      <c r="OC40" s="25"/>
      <c r="OD40" s="25"/>
      <c r="OE40" s="25"/>
      <c r="OF40" s="25"/>
      <c r="OG40" s="25"/>
      <c r="OH40" s="25"/>
      <c r="OI40" s="25"/>
      <c r="OJ40" s="25"/>
      <c r="OK40" s="25"/>
      <c r="OL40" s="25"/>
      <c r="OM40" s="25"/>
      <c r="ON40" s="25"/>
      <c r="OO40" s="25"/>
      <c r="OP40" s="25"/>
      <c r="OQ40" s="25"/>
      <c r="OR40" s="25"/>
      <c r="OS40" s="25"/>
      <c r="OT40" s="25"/>
      <c r="OU40" s="25"/>
      <c r="OV40" s="25"/>
      <c r="OW40" s="25"/>
      <c r="OX40" s="25"/>
      <c r="OY40" s="25"/>
      <c r="OZ40" s="25"/>
      <c r="PA40" s="25"/>
      <c r="PB40" s="25"/>
      <c r="PC40" s="25"/>
      <c r="PD40" s="25"/>
    </row>
    <row r="41" spans="1:435">
      <c r="CP41" s="1"/>
      <c r="CZ41" s="1"/>
      <c r="EL41">
        <f>1-EL40</f>
        <v>0</v>
      </c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25"/>
      <c r="IQ41" s="25"/>
      <c r="IR41" s="25"/>
      <c r="IS41" s="25"/>
      <c r="IT41" s="25"/>
      <c r="IU41" s="25"/>
      <c r="IV41" s="25"/>
      <c r="IW41" s="25"/>
      <c r="IX41" s="25"/>
      <c r="IY41" s="25"/>
      <c r="IZ41" s="25"/>
      <c r="JA41" s="25"/>
      <c r="JB41" s="25"/>
      <c r="JC41" s="25"/>
      <c r="JD41" s="25"/>
      <c r="JE41" s="25"/>
      <c r="JF41" s="25"/>
      <c r="JG41" s="25"/>
      <c r="JH41" s="25"/>
      <c r="JI41" s="25"/>
      <c r="JJ41" s="25"/>
      <c r="JK41" s="25"/>
      <c r="JL41" s="25"/>
      <c r="JM41" s="25"/>
      <c r="JN41" s="25"/>
      <c r="JO41" s="25"/>
      <c r="JP41" s="25"/>
      <c r="JQ41" s="25"/>
      <c r="JR41" s="25"/>
      <c r="JS41" s="25"/>
      <c r="JT41" s="25"/>
      <c r="JU41" s="25"/>
      <c r="JV41" s="25"/>
      <c r="JW41" s="25"/>
      <c r="JX41" s="25"/>
      <c r="JY41" s="25"/>
      <c r="JZ41" s="25"/>
      <c r="KA41" s="25"/>
      <c r="KB41" s="25"/>
      <c r="KC41" s="25"/>
      <c r="KD41" s="25"/>
      <c r="KE41" s="25"/>
      <c r="KF41" s="25"/>
      <c r="KG41" s="25"/>
      <c r="KH41" s="25"/>
      <c r="KI41" s="25"/>
      <c r="KJ41" s="25"/>
      <c r="KK41" s="25"/>
      <c r="KL41" s="25"/>
      <c r="KM41" s="25"/>
      <c r="KN41" s="25"/>
      <c r="KO41" s="25"/>
      <c r="KP41" s="25"/>
      <c r="KQ41" s="25"/>
      <c r="KR41" s="25"/>
      <c r="KS41" s="25"/>
      <c r="KT41" s="25"/>
      <c r="KU41" s="25"/>
      <c r="KV41" s="25"/>
      <c r="KW41" s="25"/>
      <c r="KX41" s="25"/>
      <c r="KY41" s="25"/>
      <c r="KZ41" s="25"/>
      <c r="LA41" s="25"/>
      <c r="LB41" s="25"/>
      <c r="LC41" s="25"/>
      <c r="LD41" s="25"/>
      <c r="LE41" s="25"/>
      <c r="LF41" s="25"/>
      <c r="LG41" s="25"/>
      <c r="LH41" s="25"/>
      <c r="LI41" s="25"/>
      <c r="LJ41" s="25"/>
      <c r="LK41" s="25"/>
      <c r="LL41" s="25"/>
      <c r="LM41" s="25"/>
      <c r="LN41" s="25"/>
      <c r="LO41" s="25"/>
      <c r="LP41" s="25"/>
      <c r="LQ41" s="25"/>
      <c r="LR41" s="25"/>
      <c r="LS41" s="25"/>
      <c r="LT41" s="25"/>
      <c r="LU41" s="25"/>
      <c r="LV41" s="25"/>
      <c r="LW41" s="25"/>
      <c r="LX41" s="25"/>
      <c r="LY41" s="25"/>
      <c r="LZ41" s="25"/>
      <c r="MA41" s="25"/>
      <c r="MB41" s="25"/>
      <c r="MC41" s="25"/>
      <c r="MD41" s="25"/>
      <c r="ME41" s="25"/>
      <c r="MF41" s="25"/>
      <c r="MG41" s="25"/>
      <c r="MH41" s="25"/>
      <c r="MI41" s="25"/>
      <c r="MJ41" s="25"/>
      <c r="MK41" s="25"/>
      <c r="ML41" s="25"/>
      <c r="MM41" s="25"/>
      <c r="MN41" s="25"/>
      <c r="MO41" s="25"/>
      <c r="MP41" s="25"/>
      <c r="MQ41" s="25"/>
      <c r="MR41" s="25"/>
      <c r="MS41" s="25"/>
      <c r="MT41" s="25"/>
      <c r="MU41" s="25"/>
      <c r="MV41" s="25"/>
      <c r="MW41" s="25"/>
      <c r="MX41" s="25"/>
      <c r="MY41" s="25"/>
      <c r="MZ41" s="25"/>
      <c r="NA41" s="25"/>
      <c r="NB41" s="25"/>
      <c r="NC41" s="25"/>
      <c r="ND41" s="25"/>
      <c r="NE41" s="25"/>
      <c r="NF41" s="25"/>
      <c r="NG41" s="25"/>
      <c r="NH41" s="25"/>
      <c r="NI41" s="25"/>
      <c r="NJ41" s="25"/>
      <c r="NK41" s="25"/>
      <c r="NL41" s="25"/>
      <c r="NM41" s="25"/>
      <c r="NN41" s="25"/>
      <c r="NO41" s="25"/>
      <c r="NP41" s="25"/>
      <c r="NQ41" s="25"/>
      <c r="NR41" s="25"/>
      <c r="NS41" s="25"/>
      <c r="NT41" s="25"/>
      <c r="NU41" s="25"/>
      <c r="NV41" s="25"/>
      <c r="NW41" s="25"/>
      <c r="NX41" s="25"/>
      <c r="NY41" s="25"/>
      <c r="NZ41" s="25"/>
      <c r="OA41" s="25"/>
      <c r="OB41" s="25"/>
      <c r="OC41" s="25"/>
      <c r="OD41" s="25"/>
      <c r="OE41" s="25"/>
      <c r="OF41" s="25"/>
      <c r="OG41" s="25"/>
      <c r="OH41" s="25"/>
      <c r="OI41" s="25"/>
      <c r="OJ41" s="25"/>
      <c r="OK41" s="25"/>
      <c r="OL41" s="25"/>
      <c r="OM41" s="25"/>
      <c r="ON41" s="25"/>
      <c r="OO41" s="25"/>
      <c r="OP41" s="25"/>
      <c r="OQ41" s="25"/>
      <c r="OR41" s="25"/>
      <c r="OS41" s="25"/>
      <c r="OT41" s="25"/>
      <c r="OU41" s="25"/>
      <c r="OV41" s="25"/>
      <c r="OW41" s="25"/>
      <c r="OX41" s="25"/>
      <c r="OY41" s="25"/>
      <c r="OZ41" s="25"/>
      <c r="PA41" s="25"/>
      <c r="PB41" s="25"/>
      <c r="PC41" s="25"/>
      <c r="PD41" s="25"/>
    </row>
    <row r="42" spans="1:435">
      <c r="CP42" s="1"/>
      <c r="CZ42" s="1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A42" s="25"/>
      <c r="JB42" s="25"/>
      <c r="JC42" s="25"/>
      <c r="JD42" s="25"/>
      <c r="JE42" s="25"/>
      <c r="JF42" s="25"/>
      <c r="JG42" s="25"/>
      <c r="JH42" s="25"/>
      <c r="JI42" s="25"/>
      <c r="JJ42" s="25"/>
      <c r="JK42" s="25"/>
      <c r="JL42" s="25"/>
      <c r="JM42" s="25"/>
      <c r="JN42" s="25"/>
      <c r="JO42" s="25"/>
      <c r="JP42" s="25"/>
      <c r="JQ42" s="25"/>
      <c r="JR42" s="25"/>
      <c r="JS42" s="25"/>
      <c r="JT42" s="25"/>
      <c r="JU42" s="25"/>
      <c r="JV42" s="25"/>
      <c r="JW42" s="25"/>
      <c r="JX42" s="25"/>
      <c r="JY42" s="25"/>
      <c r="JZ42" s="25"/>
      <c r="KA42" s="25"/>
      <c r="KB42" s="25"/>
      <c r="KC42" s="25"/>
      <c r="KD42" s="25"/>
      <c r="KE42" s="25"/>
      <c r="KF42" s="25"/>
      <c r="KG42" s="25"/>
      <c r="KH42" s="25"/>
      <c r="KI42" s="25"/>
      <c r="KJ42" s="25"/>
      <c r="KK42" s="25"/>
      <c r="KL42" s="25"/>
      <c r="KM42" s="25"/>
      <c r="KN42" s="25"/>
      <c r="KO42" s="25"/>
      <c r="KP42" s="25"/>
      <c r="KQ42" s="25"/>
      <c r="KR42" s="25"/>
      <c r="KS42" s="25"/>
      <c r="KT42" s="25"/>
      <c r="KU42" s="25"/>
      <c r="KV42" s="25"/>
      <c r="KW42" s="25"/>
      <c r="KX42" s="25"/>
      <c r="KY42" s="25"/>
      <c r="KZ42" s="25"/>
      <c r="LA42" s="25"/>
      <c r="LB42" s="25"/>
      <c r="LC42" s="25"/>
      <c r="LD42" s="25"/>
      <c r="LE42" s="25"/>
      <c r="LF42" s="25"/>
      <c r="LG42" s="25"/>
      <c r="LH42" s="25"/>
      <c r="LI42" s="25"/>
      <c r="LJ42" s="25"/>
      <c r="LK42" s="25"/>
      <c r="LL42" s="25"/>
      <c r="LM42" s="25"/>
      <c r="LN42" s="25"/>
      <c r="LO42" s="25"/>
      <c r="LP42" s="25"/>
      <c r="LQ42" s="25"/>
      <c r="LR42" s="25"/>
      <c r="LS42" s="25"/>
      <c r="LT42" s="25"/>
      <c r="LU42" s="25"/>
      <c r="LV42" s="25"/>
      <c r="LW42" s="25"/>
      <c r="LX42" s="25"/>
      <c r="LY42" s="25"/>
      <c r="LZ42" s="25"/>
      <c r="MA42" s="25"/>
      <c r="MB42" s="25"/>
      <c r="MC42" s="25"/>
      <c r="MD42" s="25"/>
      <c r="ME42" s="25"/>
      <c r="MF42" s="25"/>
      <c r="MG42" s="25"/>
      <c r="MH42" s="25"/>
      <c r="MI42" s="25"/>
      <c r="MJ42" s="25"/>
      <c r="MK42" s="25"/>
      <c r="ML42" s="25"/>
      <c r="MM42" s="25"/>
      <c r="MN42" s="25"/>
      <c r="MO42" s="25"/>
      <c r="MP42" s="25"/>
      <c r="MQ42" s="25"/>
      <c r="MR42" s="25"/>
      <c r="MS42" s="25"/>
      <c r="MT42" s="25"/>
      <c r="MU42" s="25"/>
      <c r="MV42" s="25"/>
      <c r="MW42" s="25"/>
      <c r="MX42" s="25"/>
      <c r="MY42" s="25"/>
      <c r="MZ42" s="25"/>
      <c r="NA42" s="25"/>
      <c r="NB42" s="25"/>
      <c r="NC42" s="25"/>
      <c r="ND42" s="25"/>
      <c r="NE42" s="25"/>
      <c r="NF42" s="25"/>
      <c r="NG42" s="25"/>
      <c r="NH42" s="25"/>
      <c r="NI42" s="25"/>
      <c r="NJ42" s="25"/>
      <c r="NK42" s="25"/>
      <c r="NL42" s="25"/>
      <c r="NM42" s="25"/>
      <c r="NN42" s="25"/>
      <c r="NO42" s="25"/>
      <c r="NP42" s="25"/>
      <c r="NQ42" s="25"/>
      <c r="NR42" s="25"/>
      <c r="NS42" s="25"/>
      <c r="NT42" s="25"/>
      <c r="NU42" s="25"/>
      <c r="NV42" s="25"/>
      <c r="NW42" s="25"/>
      <c r="NX42" s="25"/>
      <c r="NY42" s="25"/>
      <c r="NZ42" s="25"/>
      <c r="OA42" s="25"/>
      <c r="OB42" s="25"/>
      <c r="OC42" s="25"/>
      <c r="OD42" s="25"/>
      <c r="OE42" s="25"/>
      <c r="OF42" s="25"/>
      <c r="OG42" s="25"/>
      <c r="OH42" s="25"/>
      <c r="OI42" s="25"/>
      <c r="OJ42" s="25"/>
      <c r="OK42" s="25"/>
      <c r="OL42" s="25"/>
      <c r="OM42" s="25"/>
      <c r="ON42" s="25"/>
      <c r="OO42" s="25"/>
      <c r="OP42" s="25"/>
      <c r="OQ42" s="25"/>
      <c r="OR42" s="25"/>
      <c r="OS42" s="25"/>
      <c r="OT42" s="25"/>
      <c r="OU42" s="25"/>
      <c r="OV42" s="25"/>
      <c r="OW42" s="25"/>
      <c r="OX42" s="25"/>
      <c r="OY42" s="25"/>
      <c r="OZ42" s="25"/>
      <c r="PA42" s="25"/>
      <c r="PB42" s="25"/>
      <c r="PC42" s="25"/>
      <c r="PD42" s="25"/>
      <c r="PE42" s="25"/>
      <c r="PF42" s="25"/>
      <c r="PG42" s="25"/>
      <c r="PH42" s="25"/>
      <c r="PI42" s="25"/>
      <c r="PJ42" s="25"/>
      <c r="PK42" s="25"/>
      <c r="PL42" s="25"/>
      <c r="PM42" s="25"/>
      <c r="PN42" s="25"/>
      <c r="PO42" s="25"/>
      <c r="PP42" s="25"/>
      <c r="PQ42" s="25"/>
      <c r="PR42" s="25"/>
      <c r="PS42" s="25"/>
    </row>
    <row r="43" spans="1:435">
      <c r="CP43" s="1"/>
      <c r="CZ43" s="1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  <c r="IU43" s="25"/>
      <c r="IV43" s="25"/>
      <c r="IW43" s="25"/>
      <c r="IX43" s="25"/>
      <c r="IY43" s="25"/>
      <c r="IZ43" s="25"/>
      <c r="JA43" s="25"/>
      <c r="JB43" s="25"/>
      <c r="JC43" s="25"/>
      <c r="JD43" s="25"/>
      <c r="JE43" s="25"/>
      <c r="JF43" s="25"/>
      <c r="JG43" s="25"/>
      <c r="JH43" s="25"/>
      <c r="JI43" s="25"/>
      <c r="JJ43" s="25"/>
      <c r="JK43" s="25"/>
      <c r="JL43" s="25"/>
      <c r="JM43" s="25"/>
      <c r="JN43" s="25"/>
      <c r="JO43" s="25"/>
      <c r="JP43" s="25"/>
      <c r="JQ43" s="25"/>
      <c r="JR43" s="25"/>
      <c r="JS43" s="25"/>
      <c r="JT43" s="25"/>
      <c r="JU43" s="25"/>
      <c r="JV43" s="25"/>
      <c r="JW43" s="25"/>
      <c r="JX43" s="25"/>
      <c r="JY43" s="25"/>
      <c r="JZ43" s="25"/>
      <c r="KA43" s="25"/>
      <c r="KB43" s="25"/>
      <c r="KC43" s="25"/>
      <c r="KD43" s="25"/>
      <c r="KE43" s="25"/>
      <c r="KF43" s="25"/>
      <c r="KG43" s="25"/>
      <c r="KH43" s="25"/>
      <c r="KI43" s="25"/>
      <c r="KJ43" s="25"/>
      <c r="KK43" s="25"/>
      <c r="KL43" s="25"/>
      <c r="KM43" s="25"/>
      <c r="KN43" s="25"/>
      <c r="KO43" s="25"/>
      <c r="KP43" s="25"/>
      <c r="KQ43" s="25"/>
      <c r="KR43" s="25"/>
      <c r="KS43" s="25"/>
      <c r="KT43" s="25"/>
      <c r="KU43" s="25"/>
      <c r="KV43" s="25"/>
      <c r="KW43" s="25"/>
      <c r="KX43" s="25"/>
      <c r="KY43" s="25"/>
      <c r="KZ43" s="25"/>
      <c r="LA43" s="25"/>
      <c r="LB43" s="25"/>
      <c r="LC43" s="25"/>
      <c r="LD43" s="25"/>
      <c r="LE43" s="25"/>
      <c r="LF43" s="25"/>
      <c r="LG43" s="25"/>
      <c r="LH43" s="25"/>
      <c r="LI43" s="25"/>
      <c r="LJ43" s="25"/>
      <c r="LK43" s="25"/>
      <c r="LL43" s="25"/>
      <c r="LM43" s="25"/>
      <c r="LN43" s="25"/>
      <c r="LO43" s="25"/>
      <c r="LP43" s="25"/>
      <c r="LQ43" s="25"/>
      <c r="LR43" s="25"/>
      <c r="LS43" s="25"/>
      <c r="LT43" s="25"/>
      <c r="LU43" s="25"/>
      <c r="LV43" s="25"/>
      <c r="LW43" s="25"/>
      <c r="LX43" s="25"/>
      <c r="LY43" s="25"/>
      <c r="LZ43" s="25"/>
      <c r="MA43" s="25"/>
      <c r="MB43" s="25"/>
      <c r="MC43" s="25"/>
      <c r="MD43" s="25"/>
      <c r="ME43" s="25"/>
      <c r="MF43" s="25"/>
      <c r="MG43" s="25"/>
      <c r="MH43" s="25"/>
      <c r="MI43" s="25"/>
      <c r="MJ43" s="25"/>
      <c r="MK43" s="25"/>
      <c r="ML43" s="25"/>
      <c r="MM43" s="25"/>
      <c r="MN43" s="25"/>
      <c r="MO43" s="25"/>
      <c r="MP43" s="25"/>
      <c r="MQ43" s="25"/>
      <c r="MR43" s="25"/>
      <c r="MS43" s="25"/>
      <c r="MT43" s="25"/>
      <c r="MU43" s="25"/>
      <c r="MV43" s="25"/>
      <c r="MW43" s="25"/>
      <c r="MX43" s="25"/>
      <c r="MY43" s="25"/>
      <c r="MZ43" s="25"/>
      <c r="NA43" s="25"/>
      <c r="NB43" s="25"/>
      <c r="NC43" s="25"/>
      <c r="ND43" s="25"/>
      <c r="NE43" s="25"/>
      <c r="NF43" s="25"/>
      <c r="NG43" s="25"/>
      <c r="NH43" s="25"/>
      <c r="NI43" s="25"/>
      <c r="NJ43" s="25"/>
      <c r="NK43" s="25"/>
      <c r="NL43" s="25"/>
      <c r="NM43" s="25"/>
      <c r="NN43" s="25"/>
      <c r="NO43" s="25"/>
      <c r="NP43" s="25"/>
      <c r="NQ43" s="25"/>
      <c r="NR43" s="25"/>
      <c r="NS43" s="25"/>
      <c r="NT43" s="25"/>
      <c r="NU43" s="25"/>
      <c r="NV43" s="25"/>
      <c r="NW43" s="25"/>
      <c r="NX43" s="25"/>
      <c r="NY43" s="25"/>
      <c r="NZ43" s="25"/>
      <c r="OA43" s="25"/>
      <c r="OB43" s="25"/>
      <c r="OC43" s="25"/>
      <c r="OD43" s="25"/>
      <c r="OE43" s="25"/>
      <c r="OF43" s="25"/>
      <c r="OG43" s="25"/>
      <c r="OH43" s="25"/>
      <c r="OI43" s="25"/>
      <c r="OJ43" s="25"/>
      <c r="OK43" s="25"/>
      <c r="OL43" s="25"/>
      <c r="OM43" s="25"/>
      <c r="ON43" s="25"/>
      <c r="OO43" s="25"/>
      <c r="OP43" s="25"/>
      <c r="OQ43" s="25"/>
      <c r="OR43" s="25"/>
      <c r="OS43" s="25"/>
      <c r="OT43" s="25"/>
      <c r="OU43" s="25"/>
      <c r="OV43" s="25"/>
      <c r="OW43" s="25"/>
      <c r="OX43" s="25"/>
      <c r="OY43" s="25"/>
      <c r="OZ43" s="25"/>
      <c r="PA43" s="25"/>
      <c r="PB43" s="25"/>
      <c r="PC43" s="25"/>
      <c r="PD43" s="25"/>
      <c r="PE43" s="25"/>
      <c r="PF43" s="25"/>
      <c r="PG43" s="25"/>
      <c r="PH43" s="25"/>
      <c r="PI43" s="25"/>
      <c r="PJ43" s="25"/>
      <c r="PK43" s="25"/>
      <c r="PL43" s="25"/>
      <c r="PM43" s="25"/>
      <c r="PN43" s="25"/>
      <c r="PO43" s="25"/>
      <c r="PP43" s="25"/>
      <c r="PQ43" s="25"/>
      <c r="PR43" s="25"/>
      <c r="PS43" s="25"/>
    </row>
    <row r="44" spans="1:435">
      <c r="CP44" s="1"/>
      <c r="CZ44" s="1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A44" s="25"/>
      <c r="JB44" s="25"/>
      <c r="JC44" s="25"/>
      <c r="JD44" s="25"/>
      <c r="JE44" s="25"/>
      <c r="JF44" s="25"/>
      <c r="JG44" s="25"/>
      <c r="JH44" s="25"/>
      <c r="JI44" s="25"/>
      <c r="JJ44" s="25"/>
      <c r="JK44" s="25"/>
      <c r="JL44" s="25"/>
      <c r="JM44" s="25"/>
      <c r="JN44" s="25"/>
      <c r="JO44" s="25"/>
      <c r="JP44" s="25"/>
      <c r="JQ44" s="25"/>
      <c r="JR44" s="25"/>
      <c r="JS44" s="25"/>
      <c r="JT44" s="25"/>
      <c r="JU44" s="25"/>
      <c r="JV44" s="25"/>
      <c r="JW44" s="25"/>
      <c r="JX44" s="25"/>
      <c r="JY44" s="25"/>
      <c r="JZ44" s="25"/>
      <c r="KA44" s="25"/>
      <c r="KB44" s="25"/>
      <c r="KC44" s="25"/>
      <c r="KD44" s="25"/>
      <c r="KE44" s="25"/>
      <c r="KF44" s="25"/>
      <c r="KG44" s="25"/>
      <c r="KH44" s="25"/>
      <c r="KI44" s="25"/>
      <c r="KJ44" s="25"/>
      <c r="KK44" s="25"/>
      <c r="KL44" s="25"/>
      <c r="KM44" s="25"/>
      <c r="KN44" s="25"/>
      <c r="KO44" s="25"/>
      <c r="KP44" s="25"/>
      <c r="KQ44" s="25"/>
      <c r="KR44" s="25"/>
      <c r="KS44" s="25"/>
      <c r="KT44" s="25"/>
      <c r="KU44" s="25"/>
      <c r="KV44" s="25"/>
      <c r="KW44" s="25"/>
      <c r="KX44" s="25"/>
      <c r="KY44" s="25"/>
      <c r="KZ44" s="25"/>
      <c r="LA44" s="25"/>
      <c r="LB44" s="25"/>
      <c r="LC44" s="25"/>
      <c r="LD44" s="25"/>
      <c r="LE44" s="25"/>
      <c r="LF44" s="25"/>
      <c r="LG44" s="25"/>
      <c r="LH44" s="25"/>
      <c r="LI44" s="25"/>
      <c r="LJ44" s="25"/>
      <c r="LK44" s="25"/>
      <c r="LL44" s="25"/>
      <c r="LM44" s="25"/>
      <c r="LN44" s="25"/>
      <c r="LO44" s="25"/>
      <c r="LP44" s="25"/>
      <c r="LQ44" s="25"/>
      <c r="LR44" s="25"/>
      <c r="LS44" s="25"/>
      <c r="LT44" s="25"/>
      <c r="LU44" s="25"/>
      <c r="LV44" s="25"/>
      <c r="LW44" s="25"/>
      <c r="LX44" s="25"/>
      <c r="LY44" s="25"/>
      <c r="LZ44" s="25"/>
      <c r="MA44" s="25"/>
      <c r="MB44" s="25"/>
      <c r="MC44" s="25"/>
      <c r="MD44" s="25"/>
      <c r="ME44" s="25"/>
      <c r="MF44" s="25"/>
      <c r="MG44" s="25"/>
      <c r="MH44" s="25"/>
      <c r="MI44" s="25"/>
      <c r="MJ44" s="25"/>
      <c r="MK44" s="25"/>
      <c r="ML44" s="25"/>
      <c r="MM44" s="25"/>
      <c r="MN44" s="25"/>
      <c r="MO44" s="25"/>
      <c r="MP44" s="25"/>
      <c r="MQ44" s="25"/>
      <c r="MR44" s="25"/>
      <c r="MS44" s="25"/>
      <c r="MT44" s="25"/>
      <c r="MU44" s="25"/>
      <c r="MV44" s="25"/>
      <c r="MW44" s="25"/>
      <c r="MX44" s="25"/>
      <c r="MY44" s="25"/>
      <c r="MZ44" s="25"/>
      <c r="NA44" s="25"/>
      <c r="NB44" s="25"/>
      <c r="NC44" s="25"/>
      <c r="ND44" s="25"/>
      <c r="NE44" s="25"/>
      <c r="NF44" s="25"/>
      <c r="NG44" s="25"/>
      <c r="NH44" s="25"/>
      <c r="NI44" s="25"/>
      <c r="NJ44" s="25"/>
      <c r="NK44" s="25"/>
      <c r="NL44" s="25"/>
      <c r="NM44" s="25"/>
      <c r="NN44" s="25"/>
      <c r="NO44" s="25"/>
      <c r="NP44" s="25"/>
      <c r="NQ44" s="25"/>
      <c r="NR44" s="25"/>
      <c r="NS44" s="25"/>
      <c r="NT44" s="25"/>
      <c r="NU44" s="25"/>
      <c r="NV44" s="25"/>
      <c r="NW44" s="25"/>
      <c r="NX44" s="25"/>
      <c r="NY44" s="25"/>
      <c r="NZ44" s="25"/>
      <c r="OA44" s="25"/>
      <c r="OB44" s="25"/>
      <c r="OC44" s="25"/>
      <c r="OD44" s="25"/>
      <c r="OE44" s="25"/>
      <c r="OF44" s="25"/>
      <c r="OG44" s="25"/>
      <c r="OH44" s="25"/>
      <c r="OI44" s="25"/>
      <c r="OJ44" s="25"/>
      <c r="OK44" s="25"/>
      <c r="OL44" s="25"/>
      <c r="OM44" s="25"/>
      <c r="ON44" s="25"/>
      <c r="OO44" s="25"/>
      <c r="OP44" s="25"/>
      <c r="OQ44" s="25"/>
      <c r="OR44" s="25"/>
      <c r="OS44" s="25"/>
      <c r="OT44" s="25"/>
      <c r="OU44" s="25"/>
      <c r="OV44" s="25"/>
      <c r="OW44" s="25"/>
      <c r="OX44" s="25"/>
      <c r="OY44" s="25"/>
      <c r="OZ44" s="25"/>
      <c r="PA44" s="25"/>
      <c r="PB44" s="25"/>
      <c r="PC44" s="25"/>
      <c r="PD44" s="25"/>
      <c r="PE44" s="25"/>
      <c r="PF44" s="25"/>
      <c r="PG44" s="25"/>
      <c r="PH44" s="25"/>
      <c r="PI44" s="25"/>
      <c r="PJ44" s="25"/>
      <c r="PK44" s="25"/>
      <c r="PL44" s="25"/>
      <c r="PM44" s="25"/>
      <c r="PN44" s="25"/>
      <c r="PO44" s="25"/>
      <c r="PP44" s="25"/>
      <c r="PQ44" s="25"/>
      <c r="PR44" s="25"/>
      <c r="PS44" s="25"/>
    </row>
    <row r="45" spans="1:435">
      <c r="CP45" s="1"/>
      <c r="CZ45" s="1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  <c r="IW45" s="25"/>
      <c r="IX45" s="25"/>
      <c r="IY45" s="25"/>
      <c r="IZ45" s="25"/>
      <c r="JA45" s="25"/>
      <c r="JB45" s="25"/>
      <c r="JC45" s="25"/>
      <c r="JD45" s="25"/>
      <c r="JE45" s="25"/>
      <c r="JF45" s="25"/>
      <c r="JG45" s="25"/>
      <c r="JH45" s="25"/>
      <c r="JI45" s="25"/>
      <c r="JJ45" s="25"/>
      <c r="JK45" s="25"/>
      <c r="JL45" s="25"/>
      <c r="JM45" s="25"/>
      <c r="JN45" s="25"/>
      <c r="JO45" s="25"/>
      <c r="JP45" s="25"/>
      <c r="JQ45" s="25"/>
      <c r="JR45" s="25"/>
      <c r="JS45" s="25"/>
      <c r="JT45" s="25"/>
      <c r="JU45" s="25"/>
      <c r="JV45" s="25"/>
      <c r="JW45" s="25"/>
      <c r="JX45" s="25"/>
      <c r="JY45" s="25"/>
      <c r="JZ45" s="25"/>
      <c r="KA45" s="25"/>
      <c r="KB45" s="25"/>
      <c r="KC45" s="25"/>
      <c r="KD45" s="25"/>
      <c r="KE45" s="25"/>
      <c r="KF45" s="25"/>
      <c r="KG45" s="25"/>
      <c r="KH45" s="25"/>
      <c r="KI45" s="25"/>
      <c r="KJ45" s="25"/>
      <c r="KK45" s="25"/>
      <c r="KL45" s="25"/>
      <c r="KM45" s="25"/>
      <c r="KN45" s="25"/>
      <c r="KO45" s="25"/>
      <c r="KP45" s="25"/>
      <c r="KQ45" s="25"/>
      <c r="KR45" s="25"/>
      <c r="KS45" s="25"/>
      <c r="KT45" s="25"/>
      <c r="KU45" s="25"/>
      <c r="KV45" s="25"/>
      <c r="KW45" s="25"/>
      <c r="KX45" s="25"/>
      <c r="KY45" s="25"/>
      <c r="KZ45" s="25"/>
      <c r="LA45" s="25"/>
      <c r="LB45" s="25"/>
      <c r="LC45" s="25"/>
      <c r="LD45" s="25"/>
      <c r="LE45" s="25"/>
      <c r="LF45" s="25"/>
      <c r="LG45" s="25"/>
      <c r="LH45" s="25"/>
      <c r="LI45" s="25"/>
      <c r="LJ45" s="25"/>
      <c r="LK45" s="25"/>
      <c r="LL45" s="25"/>
      <c r="LM45" s="25"/>
      <c r="LN45" s="25"/>
      <c r="LO45" s="25"/>
      <c r="LP45" s="25"/>
      <c r="LQ45" s="25"/>
      <c r="LR45" s="25"/>
      <c r="LS45" s="25"/>
      <c r="LT45" s="25"/>
      <c r="LU45" s="25"/>
      <c r="LV45" s="25"/>
      <c r="LW45" s="25"/>
      <c r="LX45" s="25"/>
      <c r="LY45" s="25"/>
      <c r="LZ45" s="25"/>
      <c r="MA45" s="25"/>
      <c r="MB45" s="25"/>
      <c r="MC45" s="25"/>
      <c r="MD45" s="25"/>
      <c r="ME45" s="25"/>
      <c r="MF45" s="25"/>
      <c r="MG45" s="25"/>
      <c r="MH45" s="25"/>
      <c r="MI45" s="25"/>
      <c r="MJ45" s="25"/>
      <c r="MK45" s="25"/>
      <c r="ML45" s="25"/>
      <c r="MM45" s="25"/>
      <c r="MN45" s="25"/>
      <c r="MO45" s="25"/>
      <c r="MP45" s="25"/>
      <c r="MQ45" s="25"/>
      <c r="MR45" s="25"/>
      <c r="MS45" s="25"/>
      <c r="MT45" s="25"/>
      <c r="MU45" s="25"/>
      <c r="MV45" s="25"/>
      <c r="MW45" s="25"/>
      <c r="MX45" s="25"/>
      <c r="MY45" s="25"/>
      <c r="MZ45" s="25"/>
      <c r="NA45" s="25"/>
      <c r="NB45" s="25"/>
      <c r="NC45" s="25"/>
      <c r="ND45" s="25"/>
      <c r="NE45" s="25"/>
      <c r="NF45" s="25"/>
      <c r="NG45" s="25"/>
      <c r="NH45" s="25"/>
      <c r="NI45" s="25"/>
      <c r="NJ45" s="25"/>
      <c r="NK45" s="25"/>
      <c r="NL45" s="25"/>
      <c r="NM45" s="25"/>
      <c r="NN45" s="25"/>
      <c r="NO45" s="25"/>
      <c r="NP45" s="25"/>
      <c r="NQ45" s="25"/>
      <c r="NR45" s="25"/>
      <c r="NS45" s="25"/>
      <c r="NT45" s="25"/>
      <c r="NU45" s="25"/>
      <c r="NV45" s="25"/>
      <c r="NW45" s="25"/>
      <c r="NX45" s="25"/>
      <c r="NY45" s="25"/>
      <c r="NZ45" s="25"/>
      <c r="OA45" s="25"/>
      <c r="OB45" s="25"/>
      <c r="OC45" s="25"/>
      <c r="OD45" s="25"/>
      <c r="OE45" s="25"/>
      <c r="OF45" s="25"/>
      <c r="OG45" s="25"/>
      <c r="OH45" s="25"/>
      <c r="OI45" s="25"/>
      <c r="OJ45" s="25"/>
      <c r="OK45" s="25"/>
      <c r="OL45" s="25"/>
      <c r="OM45" s="25"/>
      <c r="ON45" s="25"/>
      <c r="OO45" s="25"/>
      <c r="OP45" s="25"/>
      <c r="OQ45" s="25"/>
      <c r="OR45" s="25"/>
      <c r="OS45" s="25"/>
      <c r="OT45" s="25"/>
      <c r="OU45" s="25"/>
      <c r="OV45" s="25"/>
      <c r="OW45" s="25"/>
      <c r="OX45" s="25"/>
      <c r="OY45" s="25"/>
      <c r="OZ45" s="25"/>
      <c r="PA45" s="25"/>
      <c r="PB45" s="25"/>
      <c r="PC45" s="25"/>
      <c r="PD45" s="25"/>
      <c r="PE45" s="25"/>
      <c r="PF45" s="25"/>
      <c r="PG45" s="25"/>
      <c r="PH45" s="25"/>
      <c r="PI45" s="25"/>
      <c r="PJ45" s="25"/>
      <c r="PK45" s="25"/>
      <c r="PL45" s="25"/>
      <c r="PM45" s="25"/>
      <c r="PN45" s="25"/>
      <c r="PO45" s="25"/>
      <c r="PP45" s="25"/>
      <c r="PQ45" s="25"/>
      <c r="PR45" s="25"/>
      <c r="PS45" s="25"/>
    </row>
    <row r="46" spans="1:435"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  <c r="IW46" s="25"/>
      <c r="IX46" s="25"/>
      <c r="IY46" s="25"/>
      <c r="IZ46" s="25"/>
      <c r="JA46" s="25"/>
      <c r="JB46" s="25"/>
      <c r="JC46" s="25"/>
      <c r="JD46" s="25"/>
      <c r="JE46" s="25"/>
      <c r="JF46" s="25"/>
      <c r="JG46" s="25"/>
      <c r="JH46" s="25"/>
      <c r="JI46" s="25"/>
      <c r="JJ46" s="25"/>
      <c r="JK46" s="25"/>
      <c r="JL46" s="25"/>
      <c r="JM46" s="25"/>
      <c r="JN46" s="25"/>
      <c r="JO46" s="25"/>
      <c r="JP46" s="25"/>
      <c r="JQ46" s="25"/>
      <c r="JR46" s="25"/>
      <c r="JS46" s="25"/>
      <c r="JT46" s="25"/>
      <c r="JU46" s="25"/>
      <c r="JV46" s="25"/>
      <c r="JW46" s="25"/>
      <c r="JX46" s="25"/>
      <c r="JY46" s="25"/>
      <c r="JZ46" s="25"/>
      <c r="KA46" s="25"/>
      <c r="KB46" s="25"/>
      <c r="KC46" s="25"/>
      <c r="KD46" s="25"/>
      <c r="KE46" s="25"/>
      <c r="KF46" s="25"/>
      <c r="KG46" s="25"/>
      <c r="KH46" s="25"/>
      <c r="KI46" s="25"/>
      <c r="KJ46" s="25"/>
      <c r="KK46" s="25"/>
      <c r="KL46" s="25"/>
      <c r="KM46" s="25"/>
      <c r="KN46" s="25"/>
      <c r="KO46" s="25"/>
      <c r="KP46" s="25"/>
      <c r="KQ46" s="25"/>
      <c r="KR46" s="25"/>
      <c r="KS46" s="25"/>
      <c r="KT46" s="25"/>
      <c r="KU46" s="25"/>
      <c r="KV46" s="25"/>
      <c r="KW46" s="25"/>
      <c r="KX46" s="25"/>
      <c r="KY46" s="25"/>
      <c r="KZ46" s="25"/>
      <c r="LA46" s="25"/>
      <c r="LB46" s="25"/>
      <c r="LC46" s="25"/>
      <c r="LD46" s="25"/>
      <c r="LE46" s="25"/>
      <c r="LF46" s="25"/>
      <c r="LG46" s="25"/>
      <c r="LH46" s="25"/>
      <c r="LI46" s="25"/>
      <c r="LJ46" s="25"/>
      <c r="LK46" s="25"/>
      <c r="LL46" s="25"/>
      <c r="LM46" s="25"/>
      <c r="LN46" s="25"/>
      <c r="LO46" s="25"/>
      <c r="LP46" s="25"/>
      <c r="LQ46" s="25"/>
      <c r="LR46" s="25"/>
      <c r="LS46" s="25"/>
      <c r="LT46" s="25"/>
      <c r="LU46" s="25"/>
      <c r="LV46" s="25"/>
      <c r="LW46" s="25"/>
      <c r="LX46" s="25"/>
      <c r="LY46" s="25"/>
      <c r="LZ46" s="25"/>
      <c r="MA46" s="25"/>
      <c r="MB46" s="25"/>
      <c r="MC46" s="25"/>
      <c r="MD46" s="25"/>
      <c r="ME46" s="25"/>
      <c r="MF46" s="25"/>
      <c r="MG46" s="25"/>
      <c r="MH46" s="25"/>
      <c r="MI46" s="25"/>
      <c r="MJ46" s="25"/>
      <c r="MK46" s="25"/>
      <c r="ML46" s="25"/>
      <c r="MM46" s="25"/>
      <c r="MN46" s="25"/>
      <c r="MO46" s="25"/>
      <c r="MP46" s="25"/>
      <c r="MQ46" s="25"/>
      <c r="MR46" s="25"/>
      <c r="MS46" s="25"/>
      <c r="MT46" s="25"/>
      <c r="MU46" s="25"/>
      <c r="MV46" s="25"/>
      <c r="MW46" s="25"/>
      <c r="MX46" s="25"/>
      <c r="MY46" s="25"/>
      <c r="MZ46" s="25"/>
      <c r="NA46" s="25"/>
      <c r="NB46" s="25"/>
      <c r="NC46" s="25"/>
      <c r="ND46" s="25"/>
      <c r="NE46" s="25"/>
      <c r="NF46" s="25"/>
      <c r="NG46" s="25"/>
      <c r="NH46" s="25"/>
      <c r="NI46" s="25"/>
      <c r="NJ46" s="25"/>
      <c r="NK46" s="25"/>
      <c r="NL46" s="25"/>
      <c r="NM46" s="25"/>
      <c r="NN46" s="25"/>
      <c r="NO46" s="25"/>
      <c r="NP46" s="25"/>
      <c r="NQ46" s="25"/>
      <c r="NR46" s="25"/>
      <c r="NS46" s="25"/>
      <c r="NT46" s="25"/>
      <c r="NU46" s="25"/>
      <c r="NV46" s="25"/>
      <c r="NW46" s="25"/>
      <c r="NX46" s="25"/>
      <c r="NY46" s="25"/>
      <c r="NZ46" s="25"/>
      <c r="OA46" s="25"/>
      <c r="OB46" s="25"/>
      <c r="OC46" s="25"/>
      <c r="OD46" s="25"/>
      <c r="OE46" s="25"/>
      <c r="OF46" s="25"/>
      <c r="OG46" s="25"/>
      <c r="OH46" s="25"/>
      <c r="OI46" s="25"/>
      <c r="OJ46" s="25"/>
      <c r="OK46" s="25"/>
      <c r="OL46" s="25"/>
      <c r="OM46" s="25"/>
      <c r="ON46" s="25"/>
      <c r="OO46" s="25"/>
      <c r="OP46" s="25"/>
      <c r="OQ46" s="25"/>
      <c r="OR46" s="25"/>
      <c r="OS46" s="25"/>
      <c r="OT46" s="25"/>
      <c r="OU46" s="25"/>
      <c r="OV46" s="25"/>
      <c r="OW46" s="25"/>
      <c r="OX46" s="25"/>
      <c r="OY46" s="25"/>
      <c r="OZ46" s="25"/>
      <c r="PA46" s="25"/>
      <c r="PB46" s="25"/>
      <c r="PC46" s="25"/>
      <c r="PD46" s="25"/>
      <c r="PE46" s="25"/>
      <c r="PF46" s="25"/>
      <c r="PG46" s="25"/>
      <c r="PH46" s="25"/>
      <c r="PI46" s="25"/>
      <c r="PJ46" s="25"/>
      <c r="PK46" s="25"/>
      <c r="PL46" s="25"/>
      <c r="PM46" s="25"/>
      <c r="PN46" s="25"/>
      <c r="PO46" s="25"/>
      <c r="PP46" s="25"/>
      <c r="PQ46" s="25"/>
      <c r="PR46" s="25"/>
      <c r="PS46" s="25"/>
    </row>
    <row r="47" spans="1:435"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  <c r="IW47" s="25"/>
      <c r="IX47" s="25"/>
      <c r="IY47" s="25"/>
      <c r="IZ47" s="25"/>
      <c r="JA47" s="25"/>
      <c r="JB47" s="25"/>
      <c r="JC47" s="25"/>
      <c r="JD47" s="25"/>
      <c r="JE47" s="25"/>
      <c r="JF47" s="25"/>
      <c r="JG47" s="25"/>
      <c r="JH47" s="25"/>
      <c r="JI47" s="25"/>
      <c r="JJ47" s="25"/>
      <c r="JK47" s="25"/>
      <c r="JL47" s="25"/>
      <c r="JM47" s="25"/>
      <c r="JN47" s="25"/>
      <c r="JO47" s="25"/>
      <c r="JP47" s="25"/>
      <c r="JQ47" s="25"/>
      <c r="JR47" s="25"/>
      <c r="JS47" s="25"/>
      <c r="JT47" s="25"/>
      <c r="JU47" s="25"/>
      <c r="JV47" s="25"/>
      <c r="JW47" s="25"/>
      <c r="JX47" s="25"/>
      <c r="JY47" s="25"/>
      <c r="JZ47" s="25"/>
      <c r="KA47" s="25"/>
      <c r="KB47" s="25"/>
      <c r="KC47" s="25"/>
      <c r="KD47" s="25"/>
      <c r="KE47" s="25"/>
      <c r="KF47" s="25"/>
      <c r="KG47" s="25"/>
      <c r="KH47" s="25"/>
      <c r="KI47" s="25"/>
      <c r="KJ47" s="25"/>
      <c r="KK47" s="25"/>
      <c r="KL47" s="25"/>
      <c r="KM47" s="25"/>
      <c r="KN47" s="25"/>
      <c r="KO47" s="25"/>
      <c r="KP47" s="25"/>
      <c r="KQ47" s="25"/>
      <c r="KR47" s="25"/>
      <c r="KS47" s="25"/>
      <c r="KT47" s="25"/>
      <c r="KU47" s="25"/>
      <c r="KV47" s="25"/>
      <c r="KW47" s="25"/>
      <c r="KX47" s="25"/>
      <c r="KY47" s="25"/>
      <c r="KZ47" s="25"/>
      <c r="LA47" s="25"/>
      <c r="LB47" s="25"/>
      <c r="LC47" s="25"/>
      <c r="LD47" s="25"/>
      <c r="LE47" s="25"/>
      <c r="LF47" s="25"/>
      <c r="LG47" s="25"/>
      <c r="LH47" s="25"/>
      <c r="LI47" s="25"/>
      <c r="LJ47" s="25"/>
      <c r="LK47" s="25"/>
      <c r="LL47" s="25"/>
      <c r="LM47" s="25"/>
      <c r="LN47" s="25"/>
      <c r="LO47" s="25"/>
      <c r="LP47" s="25"/>
      <c r="LQ47" s="25"/>
      <c r="LR47" s="25"/>
      <c r="LS47" s="25"/>
      <c r="LT47" s="25"/>
      <c r="LU47" s="25"/>
      <c r="LV47" s="25"/>
      <c r="LW47" s="25"/>
      <c r="LX47" s="25"/>
      <c r="LY47" s="25"/>
      <c r="LZ47" s="25"/>
      <c r="MA47" s="25"/>
      <c r="MB47" s="25"/>
      <c r="MC47" s="25"/>
      <c r="MD47" s="25"/>
      <c r="ME47" s="25"/>
      <c r="MF47" s="25"/>
      <c r="MG47" s="25"/>
      <c r="MH47" s="25"/>
      <c r="MI47" s="25"/>
      <c r="MJ47" s="25"/>
      <c r="MK47" s="25"/>
      <c r="ML47" s="25"/>
      <c r="MM47" s="25"/>
      <c r="MN47" s="25"/>
      <c r="MO47" s="25"/>
      <c r="MP47" s="25"/>
      <c r="MQ47" s="25"/>
      <c r="MR47" s="25"/>
      <c r="MS47" s="25"/>
      <c r="MT47" s="25"/>
      <c r="MU47" s="25"/>
      <c r="MV47" s="25"/>
      <c r="MW47" s="25"/>
      <c r="MX47" s="25"/>
      <c r="MY47" s="25"/>
      <c r="MZ47" s="25"/>
      <c r="NA47" s="25"/>
      <c r="NB47" s="25"/>
      <c r="NC47" s="25"/>
      <c r="ND47" s="25"/>
      <c r="NE47" s="25"/>
      <c r="NF47" s="25"/>
      <c r="NG47" s="25"/>
      <c r="NH47" s="25"/>
      <c r="NI47" s="25"/>
      <c r="NJ47" s="25"/>
      <c r="NK47" s="25"/>
      <c r="NL47" s="25"/>
      <c r="NM47" s="25"/>
      <c r="NN47" s="25"/>
      <c r="NO47" s="25"/>
      <c r="NP47" s="25"/>
      <c r="NQ47" s="25"/>
      <c r="NR47" s="25"/>
      <c r="NS47" s="25"/>
      <c r="NT47" s="25"/>
      <c r="NU47" s="25"/>
      <c r="NV47" s="25"/>
      <c r="NW47" s="25"/>
      <c r="NX47" s="25"/>
      <c r="NY47" s="25"/>
      <c r="NZ47" s="25"/>
      <c r="OA47" s="25"/>
      <c r="OB47" s="25"/>
      <c r="OC47" s="25"/>
      <c r="OD47" s="25"/>
      <c r="OE47" s="25"/>
      <c r="OF47" s="25"/>
      <c r="OG47" s="25"/>
      <c r="OH47" s="25"/>
      <c r="OI47" s="25"/>
      <c r="OJ47" s="25"/>
      <c r="OK47" s="25"/>
      <c r="OL47" s="25"/>
      <c r="OM47" s="25"/>
      <c r="ON47" s="25"/>
      <c r="OO47" s="25"/>
      <c r="OP47" s="25"/>
      <c r="OQ47" s="25"/>
      <c r="OR47" s="25"/>
      <c r="OS47" s="25"/>
      <c r="OT47" s="25"/>
      <c r="OU47" s="25"/>
      <c r="OV47" s="25"/>
      <c r="OW47" s="25"/>
      <c r="OX47" s="25"/>
      <c r="OY47" s="25"/>
      <c r="OZ47" s="25"/>
      <c r="PA47" s="25"/>
      <c r="PB47" s="25"/>
      <c r="PC47" s="25"/>
      <c r="PD47" s="25"/>
      <c r="PE47" s="25"/>
      <c r="PF47" s="25"/>
      <c r="PG47" s="25"/>
      <c r="PH47" s="25"/>
      <c r="PI47" s="25"/>
      <c r="PJ47" s="25"/>
      <c r="PK47" s="25"/>
      <c r="PL47" s="25"/>
      <c r="PM47" s="25"/>
      <c r="PN47" s="25"/>
      <c r="PO47" s="25"/>
      <c r="PP47" s="25"/>
      <c r="PQ47" s="25"/>
      <c r="PR47" s="25"/>
      <c r="PS47" s="25"/>
    </row>
    <row r="48" spans="1:435"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  <c r="IU48" s="25"/>
      <c r="IV48" s="25"/>
      <c r="IW48" s="25"/>
      <c r="IX48" s="25"/>
      <c r="IY48" s="25"/>
      <c r="IZ48" s="25"/>
      <c r="JA48" s="25"/>
      <c r="JB48" s="25"/>
      <c r="JC48" s="25"/>
      <c r="JD48" s="25"/>
      <c r="JE48" s="25"/>
      <c r="JF48" s="25"/>
      <c r="JG48" s="25"/>
      <c r="JH48" s="25"/>
      <c r="JI48" s="25"/>
      <c r="JJ48" s="25"/>
      <c r="JK48" s="25"/>
      <c r="JL48" s="25"/>
      <c r="JM48" s="25"/>
      <c r="JN48" s="25"/>
      <c r="JO48" s="25"/>
      <c r="JP48" s="25"/>
      <c r="JQ48" s="25"/>
      <c r="JR48" s="25"/>
      <c r="JS48" s="25"/>
      <c r="JT48" s="25"/>
      <c r="JU48" s="25"/>
      <c r="JV48" s="25"/>
      <c r="JW48" s="25"/>
      <c r="JX48" s="25"/>
      <c r="JY48" s="25"/>
      <c r="JZ48" s="25"/>
      <c r="KA48" s="25"/>
      <c r="KB48" s="25"/>
      <c r="KC48" s="25"/>
      <c r="KD48" s="25"/>
      <c r="KE48" s="25"/>
      <c r="KF48" s="25"/>
      <c r="KG48" s="25"/>
      <c r="KH48" s="25"/>
      <c r="KI48" s="25"/>
      <c r="KJ48" s="25"/>
      <c r="KK48" s="25"/>
      <c r="KL48" s="25"/>
      <c r="KM48" s="25"/>
      <c r="KN48" s="25"/>
      <c r="KO48" s="25"/>
      <c r="KP48" s="25"/>
      <c r="KQ48" s="25"/>
      <c r="KR48" s="25"/>
      <c r="KS48" s="25"/>
      <c r="KT48" s="25"/>
      <c r="KU48" s="25"/>
      <c r="KV48" s="25"/>
      <c r="KW48" s="25"/>
      <c r="KX48" s="25"/>
      <c r="KY48" s="25"/>
      <c r="KZ48" s="25"/>
      <c r="LA48" s="25"/>
      <c r="LB48" s="25"/>
      <c r="LC48" s="25"/>
      <c r="LD48" s="25"/>
      <c r="LE48" s="25"/>
      <c r="LF48" s="25"/>
      <c r="LG48" s="25"/>
      <c r="LH48" s="25"/>
      <c r="LI48" s="25"/>
      <c r="LJ48" s="25"/>
      <c r="LK48" s="25"/>
      <c r="LL48" s="25"/>
      <c r="LM48" s="25"/>
      <c r="LN48" s="25"/>
      <c r="LO48" s="25"/>
      <c r="LP48" s="25"/>
      <c r="LQ48" s="25"/>
      <c r="LR48" s="25"/>
      <c r="LS48" s="25"/>
      <c r="LT48" s="25"/>
      <c r="LU48" s="25"/>
      <c r="LV48" s="25"/>
      <c r="LW48" s="25"/>
      <c r="LX48" s="25"/>
      <c r="LY48" s="25"/>
      <c r="LZ48" s="25"/>
      <c r="MA48" s="25"/>
      <c r="MB48" s="25"/>
      <c r="MC48" s="25"/>
      <c r="MD48" s="25"/>
      <c r="ME48" s="25"/>
      <c r="MF48" s="25"/>
      <c r="MG48" s="25"/>
      <c r="MH48" s="25"/>
      <c r="MI48" s="25"/>
      <c r="MJ48" s="25"/>
      <c r="MK48" s="25"/>
      <c r="ML48" s="25"/>
      <c r="MM48" s="25"/>
      <c r="MN48" s="25"/>
      <c r="MO48" s="25"/>
      <c r="MP48" s="25"/>
      <c r="MQ48" s="25"/>
      <c r="MR48" s="25"/>
      <c r="MS48" s="25"/>
      <c r="MT48" s="25"/>
      <c r="MU48" s="25"/>
      <c r="MV48" s="25"/>
      <c r="MW48" s="25"/>
      <c r="MX48" s="25"/>
      <c r="MY48" s="25"/>
      <c r="MZ48" s="25"/>
      <c r="NA48" s="25"/>
      <c r="NB48" s="25"/>
      <c r="NC48" s="25"/>
      <c r="ND48" s="25"/>
      <c r="NE48" s="25"/>
      <c r="NF48" s="25"/>
      <c r="NG48" s="25"/>
      <c r="NH48" s="25"/>
      <c r="NI48" s="25"/>
      <c r="NJ48" s="25"/>
      <c r="NK48" s="25"/>
      <c r="NL48" s="25"/>
      <c r="NM48" s="25"/>
      <c r="NN48" s="25"/>
      <c r="NO48" s="25"/>
      <c r="NP48" s="25"/>
      <c r="NQ48" s="25"/>
      <c r="NR48" s="25"/>
      <c r="NS48" s="25"/>
      <c r="NT48" s="25"/>
      <c r="NU48" s="25"/>
      <c r="NV48" s="25"/>
      <c r="NW48" s="25"/>
      <c r="NX48" s="25"/>
      <c r="NY48" s="25"/>
      <c r="NZ48" s="25"/>
      <c r="OA48" s="25"/>
      <c r="OB48" s="25"/>
      <c r="OC48" s="25"/>
      <c r="OD48" s="25"/>
      <c r="OE48" s="25"/>
      <c r="OF48" s="25"/>
      <c r="OG48" s="25"/>
      <c r="OH48" s="25"/>
      <c r="OI48" s="25"/>
      <c r="OJ48" s="25"/>
      <c r="OK48" s="25"/>
      <c r="OL48" s="25"/>
      <c r="OM48" s="25"/>
      <c r="ON48" s="25"/>
      <c r="OO48" s="25"/>
      <c r="OP48" s="25"/>
      <c r="OQ48" s="25"/>
      <c r="OR48" s="25"/>
      <c r="OS48" s="25"/>
      <c r="OT48" s="25"/>
      <c r="OU48" s="25"/>
      <c r="OV48" s="25"/>
      <c r="OW48" s="25"/>
      <c r="OX48" s="25"/>
      <c r="OY48" s="25"/>
      <c r="OZ48" s="25"/>
      <c r="PA48" s="25"/>
      <c r="PB48" s="25"/>
      <c r="PC48" s="25"/>
      <c r="PD48" s="25"/>
      <c r="PE48" s="25"/>
      <c r="PF48" s="25"/>
      <c r="PG48" s="25"/>
      <c r="PH48" s="25"/>
      <c r="PI48" s="25"/>
      <c r="PJ48" s="25"/>
      <c r="PK48" s="25"/>
      <c r="PL48" s="25"/>
      <c r="PM48" s="25"/>
      <c r="PN48" s="25"/>
      <c r="PO48" s="25"/>
      <c r="PP48" s="25"/>
      <c r="PQ48" s="25"/>
      <c r="PR48" s="25"/>
      <c r="PS48" s="25"/>
    </row>
    <row r="49" spans="163:435"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  <c r="IW49" s="25"/>
      <c r="IX49" s="25"/>
      <c r="IY49" s="25"/>
      <c r="IZ49" s="25"/>
      <c r="JA49" s="25"/>
      <c r="JB49" s="25"/>
      <c r="JC49" s="25"/>
      <c r="JD49" s="25"/>
      <c r="JE49" s="25"/>
      <c r="JF49" s="25"/>
      <c r="JG49" s="25"/>
      <c r="JH49" s="25"/>
      <c r="JI49" s="25"/>
      <c r="JJ49" s="25"/>
      <c r="JK49" s="25"/>
      <c r="JL49" s="25"/>
      <c r="JM49" s="25"/>
      <c r="JN49" s="25"/>
      <c r="JO49" s="25"/>
      <c r="JP49" s="25"/>
      <c r="JQ49" s="25"/>
      <c r="JR49" s="25"/>
      <c r="JS49" s="25"/>
      <c r="JT49" s="25"/>
      <c r="JU49" s="25"/>
      <c r="JV49" s="25"/>
      <c r="JW49" s="25"/>
      <c r="JX49" s="25"/>
      <c r="JY49" s="25"/>
      <c r="JZ49" s="25"/>
      <c r="KA49" s="25"/>
      <c r="KB49" s="25"/>
      <c r="KC49" s="25"/>
      <c r="KD49" s="25"/>
      <c r="KE49" s="25"/>
      <c r="KF49" s="25"/>
      <c r="KG49" s="25"/>
      <c r="KH49" s="25"/>
      <c r="KI49" s="25"/>
      <c r="KJ49" s="25"/>
      <c r="KK49" s="25"/>
      <c r="KL49" s="25"/>
      <c r="KM49" s="25"/>
      <c r="KN49" s="25"/>
      <c r="KO49" s="25"/>
      <c r="KP49" s="25"/>
      <c r="KQ49" s="25"/>
      <c r="KR49" s="25"/>
      <c r="KS49" s="25"/>
      <c r="KT49" s="25"/>
      <c r="KU49" s="25"/>
      <c r="KV49" s="25"/>
      <c r="KW49" s="25"/>
      <c r="KX49" s="25"/>
      <c r="KY49" s="25"/>
      <c r="KZ49" s="25"/>
      <c r="LA49" s="25"/>
      <c r="LB49" s="25"/>
      <c r="LC49" s="25"/>
      <c r="LD49" s="25"/>
      <c r="LE49" s="25"/>
      <c r="LF49" s="25"/>
      <c r="LG49" s="25"/>
      <c r="LH49" s="25"/>
      <c r="LI49" s="25"/>
      <c r="LJ49" s="25"/>
      <c r="LK49" s="25"/>
      <c r="LL49" s="25"/>
      <c r="LM49" s="25"/>
      <c r="LN49" s="25"/>
      <c r="LO49" s="25"/>
      <c r="LP49" s="25"/>
      <c r="LQ49" s="25"/>
      <c r="LR49" s="25"/>
      <c r="LS49" s="25"/>
      <c r="LT49" s="25"/>
      <c r="LU49" s="25"/>
      <c r="LV49" s="25"/>
      <c r="LW49" s="25"/>
      <c r="LX49" s="25"/>
      <c r="LY49" s="25"/>
      <c r="LZ49" s="25"/>
      <c r="MA49" s="25"/>
      <c r="MB49" s="25"/>
      <c r="MC49" s="25"/>
      <c r="MD49" s="25"/>
      <c r="ME49" s="25"/>
      <c r="MF49" s="25"/>
      <c r="MG49" s="25"/>
      <c r="MH49" s="25"/>
      <c r="MI49" s="25"/>
      <c r="MJ49" s="25"/>
      <c r="MK49" s="25"/>
      <c r="ML49" s="25"/>
      <c r="MM49" s="25"/>
      <c r="MN49" s="25"/>
      <c r="MO49" s="25"/>
      <c r="MP49" s="25"/>
      <c r="MQ49" s="25"/>
      <c r="MR49" s="25"/>
      <c r="MS49" s="25"/>
      <c r="MT49" s="25"/>
      <c r="MU49" s="25"/>
      <c r="MV49" s="25"/>
      <c r="MW49" s="25"/>
      <c r="MX49" s="25"/>
      <c r="MY49" s="25"/>
      <c r="MZ49" s="25"/>
      <c r="NA49" s="25"/>
      <c r="NB49" s="25"/>
      <c r="NC49" s="25"/>
      <c r="ND49" s="25"/>
      <c r="NE49" s="25"/>
      <c r="NF49" s="25"/>
      <c r="NG49" s="25"/>
      <c r="NH49" s="25"/>
      <c r="NI49" s="25"/>
      <c r="NJ49" s="25"/>
      <c r="NK49" s="25"/>
      <c r="NL49" s="25"/>
      <c r="NM49" s="25"/>
      <c r="NN49" s="25"/>
      <c r="NO49" s="25"/>
      <c r="NP49" s="25"/>
      <c r="NQ49" s="25"/>
      <c r="NR49" s="25"/>
      <c r="NS49" s="25"/>
      <c r="NT49" s="25"/>
      <c r="NU49" s="25"/>
      <c r="NV49" s="25"/>
      <c r="NW49" s="25"/>
      <c r="NX49" s="25"/>
      <c r="NY49" s="25"/>
      <c r="NZ49" s="25"/>
      <c r="OA49" s="25"/>
      <c r="OB49" s="25"/>
      <c r="OC49" s="25"/>
      <c r="OD49" s="25"/>
      <c r="OE49" s="25"/>
      <c r="OF49" s="25"/>
      <c r="OG49" s="25"/>
      <c r="OH49" s="25"/>
      <c r="OI49" s="25"/>
      <c r="OJ49" s="25"/>
      <c r="OK49" s="25"/>
      <c r="OL49" s="25"/>
      <c r="OM49" s="25"/>
      <c r="ON49" s="25"/>
      <c r="OO49" s="25"/>
      <c r="OP49" s="25"/>
      <c r="OQ49" s="25"/>
      <c r="OR49" s="25"/>
      <c r="OS49" s="25"/>
      <c r="OT49" s="25"/>
      <c r="OU49" s="25"/>
      <c r="OV49" s="25"/>
      <c r="OW49" s="25"/>
      <c r="OX49" s="25"/>
      <c r="OY49" s="25"/>
      <c r="OZ49" s="25"/>
      <c r="PA49" s="25"/>
      <c r="PB49" s="25"/>
      <c r="PC49" s="25"/>
      <c r="PD49" s="25"/>
      <c r="PE49" s="25"/>
      <c r="PF49" s="25"/>
      <c r="PG49" s="25"/>
      <c r="PH49" s="25"/>
      <c r="PI49" s="25"/>
      <c r="PJ49" s="25"/>
      <c r="PK49" s="25"/>
      <c r="PL49" s="25"/>
      <c r="PM49" s="25"/>
      <c r="PN49" s="25"/>
      <c r="PO49" s="25"/>
      <c r="PP49" s="25"/>
      <c r="PQ49" s="25"/>
      <c r="PR49" s="25"/>
      <c r="PS49" s="25"/>
    </row>
    <row r="50" spans="163:435"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  <c r="IS50" s="25"/>
      <c r="IT50" s="25"/>
      <c r="IU50" s="25"/>
      <c r="IV50" s="25"/>
      <c r="IW50" s="25"/>
      <c r="IX50" s="25"/>
      <c r="IY50" s="25"/>
      <c r="IZ50" s="25"/>
      <c r="JA50" s="25"/>
      <c r="JB50" s="25"/>
      <c r="JC50" s="25"/>
      <c r="JD50" s="25"/>
      <c r="JE50" s="25"/>
      <c r="JF50" s="25"/>
      <c r="JG50" s="25"/>
      <c r="JH50" s="25"/>
      <c r="JI50" s="25"/>
      <c r="JJ50" s="25"/>
      <c r="JK50" s="25"/>
      <c r="JL50" s="25"/>
      <c r="JM50" s="25"/>
      <c r="JN50" s="25"/>
      <c r="JO50" s="25"/>
      <c r="JP50" s="25"/>
      <c r="JQ50" s="25"/>
      <c r="JR50" s="25"/>
      <c r="JS50" s="25"/>
      <c r="JT50" s="25"/>
      <c r="JU50" s="25"/>
      <c r="JV50" s="25"/>
      <c r="JW50" s="25"/>
      <c r="JX50" s="25"/>
      <c r="JY50" s="25"/>
      <c r="JZ50" s="25"/>
      <c r="KA50" s="25"/>
      <c r="KB50" s="25"/>
      <c r="KC50" s="25"/>
      <c r="KD50" s="25"/>
      <c r="KE50" s="25"/>
      <c r="KF50" s="25"/>
      <c r="KG50" s="25"/>
      <c r="KH50" s="25"/>
      <c r="KI50" s="25"/>
      <c r="KJ50" s="25"/>
      <c r="KK50" s="25"/>
      <c r="KL50" s="25"/>
      <c r="KM50" s="25"/>
      <c r="KN50" s="25"/>
      <c r="KO50" s="25"/>
      <c r="KP50" s="25"/>
      <c r="KQ50" s="25"/>
      <c r="KR50" s="25"/>
      <c r="KS50" s="25"/>
      <c r="KT50" s="25"/>
      <c r="KU50" s="25"/>
      <c r="KV50" s="25"/>
      <c r="KW50" s="25"/>
      <c r="KX50" s="25"/>
      <c r="KY50" s="25"/>
      <c r="KZ50" s="25"/>
      <c r="LA50" s="25"/>
      <c r="LB50" s="25"/>
      <c r="LC50" s="25"/>
      <c r="LD50" s="25"/>
      <c r="LE50" s="25"/>
      <c r="LF50" s="25"/>
      <c r="LG50" s="25"/>
      <c r="LH50" s="25"/>
      <c r="LI50" s="25"/>
      <c r="LJ50" s="25"/>
      <c r="LK50" s="25"/>
      <c r="LL50" s="25"/>
      <c r="LM50" s="25"/>
      <c r="LN50" s="25"/>
      <c r="LO50" s="25"/>
      <c r="LP50" s="25"/>
      <c r="LQ50" s="25"/>
      <c r="LR50" s="25"/>
      <c r="LS50" s="25"/>
      <c r="LT50" s="25"/>
      <c r="LU50" s="25"/>
      <c r="LV50" s="25"/>
      <c r="LW50" s="25"/>
      <c r="LX50" s="25"/>
      <c r="LY50" s="25"/>
      <c r="LZ50" s="25"/>
      <c r="MA50" s="25"/>
      <c r="MB50" s="25"/>
      <c r="MC50" s="25"/>
      <c r="MD50" s="25"/>
      <c r="ME50" s="25"/>
      <c r="MF50" s="25"/>
      <c r="MG50" s="25"/>
      <c r="MH50" s="25"/>
      <c r="MI50" s="25"/>
      <c r="MJ50" s="25"/>
      <c r="MK50" s="25"/>
      <c r="ML50" s="25"/>
      <c r="MM50" s="25"/>
      <c r="MN50" s="25"/>
      <c r="MO50" s="25"/>
      <c r="MP50" s="25"/>
      <c r="MQ50" s="25"/>
      <c r="MR50" s="25"/>
      <c r="MS50" s="25"/>
      <c r="MT50" s="25"/>
      <c r="MU50" s="25"/>
      <c r="MV50" s="25"/>
      <c r="MW50" s="25"/>
      <c r="MX50" s="25"/>
      <c r="MY50" s="25"/>
      <c r="MZ50" s="25"/>
      <c r="NA50" s="25"/>
      <c r="NB50" s="25"/>
      <c r="NC50" s="25"/>
      <c r="ND50" s="25"/>
      <c r="NE50" s="25"/>
      <c r="NF50" s="25"/>
      <c r="NG50" s="25"/>
      <c r="NH50" s="25"/>
      <c r="NI50" s="25"/>
      <c r="NJ50" s="25"/>
      <c r="NK50" s="25"/>
      <c r="NL50" s="25"/>
      <c r="NM50" s="25"/>
      <c r="NN50" s="25"/>
      <c r="NO50" s="25"/>
      <c r="NP50" s="25"/>
      <c r="NQ50" s="25"/>
      <c r="NR50" s="25"/>
      <c r="NS50" s="25"/>
      <c r="NT50" s="25"/>
      <c r="NU50" s="25"/>
      <c r="NV50" s="25"/>
      <c r="NW50" s="25"/>
      <c r="NX50" s="25"/>
      <c r="NY50" s="25"/>
      <c r="NZ50" s="25"/>
      <c r="OA50" s="25"/>
      <c r="OB50" s="25"/>
      <c r="OC50" s="25"/>
      <c r="OD50" s="25"/>
      <c r="OE50" s="25"/>
      <c r="OF50" s="25"/>
      <c r="OG50" s="25"/>
      <c r="OH50" s="25"/>
      <c r="OI50" s="25"/>
      <c r="OJ50" s="25"/>
      <c r="OK50" s="25"/>
      <c r="OL50" s="25"/>
      <c r="OM50" s="25"/>
      <c r="ON50" s="25"/>
      <c r="OO50" s="25"/>
      <c r="OP50" s="25"/>
      <c r="OQ50" s="25"/>
      <c r="OR50" s="25"/>
      <c r="OS50" s="25"/>
      <c r="OT50" s="25"/>
      <c r="OU50" s="25"/>
      <c r="OV50" s="25"/>
      <c r="OW50" s="25"/>
      <c r="OX50" s="25"/>
      <c r="OY50" s="25"/>
      <c r="OZ50" s="25"/>
      <c r="PA50" s="25"/>
      <c r="PB50" s="25"/>
      <c r="PC50" s="25"/>
      <c r="PD50" s="25"/>
      <c r="PE50" s="25"/>
      <c r="PF50" s="25"/>
      <c r="PG50" s="25"/>
      <c r="PH50" s="25"/>
      <c r="PI50" s="25"/>
      <c r="PJ50" s="25"/>
      <c r="PK50" s="25"/>
      <c r="PL50" s="25"/>
      <c r="PM50" s="25"/>
      <c r="PN50" s="25"/>
      <c r="PO50" s="25"/>
      <c r="PP50" s="25"/>
      <c r="PQ50" s="25"/>
      <c r="PR50" s="25"/>
      <c r="PS50" s="25"/>
    </row>
    <row r="51" spans="163:435"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  <c r="IW51" s="25"/>
      <c r="IX51" s="25"/>
      <c r="IY51" s="25"/>
      <c r="IZ51" s="25"/>
      <c r="JA51" s="25"/>
      <c r="JB51" s="25"/>
      <c r="JC51" s="25"/>
      <c r="JD51" s="25"/>
      <c r="JE51" s="25"/>
      <c r="JF51" s="25"/>
      <c r="JG51" s="25"/>
      <c r="JH51" s="25"/>
      <c r="JI51" s="25"/>
      <c r="JJ51" s="25"/>
      <c r="JK51" s="25"/>
      <c r="JL51" s="25"/>
      <c r="JM51" s="25"/>
      <c r="JN51" s="25"/>
      <c r="JO51" s="25"/>
      <c r="JP51" s="25"/>
      <c r="JQ51" s="25"/>
      <c r="JR51" s="25"/>
      <c r="JS51" s="25"/>
      <c r="JT51" s="25"/>
      <c r="JU51" s="25"/>
      <c r="JV51" s="25"/>
      <c r="JW51" s="25"/>
      <c r="JX51" s="25"/>
      <c r="JY51" s="25"/>
      <c r="JZ51" s="25"/>
      <c r="KA51" s="25"/>
      <c r="KB51" s="25"/>
      <c r="KC51" s="25"/>
      <c r="KD51" s="25"/>
      <c r="KE51" s="25"/>
      <c r="KF51" s="25"/>
      <c r="KG51" s="25"/>
      <c r="KH51" s="25"/>
      <c r="KI51" s="25"/>
      <c r="KJ51" s="25"/>
      <c r="KK51" s="25"/>
      <c r="KL51" s="25"/>
      <c r="KM51" s="25"/>
      <c r="KN51" s="25"/>
      <c r="KO51" s="25"/>
      <c r="KP51" s="25"/>
      <c r="KQ51" s="25"/>
      <c r="KR51" s="25"/>
      <c r="KS51" s="25"/>
      <c r="KT51" s="25"/>
      <c r="KU51" s="25"/>
      <c r="KV51" s="25"/>
      <c r="KW51" s="25"/>
      <c r="KX51" s="25"/>
      <c r="KY51" s="25"/>
      <c r="KZ51" s="25"/>
      <c r="LA51" s="25"/>
      <c r="LB51" s="25"/>
      <c r="LC51" s="25"/>
      <c r="LD51" s="25"/>
      <c r="LE51" s="25"/>
      <c r="LF51" s="25"/>
      <c r="LG51" s="25"/>
      <c r="LH51" s="25"/>
      <c r="LI51" s="25"/>
      <c r="LJ51" s="25"/>
      <c r="LK51" s="25"/>
      <c r="LL51" s="25"/>
      <c r="LM51" s="25"/>
      <c r="LN51" s="25"/>
      <c r="LO51" s="25"/>
      <c r="LP51" s="25"/>
      <c r="LQ51" s="25"/>
      <c r="LR51" s="25"/>
      <c r="LS51" s="25"/>
      <c r="LT51" s="25"/>
      <c r="LU51" s="25"/>
      <c r="LV51" s="25"/>
      <c r="LW51" s="25"/>
      <c r="LX51" s="25"/>
      <c r="LY51" s="25"/>
      <c r="LZ51" s="25"/>
      <c r="MA51" s="25"/>
      <c r="MB51" s="25"/>
      <c r="MC51" s="25"/>
      <c r="MD51" s="25"/>
      <c r="ME51" s="25"/>
      <c r="MF51" s="25"/>
      <c r="MG51" s="25"/>
      <c r="MH51" s="25"/>
      <c r="MI51" s="25"/>
      <c r="MJ51" s="25"/>
      <c r="MK51" s="25"/>
      <c r="ML51" s="25"/>
      <c r="MM51" s="25"/>
      <c r="MN51" s="25"/>
      <c r="MO51" s="25"/>
      <c r="MP51" s="25"/>
      <c r="MQ51" s="25"/>
      <c r="MR51" s="25"/>
      <c r="MS51" s="25"/>
      <c r="MT51" s="25"/>
      <c r="MU51" s="25"/>
      <c r="MV51" s="25"/>
      <c r="MW51" s="25"/>
      <c r="MX51" s="25"/>
      <c r="MY51" s="25"/>
      <c r="MZ51" s="25"/>
      <c r="NA51" s="25"/>
      <c r="NB51" s="25"/>
      <c r="NC51" s="25"/>
      <c r="ND51" s="25"/>
      <c r="NE51" s="25"/>
      <c r="NF51" s="25"/>
      <c r="NG51" s="25"/>
      <c r="NH51" s="25"/>
      <c r="NI51" s="25"/>
      <c r="NJ51" s="25"/>
      <c r="NK51" s="25"/>
      <c r="NL51" s="25"/>
      <c r="NM51" s="25"/>
      <c r="NN51" s="25"/>
      <c r="NO51" s="25"/>
      <c r="NP51" s="25"/>
      <c r="NQ51" s="25"/>
      <c r="NR51" s="25"/>
      <c r="NS51" s="25"/>
      <c r="NT51" s="25"/>
      <c r="NU51" s="25"/>
      <c r="NV51" s="25"/>
      <c r="NW51" s="25"/>
      <c r="NX51" s="25"/>
      <c r="NY51" s="25"/>
      <c r="NZ51" s="25"/>
      <c r="OA51" s="25"/>
      <c r="OB51" s="25"/>
      <c r="OC51" s="25"/>
      <c r="OD51" s="25"/>
      <c r="OE51" s="25"/>
      <c r="OF51" s="25"/>
      <c r="OG51" s="25"/>
      <c r="OH51" s="25"/>
      <c r="OI51" s="25"/>
      <c r="OJ51" s="25"/>
      <c r="OK51" s="25"/>
      <c r="OL51" s="25"/>
      <c r="OM51" s="25"/>
      <c r="ON51" s="25"/>
      <c r="OO51" s="25"/>
      <c r="OP51" s="25"/>
      <c r="OQ51" s="25"/>
      <c r="OR51" s="25"/>
      <c r="OS51" s="25"/>
      <c r="OT51" s="25"/>
      <c r="OU51" s="25"/>
      <c r="OV51" s="25"/>
      <c r="OW51" s="25"/>
      <c r="OX51" s="25"/>
      <c r="OY51" s="25"/>
      <c r="OZ51" s="25"/>
      <c r="PA51" s="25"/>
      <c r="PB51" s="25"/>
      <c r="PC51" s="25"/>
      <c r="PD51" s="25"/>
      <c r="PE51" s="25"/>
      <c r="PF51" s="25"/>
      <c r="PG51" s="25"/>
      <c r="PH51" s="25"/>
      <c r="PI51" s="25"/>
      <c r="PJ51" s="25"/>
      <c r="PK51" s="25"/>
      <c r="PL51" s="25"/>
      <c r="PM51" s="25"/>
      <c r="PN51" s="25"/>
      <c r="PO51" s="25"/>
      <c r="PP51" s="25"/>
      <c r="PQ51" s="25"/>
      <c r="PR51" s="25"/>
      <c r="PS51" s="25"/>
    </row>
    <row r="52" spans="163:435"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  <c r="IQ52" s="25"/>
      <c r="IR52" s="25"/>
      <c r="IS52" s="25"/>
      <c r="IT52" s="25"/>
      <c r="IU52" s="25"/>
      <c r="IV52" s="25"/>
      <c r="IW52" s="25"/>
      <c r="IX52" s="25"/>
      <c r="IY52" s="25"/>
      <c r="IZ52" s="25"/>
      <c r="JA52" s="25"/>
      <c r="JB52" s="25"/>
      <c r="JC52" s="25"/>
      <c r="JD52" s="25"/>
      <c r="JE52" s="25"/>
      <c r="JF52" s="25"/>
      <c r="JG52" s="25"/>
      <c r="JH52" s="25"/>
      <c r="JI52" s="25"/>
      <c r="JJ52" s="25"/>
      <c r="JK52" s="25"/>
      <c r="JL52" s="25"/>
      <c r="JM52" s="25"/>
      <c r="JN52" s="25"/>
      <c r="JO52" s="25"/>
      <c r="JP52" s="25"/>
      <c r="JQ52" s="25"/>
      <c r="JR52" s="25"/>
      <c r="JS52" s="25"/>
      <c r="JT52" s="25"/>
      <c r="JU52" s="25"/>
      <c r="JV52" s="25"/>
      <c r="JW52" s="25"/>
      <c r="JX52" s="25"/>
      <c r="JY52" s="25"/>
      <c r="JZ52" s="25"/>
      <c r="KA52" s="25"/>
      <c r="KB52" s="25"/>
      <c r="KC52" s="25"/>
      <c r="KD52" s="25"/>
      <c r="KE52" s="25"/>
      <c r="KF52" s="25"/>
      <c r="KG52" s="25"/>
      <c r="KH52" s="25"/>
      <c r="KI52" s="25"/>
      <c r="KJ52" s="25"/>
      <c r="KK52" s="25"/>
      <c r="KL52" s="25"/>
      <c r="KM52" s="25"/>
      <c r="KN52" s="25"/>
      <c r="KO52" s="25"/>
      <c r="KP52" s="25"/>
      <c r="KQ52" s="25"/>
      <c r="KR52" s="25"/>
      <c r="KS52" s="25"/>
      <c r="KT52" s="25"/>
      <c r="KU52" s="25"/>
      <c r="KV52" s="25"/>
      <c r="KW52" s="25"/>
      <c r="KX52" s="25"/>
      <c r="KY52" s="25"/>
      <c r="KZ52" s="25"/>
      <c r="LA52" s="25"/>
      <c r="LB52" s="25"/>
      <c r="LC52" s="25"/>
      <c r="LD52" s="25"/>
      <c r="LE52" s="25"/>
      <c r="LF52" s="25"/>
      <c r="LG52" s="25"/>
      <c r="LH52" s="25"/>
      <c r="LI52" s="25"/>
      <c r="LJ52" s="25"/>
      <c r="LK52" s="25"/>
      <c r="LL52" s="25"/>
      <c r="LM52" s="25"/>
      <c r="LN52" s="25"/>
      <c r="LO52" s="25"/>
      <c r="LP52" s="25"/>
      <c r="LQ52" s="25"/>
      <c r="LR52" s="25"/>
      <c r="LS52" s="25"/>
      <c r="LT52" s="25"/>
      <c r="LU52" s="25"/>
      <c r="LV52" s="25"/>
      <c r="LW52" s="25"/>
      <c r="LX52" s="25"/>
      <c r="LY52" s="25"/>
      <c r="LZ52" s="25"/>
      <c r="MA52" s="25"/>
      <c r="MB52" s="25"/>
      <c r="MC52" s="25"/>
      <c r="MD52" s="25"/>
      <c r="ME52" s="25"/>
      <c r="MF52" s="25"/>
      <c r="MG52" s="25"/>
      <c r="MH52" s="25"/>
      <c r="MI52" s="25"/>
      <c r="MJ52" s="25"/>
      <c r="MK52" s="25"/>
      <c r="ML52" s="25"/>
      <c r="MM52" s="25"/>
      <c r="MN52" s="25"/>
      <c r="MO52" s="25"/>
      <c r="MP52" s="25"/>
      <c r="MQ52" s="25"/>
      <c r="MR52" s="25"/>
      <c r="MS52" s="25"/>
      <c r="MT52" s="25"/>
      <c r="MU52" s="25"/>
      <c r="MV52" s="25"/>
      <c r="MW52" s="25"/>
      <c r="MX52" s="25"/>
      <c r="MY52" s="25"/>
      <c r="MZ52" s="25"/>
      <c r="NA52" s="25"/>
      <c r="NB52" s="25"/>
      <c r="NC52" s="25"/>
      <c r="ND52" s="25"/>
      <c r="NE52" s="25"/>
      <c r="NF52" s="25"/>
      <c r="NG52" s="25"/>
      <c r="NH52" s="25"/>
      <c r="NI52" s="25"/>
      <c r="NJ52" s="25"/>
      <c r="NK52" s="25"/>
      <c r="NL52" s="25"/>
      <c r="NM52" s="25"/>
      <c r="NN52" s="25"/>
      <c r="NO52" s="25"/>
      <c r="NP52" s="25"/>
      <c r="NQ52" s="25"/>
      <c r="NR52" s="25"/>
      <c r="NS52" s="25"/>
      <c r="NT52" s="25"/>
      <c r="NU52" s="25"/>
      <c r="NV52" s="25"/>
      <c r="NW52" s="25"/>
      <c r="NX52" s="25"/>
      <c r="NY52" s="25"/>
      <c r="NZ52" s="25"/>
      <c r="OA52" s="25"/>
      <c r="OB52" s="25"/>
      <c r="OC52" s="25"/>
      <c r="OD52" s="25"/>
      <c r="OE52" s="25"/>
      <c r="OF52" s="25"/>
      <c r="OG52" s="25"/>
      <c r="OH52" s="25"/>
      <c r="OI52" s="25"/>
      <c r="OJ52" s="25"/>
      <c r="OK52" s="25"/>
      <c r="OL52" s="25"/>
      <c r="OM52" s="25"/>
      <c r="ON52" s="25"/>
      <c r="OO52" s="25"/>
      <c r="OP52" s="25"/>
      <c r="OQ52" s="25"/>
      <c r="OR52" s="25"/>
      <c r="OS52" s="25"/>
      <c r="OT52" s="25"/>
      <c r="OU52" s="25"/>
      <c r="OV52" s="25"/>
      <c r="OW52" s="25"/>
      <c r="OX52" s="25"/>
      <c r="OY52" s="25"/>
      <c r="OZ52" s="25"/>
      <c r="PA52" s="25"/>
      <c r="PB52" s="25"/>
      <c r="PC52" s="25"/>
      <c r="PD52" s="25"/>
      <c r="PE52" s="25"/>
      <c r="PF52" s="25"/>
      <c r="PG52" s="25"/>
      <c r="PH52" s="25"/>
      <c r="PI52" s="25"/>
      <c r="PJ52" s="25"/>
      <c r="PK52" s="25"/>
      <c r="PL52" s="25"/>
      <c r="PM52" s="25"/>
      <c r="PN52" s="25"/>
      <c r="PO52" s="25"/>
      <c r="PP52" s="25"/>
      <c r="PQ52" s="25"/>
      <c r="PR52" s="25"/>
      <c r="PS52" s="25"/>
    </row>
    <row r="53" spans="163:435"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  <c r="IW53" s="25"/>
      <c r="IX53" s="25"/>
      <c r="IY53" s="25"/>
      <c r="IZ53" s="25"/>
      <c r="JA53" s="25"/>
      <c r="JB53" s="25"/>
      <c r="JC53" s="25"/>
      <c r="JD53" s="25"/>
      <c r="JE53" s="25"/>
      <c r="JF53" s="25"/>
      <c r="JG53" s="25"/>
      <c r="JH53" s="25"/>
      <c r="JI53" s="25"/>
      <c r="JJ53" s="25"/>
      <c r="JK53" s="25"/>
      <c r="JL53" s="25"/>
      <c r="JM53" s="25"/>
      <c r="JN53" s="25"/>
      <c r="JO53" s="25"/>
      <c r="JP53" s="25"/>
      <c r="JQ53" s="25"/>
      <c r="JR53" s="25"/>
      <c r="JS53" s="25"/>
      <c r="JT53" s="25"/>
      <c r="JU53" s="25"/>
      <c r="JV53" s="25"/>
      <c r="JW53" s="25"/>
      <c r="JX53" s="25"/>
      <c r="JY53" s="25"/>
      <c r="JZ53" s="25"/>
      <c r="KA53" s="25"/>
      <c r="KB53" s="25"/>
      <c r="KC53" s="25"/>
      <c r="KD53" s="25"/>
      <c r="KE53" s="25"/>
      <c r="KF53" s="25"/>
      <c r="KG53" s="25"/>
      <c r="KH53" s="25"/>
      <c r="KI53" s="25"/>
      <c r="KJ53" s="25"/>
      <c r="KK53" s="25"/>
      <c r="KL53" s="25"/>
      <c r="KM53" s="25"/>
      <c r="KN53" s="25"/>
      <c r="KO53" s="25"/>
      <c r="KP53" s="25"/>
      <c r="KQ53" s="25"/>
      <c r="KR53" s="25"/>
      <c r="KS53" s="25"/>
      <c r="KT53" s="25"/>
      <c r="KU53" s="25"/>
      <c r="KV53" s="25"/>
      <c r="KW53" s="25"/>
      <c r="KX53" s="25"/>
      <c r="KY53" s="25"/>
      <c r="KZ53" s="25"/>
      <c r="LA53" s="25"/>
      <c r="LB53" s="25"/>
      <c r="LC53" s="25"/>
      <c r="LD53" s="25"/>
      <c r="LE53" s="25"/>
      <c r="LF53" s="25"/>
      <c r="LG53" s="25"/>
      <c r="LH53" s="25"/>
      <c r="LI53" s="25"/>
      <c r="LJ53" s="25"/>
      <c r="LK53" s="25"/>
      <c r="LL53" s="25"/>
      <c r="LM53" s="25"/>
      <c r="LN53" s="25"/>
      <c r="LO53" s="25"/>
      <c r="LP53" s="25"/>
      <c r="LQ53" s="25"/>
      <c r="LR53" s="25"/>
      <c r="LS53" s="25"/>
      <c r="LT53" s="25"/>
      <c r="LU53" s="25"/>
      <c r="LV53" s="25"/>
      <c r="LW53" s="25"/>
      <c r="LX53" s="25"/>
      <c r="LY53" s="25"/>
      <c r="LZ53" s="25"/>
      <c r="MA53" s="25"/>
      <c r="MB53" s="25"/>
      <c r="MC53" s="25"/>
      <c r="MD53" s="25"/>
      <c r="ME53" s="25"/>
      <c r="MF53" s="25"/>
      <c r="MG53" s="25"/>
      <c r="MH53" s="25"/>
      <c r="MI53" s="25"/>
      <c r="MJ53" s="25"/>
      <c r="MK53" s="25"/>
      <c r="ML53" s="25"/>
      <c r="MM53" s="25"/>
      <c r="MN53" s="25"/>
      <c r="MO53" s="25"/>
      <c r="MP53" s="25"/>
      <c r="MQ53" s="25"/>
      <c r="MR53" s="25"/>
      <c r="MS53" s="25"/>
      <c r="MT53" s="25"/>
      <c r="MU53" s="25"/>
      <c r="MV53" s="25"/>
      <c r="MW53" s="25"/>
      <c r="MX53" s="25"/>
      <c r="MY53" s="25"/>
      <c r="MZ53" s="25"/>
      <c r="NA53" s="25"/>
      <c r="NB53" s="25"/>
      <c r="NC53" s="25"/>
      <c r="ND53" s="25"/>
      <c r="NE53" s="25"/>
      <c r="NF53" s="25"/>
      <c r="NG53" s="25"/>
      <c r="NH53" s="25"/>
      <c r="NI53" s="25"/>
      <c r="NJ53" s="25"/>
      <c r="NK53" s="25"/>
      <c r="NL53" s="25"/>
      <c r="NM53" s="25"/>
      <c r="NN53" s="25"/>
      <c r="NO53" s="25"/>
      <c r="NP53" s="25"/>
      <c r="NQ53" s="25"/>
      <c r="NR53" s="25"/>
      <c r="NS53" s="25"/>
      <c r="NT53" s="25"/>
      <c r="NU53" s="25"/>
      <c r="NV53" s="25"/>
      <c r="NW53" s="25"/>
      <c r="NX53" s="25"/>
      <c r="NY53" s="25"/>
      <c r="NZ53" s="25"/>
      <c r="OA53" s="25"/>
      <c r="OB53" s="25"/>
      <c r="OC53" s="25"/>
      <c r="OD53" s="25"/>
      <c r="OE53" s="25"/>
      <c r="OF53" s="25"/>
      <c r="OG53" s="25"/>
      <c r="OH53" s="25"/>
      <c r="OI53" s="25"/>
      <c r="OJ53" s="25"/>
      <c r="OK53" s="25"/>
      <c r="OL53" s="25"/>
      <c r="OM53" s="25"/>
      <c r="ON53" s="25"/>
      <c r="OO53" s="25"/>
      <c r="OP53" s="25"/>
      <c r="OQ53" s="25"/>
      <c r="OR53" s="25"/>
      <c r="OS53" s="25"/>
      <c r="OT53" s="25"/>
      <c r="OU53" s="25"/>
      <c r="OV53" s="25"/>
      <c r="OW53" s="25"/>
      <c r="OX53" s="25"/>
      <c r="OY53" s="25"/>
      <c r="OZ53" s="25"/>
      <c r="PA53" s="25"/>
      <c r="PB53" s="25"/>
      <c r="PC53" s="25"/>
      <c r="PD53" s="25"/>
      <c r="PE53" s="25"/>
      <c r="PF53" s="25"/>
      <c r="PG53" s="25"/>
      <c r="PH53" s="25"/>
      <c r="PI53" s="25"/>
      <c r="PJ53" s="25"/>
      <c r="PK53" s="25"/>
      <c r="PL53" s="25"/>
      <c r="PM53" s="25"/>
      <c r="PN53" s="25"/>
      <c r="PO53" s="25"/>
      <c r="PP53" s="25"/>
      <c r="PQ53" s="25"/>
      <c r="PR53" s="25"/>
      <c r="PS53" s="25"/>
    </row>
    <row r="54" spans="163:435"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  <c r="IW54" s="25"/>
      <c r="IX54" s="25"/>
      <c r="IY54" s="25"/>
      <c r="IZ54" s="25"/>
      <c r="JA54" s="25"/>
      <c r="JB54" s="25"/>
      <c r="JC54" s="25"/>
      <c r="JD54" s="25"/>
      <c r="JE54" s="25"/>
      <c r="JF54" s="25"/>
      <c r="JG54" s="25"/>
      <c r="JH54" s="25"/>
      <c r="JI54" s="25"/>
      <c r="JJ54" s="25"/>
      <c r="JK54" s="25"/>
      <c r="JL54" s="25"/>
      <c r="JM54" s="25"/>
      <c r="JN54" s="25"/>
      <c r="JO54" s="25"/>
      <c r="JP54" s="25"/>
      <c r="JQ54" s="25"/>
      <c r="JR54" s="25"/>
      <c r="JS54" s="25"/>
      <c r="JT54" s="25"/>
      <c r="JU54" s="25"/>
      <c r="JV54" s="25"/>
      <c r="JW54" s="25"/>
      <c r="JX54" s="25"/>
      <c r="JY54" s="25"/>
      <c r="JZ54" s="25"/>
      <c r="KA54" s="25"/>
      <c r="KB54" s="25"/>
      <c r="KC54" s="25"/>
      <c r="KD54" s="25"/>
      <c r="KE54" s="25"/>
      <c r="KF54" s="25"/>
      <c r="KG54" s="25"/>
      <c r="KH54" s="25"/>
      <c r="KI54" s="25"/>
      <c r="KJ54" s="25"/>
      <c r="KK54" s="25"/>
      <c r="KL54" s="25"/>
      <c r="KM54" s="25"/>
      <c r="KN54" s="25"/>
      <c r="KO54" s="25"/>
      <c r="KP54" s="25"/>
      <c r="KQ54" s="25"/>
      <c r="KR54" s="25"/>
      <c r="KS54" s="25"/>
      <c r="KT54" s="25"/>
      <c r="KU54" s="25"/>
      <c r="KV54" s="25"/>
      <c r="KW54" s="25"/>
      <c r="KX54" s="25"/>
      <c r="KY54" s="25"/>
      <c r="KZ54" s="25"/>
      <c r="LA54" s="25"/>
      <c r="LB54" s="25"/>
      <c r="LC54" s="25"/>
      <c r="LD54" s="25"/>
      <c r="LE54" s="25"/>
      <c r="LF54" s="25"/>
      <c r="LG54" s="25"/>
      <c r="LH54" s="25"/>
      <c r="LI54" s="25"/>
      <c r="LJ54" s="25"/>
      <c r="LK54" s="25"/>
      <c r="LL54" s="25"/>
      <c r="LM54" s="25"/>
      <c r="LN54" s="25"/>
      <c r="LO54" s="25"/>
      <c r="LP54" s="25"/>
      <c r="LQ54" s="25"/>
      <c r="LR54" s="25"/>
      <c r="LS54" s="25"/>
      <c r="LT54" s="25"/>
      <c r="LU54" s="25"/>
      <c r="LV54" s="25"/>
      <c r="LW54" s="25"/>
      <c r="LX54" s="25"/>
      <c r="LY54" s="25"/>
      <c r="LZ54" s="25"/>
      <c r="MA54" s="25"/>
      <c r="MB54" s="25"/>
      <c r="MC54" s="25"/>
      <c r="MD54" s="25"/>
      <c r="ME54" s="25"/>
      <c r="MF54" s="25"/>
      <c r="MG54" s="25"/>
      <c r="MH54" s="25"/>
      <c r="MI54" s="25"/>
      <c r="MJ54" s="25"/>
      <c r="MK54" s="25"/>
      <c r="ML54" s="25"/>
      <c r="MM54" s="25"/>
      <c r="MN54" s="25"/>
      <c r="MO54" s="25"/>
      <c r="MP54" s="25"/>
      <c r="MQ54" s="25"/>
      <c r="MR54" s="25"/>
      <c r="MS54" s="25"/>
      <c r="MT54" s="25"/>
      <c r="MU54" s="25"/>
      <c r="MV54" s="25"/>
      <c r="MW54" s="25"/>
      <c r="MX54" s="25"/>
      <c r="MY54" s="25"/>
      <c r="MZ54" s="25"/>
      <c r="NA54" s="25"/>
      <c r="NB54" s="25"/>
      <c r="NC54" s="25"/>
      <c r="ND54" s="25"/>
      <c r="NE54" s="25"/>
      <c r="NF54" s="25"/>
      <c r="NG54" s="25"/>
      <c r="NH54" s="25"/>
      <c r="NI54" s="25"/>
      <c r="NJ54" s="25"/>
      <c r="NK54" s="25"/>
      <c r="NL54" s="25"/>
      <c r="NM54" s="25"/>
      <c r="NN54" s="25"/>
      <c r="NO54" s="25"/>
      <c r="NP54" s="25"/>
      <c r="NQ54" s="25"/>
      <c r="NR54" s="25"/>
      <c r="NS54" s="25"/>
      <c r="NT54" s="25"/>
      <c r="NU54" s="25"/>
      <c r="NV54" s="25"/>
      <c r="NW54" s="25"/>
      <c r="NX54" s="25"/>
      <c r="NY54" s="25"/>
      <c r="NZ54" s="25"/>
      <c r="OA54" s="25"/>
      <c r="OB54" s="25"/>
      <c r="OC54" s="25"/>
      <c r="OD54" s="25"/>
      <c r="OE54" s="25"/>
      <c r="OF54" s="25"/>
      <c r="OG54" s="25"/>
      <c r="OH54" s="25"/>
      <c r="OI54" s="25"/>
      <c r="OJ54" s="25"/>
      <c r="OK54" s="25"/>
      <c r="OL54" s="25"/>
      <c r="OM54" s="25"/>
      <c r="ON54" s="25"/>
      <c r="OO54" s="25"/>
      <c r="OP54" s="25"/>
      <c r="OQ54" s="25"/>
      <c r="OR54" s="25"/>
      <c r="OS54" s="25"/>
      <c r="OT54" s="25"/>
      <c r="OU54" s="25"/>
      <c r="OV54" s="25"/>
      <c r="OW54" s="25"/>
      <c r="OX54" s="25"/>
      <c r="OY54" s="25"/>
      <c r="OZ54" s="25"/>
      <c r="PA54" s="25"/>
      <c r="PB54" s="25"/>
      <c r="PC54" s="25"/>
      <c r="PD54" s="25"/>
      <c r="PE54" s="25"/>
      <c r="PF54" s="25"/>
      <c r="PG54" s="25"/>
      <c r="PH54" s="25"/>
      <c r="PI54" s="25"/>
      <c r="PJ54" s="25"/>
      <c r="PK54" s="25"/>
      <c r="PL54" s="25"/>
      <c r="PM54" s="25"/>
      <c r="PN54" s="25"/>
      <c r="PO54" s="25"/>
      <c r="PP54" s="25"/>
      <c r="PQ54" s="25"/>
      <c r="PR54" s="25"/>
      <c r="PS54" s="25"/>
    </row>
    <row r="55" spans="163:435"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  <c r="IW55" s="25"/>
      <c r="IX55" s="25"/>
      <c r="IY55" s="25"/>
      <c r="IZ55" s="25"/>
      <c r="JA55" s="25"/>
      <c r="JB55" s="25"/>
      <c r="JC55" s="25"/>
      <c r="JD55" s="25"/>
      <c r="JE55" s="25"/>
      <c r="JF55" s="25"/>
      <c r="JG55" s="25"/>
      <c r="JH55" s="25"/>
      <c r="JI55" s="25"/>
      <c r="JJ55" s="25"/>
      <c r="JK55" s="25"/>
      <c r="JL55" s="25"/>
      <c r="JM55" s="25"/>
      <c r="JN55" s="25"/>
      <c r="JO55" s="25"/>
      <c r="JP55" s="25"/>
      <c r="JQ55" s="25"/>
      <c r="JR55" s="25"/>
      <c r="JS55" s="25"/>
      <c r="JT55" s="25"/>
      <c r="JU55" s="25"/>
      <c r="JV55" s="25"/>
      <c r="JW55" s="25"/>
      <c r="JX55" s="25"/>
      <c r="JY55" s="25"/>
      <c r="JZ55" s="25"/>
      <c r="KA55" s="25"/>
      <c r="KB55" s="25"/>
      <c r="KC55" s="25"/>
      <c r="KD55" s="25"/>
      <c r="KE55" s="25"/>
      <c r="KF55" s="25"/>
      <c r="KG55" s="25"/>
      <c r="KH55" s="25"/>
      <c r="KI55" s="25"/>
      <c r="KJ55" s="25"/>
      <c r="KK55" s="25"/>
      <c r="KL55" s="25"/>
      <c r="KM55" s="25"/>
      <c r="KN55" s="25"/>
      <c r="KO55" s="25"/>
      <c r="KP55" s="25"/>
      <c r="KQ55" s="25"/>
      <c r="KR55" s="25"/>
      <c r="KS55" s="25"/>
      <c r="KT55" s="25"/>
      <c r="KU55" s="25"/>
      <c r="KV55" s="25"/>
      <c r="KW55" s="25"/>
      <c r="KX55" s="25"/>
      <c r="KY55" s="25"/>
      <c r="KZ55" s="25"/>
      <c r="LA55" s="25"/>
      <c r="LB55" s="25"/>
      <c r="LC55" s="25"/>
      <c r="LD55" s="25"/>
      <c r="LE55" s="25"/>
      <c r="LF55" s="25"/>
      <c r="LG55" s="25"/>
      <c r="LH55" s="25"/>
      <c r="LI55" s="25"/>
      <c r="LJ55" s="25"/>
      <c r="LK55" s="25"/>
      <c r="LL55" s="25"/>
      <c r="LM55" s="25"/>
      <c r="LN55" s="25"/>
      <c r="LO55" s="25"/>
      <c r="LP55" s="25"/>
      <c r="LQ55" s="25"/>
      <c r="LR55" s="25"/>
      <c r="LS55" s="25"/>
      <c r="LT55" s="25"/>
      <c r="LU55" s="25"/>
      <c r="LV55" s="25"/>
      <c r="LW55" s="25"/>
      <c r="LX55" s="25"/>
      <c r="LY55" s="25"/>
      <c r="LZ55" s="25"/>
      <c r="MA55" s="25"/>
      <c r="MB55" s="25"/>
      <c r="MC55" s="25"/>
      <c r="MD55" s="25"/>
      <c r="ME55" s="25"/>
      <c r="MF55" s="25"/>
      <c r="MG55" s="25"/>
      <c r="MH55" s="25"/>
      <c r="MI55" s="25"/>
      <c r="MJ55" s="25"/>
      <c r="MK55" s="25"/>
      <c r="ML55" s="25"/>
      <c r="MM55" s="25"/>
      <c r="MN55" s="25"/>
      <c r="MO55" s="25"/>
      <c r="MP55" s="25"/>
      <c r="MQ55" s="25"/>
      <c r="MR55" s="25"/>
      <c r="MS55" s="25"/>
      <c r="MT55" s="25"/>
      <c r="MU55" s="25"/>
      <c r="MV55" s="25"/>
      <c r="MW55" s="25"/>
      <c r="MX55" s="25"/>
      <c r="MY55" s="25"/>
      <c r="MZ55" s="25"/>
      <c r="NA55" s="25"/>
      <c r="NB55" s="25"/>
      <c r="NC55" s="25"/>
      <c r="ND55" s="25"/>
      <c r="NE55" s="25"/>
      <c r="NF55" s="25"/>
      <c r="NG55" s="25"/>
      <c r="NH55" s="25"/>
      <c r="NI55" s="25"/>
      <c r="NJ55" s="25"/>
      <c r="NK55" s="25"/>
      <c r="NL55" s="25"/>
      <c r="NM55" s="25"/>
      <c r="NN55" s="25"/>
      <c r="NO55" s="25"/>
      <c r="NP55" s="25"/>
      <c r="NQ55" s="25"/>
      <c r="NR55" s="25"/>
      <c r="NS55" s="25"/>
      <c r="NT55" s="25"/>
      <c r="NU55" s="25"/>
      <c r="NV55" s="25"/>
      <c r="NW55" s="25"/>
      <c r="NX55" s="25"/>
      <c r="NY55" s="25"/>
      <c r="NZ55" s="25"/>
      <c r="OA55" s="25"/>
      <c r="OB55" s="25"/>
      <c r="OC55" s="25"/>
      <c r="OD55" s="25"/>
      <c r="OE55" s="25"/>
      <c r="OF55" s="25"/>
      <c r="OG55" s="25"/>
      <c r="OH55" s="25"/>
      <c r="OI55" s="25"/>
      <c r="OJ55" s="25"/>
      <c r="OK55" s="25"/>
      <c r="OL55" s="25"/>
      <c r="OM55" s="25"/>
      <c r="ON55" s="25"/>
      <c r="OO55" s="25"/>
      <c r="OP55" s="25"/>
      <c r="OQ55" s="25"/>
      <c r="OR55" s="25"/>
      <c r="OS55" s="25"/>
      <c r="OT55" s="25"/>
      <c r="OU55" s="25"/>
      <c r="OV55" s="25"/>
      <c r="OW55" s="25"/>
      <c r="OX55" s="25"/>
      <c r="OY55" s="25"/>
      <c r="OZ55" s="25"/>
      <c r="PA55" s="25"/>
      <c r="PB55" s="25"/>
      <c r="PC55" s="25"/>
      <c r="PD55" s="25"/>
      <c r="PE55" s="25"/>
      <c r="PF55" s="25"/>
      <c r="PG55" s="25"/>
      <c r="PH55" s="25"/>
      <c r="PI55" s="25"/>
      <c r="PJ55" s="25"/>
      <c r="PK55" s="25"/>
      <c r="PL55" s="25"/>
      <c r="PM55" s="25"/>
      <c r="PN55" s="25"/>
      <c r="PO55" s="25"/>
      <c r="PP55" s="25"/>
      <c r="PQ55" s="25"/>
      <c r="PR55" s="25"/>
      <c r="PS55" s="25"/>
    </row>
    <row r="56" spans="163:435"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  <c r="IW56" s="25"/>
      <c r="IX56" s="25"/>
      <c r="IY56" s="25"/>
      <c r="IZ56" s="25"/>
      <c r="JA56" s="25"/>
      <c r="JB56" s="25"/>
      <c r="JC56" s="25"/>
      <c r="JD56" s="25"/>
      <c r="JE56" s="25"/>
      <c r="JF56" s="25"/>
      <c r="JG56" s="25"/>
      <c r="JH56" s="25"/>
      <c r="JI56" s="25"/>
      <c r="JJ56" s="25"/>
      <c r="JK56" s="25"/>
      <c r="JL56" s="25"/>
      <c r="JM56" s="25"/>
      <c r="JN56" s="25"/>
      <c r="JO56" s="25"/>
      <c r="JP56" s="25"/>
      <c r="JQ56" s="25"/>
      <c r="JR56" s="25"/>
      <c r="JS56" s="25"/>
      <c r="JT56" s="25"/>
      <c r="JU56" s="25"/>
      <c r="JV56" s="25"/>
      <c r="JW56" s="25"/>
      <c r="JX56" s="25"/>
      <c r="JY56" s="25"/>
      <c r="JZ56" s="25"/>
      <c r="KA56" s="25"/>
      <c r="KB56" s="25"/>
      <c r="KC56" s="25"/>
      <c r="KD56" s="25"/>
      <c r="KE56" s="25"/>
      <c r="KF56" s="25"/>
      <c r="KG56" s="25"/>
      <c r="KH56" s="25"/>
      <c r="KI56" s="25"/>
      <c r="KJ56" s="25"/>
      <c r="KK56" s="25"/>
      <c r="KL56" s="25"/>
      <c r="KM56" s="25"/>
      <c r="KN56" s="25"/>
      <c r="KO56" s="25"/>
      <c r="KP56" s="25"/>
      <c r="KQ56" s="25"/>
      <c r="KR56" s="25"/>
      <c r="KS56" s="25"/>
      <c r="KT56" s="25"/>
      <c r="KU56" s="25"/>
      <c r="KV56" s="25"/>
      <c r="KW56" s="25"/>
      <c r="KX56" s="25"/>
      <c r="KY56" s="25"/>
      <c r="KZ56" s="25"/>
      <c r="LA56" s="25"/>
      <c r="LB56" s="25"/>
      <c r="LC56" s="25"/>
      <c r="LD56" s="25"/>
      <c r="LE56" s="25"/>
      <c r="LF56" s="25"/>
      <c r="LG56" s="25"/>
      <c r="LH56" s="25"/>
      <c r="LI56" s="25"/>
      <c r="LJ56" s="25"/>
      <c r="LK56" s="25"/>
      <c r="LL56" s="25"/>
      <c r="LM56" s="25"/>
      <c r="LN56" s="25"/>
      <c r="LO56" s="25"/>
      <c r="LP56" s="25"/>
      <c r="LQ56" s="25"/>
      <c r="LR56" s="25"/>
      <c r="LS56" s="25"/>
      <c r="LT56" s="25"/>
      <c r="LU56" s="25"/>
      <c r="LV56" s="25"/>
      <c r="LW56" s="25"/>
      <c r="LX56" s="25"/>
      <c r="LY56" s="25"/>
      <c r="LZ56" s="25"/>
      <c r="MA56" s="25"/>
      <c r="MB56" s="25"/>
      <c r="MC56" s="25"/>
      <c r="MD56" s="25"/>
      <c r="ME56" s="25"/>
      <c r="MF56" s="25"/>
      <c r="MG56" s="25"/>
      <c r="MH56" s="25"/>
      <c r="MI56" s="25"/>
      <c r="MJ56" s="25"/>
      <c r="MK56" s="25"/>
      <c r="ML56" s="25"/>
      <c r="MM56" s="25"/>
      <c r="MN56" s="25"/>
      <c r="MO56" s="25"/>
      <c r="MP56" s="25"/>
      <c r="MQ56" s="25"/>
      <c r="MR56" s="25"/>
      <c r="MS56" s="25"/>
      <c r="MT56" s="25"/>
      <c r="MU56" s="25"/>
      <c r="MV56" s="25"/>
      <c r="MW56" s="25"/>
      <c r="MX56" s="25"/>
      <c r="MY56" s="25"/>
      <c r="MZ56" s="25"/>
      <c r="NA56" s="25"/>
      <c r="NB56" s="25"/>
      <c r="NC56" s="25"/>
      <c r="ND56" s="25"/>
      <c r="NE56" s="25"/>
      <c r="NF56" s="25"/>
      <c r="NG56" s="25"/>
      <c r="NH56" s="25"/>
      <c r="NI56" s="25"/>
      <c r="NJ56" s="25"/>
      <c r="NK56" s="25"/>
      <c r="NL56" s="25"/>
      <c r="NM56" s="25"/>
      <c r="NN56" s="25"/>
      <c r="NO56" s="25"/>
      <c r="NP56" s="25"/>
      <c r="NQ56" s="25"/>
      <c r="NR56" s="25"/>
      <c r="NS56" s="25"/>
      <c r="NT56" s="25"/>
      <c r="NU56" s="25"/>
      <c r="NV56" s="25"/>
      <c r="NW56" s="25"/>
      <c r="NX56" s="25"/>
      <c r="NY56" s="25"/>
      <c r="NZ56" s="25"/>
      <c r="OA56" s="25"/>
      <c r="OB56" s="25"/>
      <c r="OC56" s="25"/>
      <c r="OD56" s="25"/>
      <c r="OE56" s="25"/>
      <c r="OF56" s="25"/>
      <c r="OG56" s="25"/>
      <c r="OH56" s="25"/>
      <c r="OI56" s="25"/>
      <c r="OJ56" s="25"/>
      <c r="OK56" s="25"/>
      <c r="OL56" s="25"/>
      <c r="OM56" s="25"/>
      <c r="ON56" s="25"/>
      <c r="OO56" s="25"/>
      <c r="OP56" s="25"/>
      <c r="OQ56" s="25"/>
      <c r="OR56" s="25"/>
      <c r="OS56" s="25"/>
      <c r="OT56" s="25"/>
      <c r="OU56" s="25"/>
      <c r="OV56" s="25"/>
      <c r="OW56" s="25"/>
      <c r="OX56" s="25"/>
      <c r="OY56" s="25"/>
      <c r="OZ56" s="25"/>
      <c r="PA56" s="25"/>
      <c r="PB56" s="25"/>
      <c r="PC56" s="25"/>
      <c r="PD56" s="25"/>
      <c r="PE56" s="25"/>
      <c r="PF56" s="25"/>
      <c r="PG56" s="25"/>
      <c r="PH56" s="25"/>
      <c r="PI56" s="25"/>
      <c r="PJ56" s="25"/>
      <c r="PK56" s="25"/>
      <c r="PL56" s="25"/>
      <c r="PM56" s="25"/>
      <c r="PN56" s="25"/>
      <c r="PO56" s="25"/>
      <c r="PP56" s="25"/>
      <c r="PQ56" s="25"/>
      <c r="PR56" s="25"/>
      <c r="PS56" s="25"/>
    </row>
    <row r="57" spans="163:435"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  <c r="IW57" s="25"/>
      <c r="IX57" s="25"/>
      <c r="IY57" s="25"/>
      <c r="IZ57" s="25"/>
      <c r="JA57" s="25"/>
      <c r="JB57" s="25"/>
      <c r="JC57" s="25"/>
      <c r="JD57" s="25"/>
      <c r="JE57" s="25"/>
      <c r="JF57" s="25"/>
      <c r="JG57" s="25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S57" s="25"/>
      <c r="JT57" s="25"/>
      <c r="JU57" s="25"/>
      <c r="JV57" s="25"/>
      <c r="JW57" s="25"/>
      <c r="JX57" s="25"/>
      <c r="JY57" s="25"/>
      <c r="JZ57" s="25"/>
      <c r="KA57" s="25"/>
      <c r="KB57" s="25"/>
      <c r="KC57" s="25"/>
      <c r="KD57" s="25"/>
      <c r="KE57" s="25"/>
      <c r="KF57" s="25"/>
      <c r="KG57" s="25"/>
      <c r="KH57" s="25"/>
      <c r="KI57" s="25"/>
      <c r="KJ57" s="25"/>
      <c r="KK57" s="25"/>
      <c r="KL57" s="25"/>
      <c r="KM57" s="25"/>
      <c r="KN57" s="25"/>
      <c r="KO57" s="25"/>
      <c r="KP57" s="25"/>
      <c r="KQ57" s="25"/>
      <c r="KR57" s="25"/>
      <c r="KS57" s="25"/>
      <c r="KT57" s="25"/>
      <c r="KU57" s="25"/>
      <c r="KV57" s="25"/>
      <c r="KW57" s="25"/>
      <c r="KX57" s="25"/>
      <c r="KY57" s="25"/>
      <c r="KZ57" s="25"/>
      <c r="LA57" s="25"/>
      <c r="LB57" s="25"/>
      <c r="LC57" s="25"/>
      <c r="LD57" s="25"/>
      <c r="LE57" s="25"/>
      <c r="LF57" s="25"/>
      <c r="LG57" s="25"/>
      <c r="LH57" s="25"/>
      <c r="LI57" s="25"/>
      <c r="LJ57" s="25"/>
      <c r="LK57" s="25"/>
      <c r="LL57" s="25"/>
      <c r="LM57" s="25"/>
      <c r="LN57" s="25"/>
      <c r="LO57" s="25"/>
      <c r="LP57" s="25"/>
      <c r="LQ57" s="25"/>
      <c r="LR57" s="25"/>
      <c r="LS57" s="25"/>
      <c r="LT57" s="25"/>
      <c r="LU57" s="25"/>
      <c r="LV57" s="25"/>
      <c r="LW57" s="25"/>
      <c r="LX57" s="25"/>
      <c r="LY57" s="25"/>
      <c r="LZ57" s="25"/>
      <c r="MA57" s="25"/>
      <c r="MB57" s="25"/>
      <c r="MC57" s="25"/>
      <c r="MD57" s="25"/>
      <c r="ME57" s="25"/>
      <c r="MF57" s="25"/>
      <c r="MG57" s="25"/>
      <c r="MH57" s="25"/>
      <c r="MI57" s="25"/>
      <c r="MJ57" s="25"/>
      <c r="MK57" s="25"/>
      <c r="ML57" s="25"/>
      <c r="MM57" s="25"/>
      <c r="MN57" s="25"/>
      <c r="MO57" s="25"/>
      <c r="MP57" s="25"/>
      <c r="MQ57" s="25"/>
      <c r="MR57" s="25"/>
      <c r="MS57" s="25"/>
      <c r="MT57" s="25"/>
      <c r="MU57" s="25"/>
      <c r="MV57" s="25"/>
      <c r="MW57" s="25"/>
      <c r="MX57" s="25"/>
      <c r="MY57" s="25"/>
      <c r="MZ57" s="25"/>
      <c r="NA57" s="25"/>
      <c r="NB57" s="25"/>
      <c r="NC57" s="25"/>
      <c r="ND57" s="25"/>
      <c r="NE57" s="25"/>
      <c r="NF57" s="25"/>
      <c r="NG57" s="25"/>
      <c r="NH57" s="25"/>
      <c r="NI57" s="25"/>
      <c r="NJ57" s="25"/>
      <c r="NK57" s="25"/>
      <c r="NL57" s="25"/>
      <c r="NM57" s="25"/>
      <c r="NN57" s="25"/>
      <c r="NO57" s="25"/>
      <c r="NP57" s="25"/>
      <c r="NQ57" s="25"/>
      <c r="NR57" s="25"/>
      <c r="NS57" s="25"/>
      <c r="NT57" s="25"/>
      <c r="NU57" s="25"/>
      <c r="NV57" s="25"/>
      <c r="NW57" s="25"/>
      <c r="NX57" s="25"/>
      <c r="NY57" s="25"/>
      <c r="NZ57" s="25"/>
      <c r="OA57" s="25"/>
      <c r="OB57" s="25"/>
      <c r="OC57" s="25"/>
      <c r="OD57" s="25"/>
      <c r="OE57" s="25"/>
      <c r="OF57" s="25"/>
      <c r="OG57" s="25"/>
      <c r="OH57" s="25"/>
      <c r="OI57" s="25"/>
      <c r="OJ57" s="25"/>
      <c r="OK57" s="25"/>
      <c r="OL57" s="25"/>
      <c r="OM57" s="25"/>
      <c r="ON57" s="25"/>
      <c r="OO57" s="25"/>
      <c r="OP57" s="25"/>
      <c r="OQ57" s="25"/>
      <c r="OR57" s="25"/>
      <c r="OS57" s="25"/>
      <c r="OT57" s="25"/>
      <c r="OU57" s="25"/>
      <c r="OV57" s="25"/>
      <c r="OW57" s="25"/>
      <c r="OX57" s="25"/>
      <c r="OY57" s="25"/>
      <c r="OZ57" s="25"/>
      <c r="PA57" s="25"/>
      <c r="PB57" s="25"/>
      <c r="PC57" s="25"/>
      <c r="PD57" s="25"/>
      <c r="PE57" s="25"/>
      <c r="PF57" s="25"/>
      <c r="PG57" s="25"/>
      <c r="PH57" s="25"/>
      <c r="PI57" s="25"/>
      <c r="PJ57" s="25"/>
      <c r="PK57" s="25"/>
      <c r="PL57" s="25"/>
      <c r="PM57" s="25"/>
      <c r="PN57" s="25"/>
      <c r="PO57" s="25"/>
      <c r="PP57" s="25"/>
      <c r="PQ57" s="25"/>
      <c r="PR57" s="25"/>
      <c r="PS57" s="25"/>
    </row>
    <row r="58" spans="163:435"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  <c r="IW58" s="25"/>
      <c r="IX58" s="25"/>
      <c r="IY58" s="25"/>
      <c r="IZ58" s="25"/>
      <c r="JA58" s="25"/>
      <c r="JB58" s="25"/>
      <c r="JC58" s="25"/>
      <c r="JD58" s="25"/>
      <c r="JE58" s="25"/>
      <c r="JF58" s="25"/>
      <c r="JG58" s="25"/>
      <c r="JH58" s="25"/>
      <c r="JI58" s="25"/>
      <c r="JJ58" s="25"/>
      <c r="JK58" s="25"/>
      <c r="JL58" s="25"/>
      <c r="JM58" s="25"/>
      <c r="JN58" s="25"/>
      <c r="JO58" s="25"/>
      <c r="JP58" s="25"/>
      <c r="JQ58" s="25"/>
      <c r="JR58" s="25"/>
      <c r="JS58" s="25"/>
      <c r="JT58" s="25"/>
      <c r="JU58" s="25"/>
      <c r="JV58" s="25"/>
      <c r="JW58" s="25"/>
      <c r="JX58" s="25"/>
      <c r="JY58" s="25"/>
      <c r="JZ58" s="25"/>
      <c r="KA58" s="25"/>
      <c r="KB58" s="25"/>
      <c r="KC58" s="25"/>
      <c r="KD58" s="25"/>
      <c r="KE58" s="25"/>
      <c r="KF58" s="25"/>
      <c r="KG58" s="25"/>
      <c r="KH58" s="25"/>
      <c r="KI58" s="25"/>
      <c r="KJ58" s="25"/>
      <c r="KK58" s="25"/>
      <c r="KL58" s="25"/>
      <c r="KM58" s="25"/>
      <c r="KN58" s="25"/>
      <c r="KO58" s="25"/>
      <c r="KP58" s="25"/>
      <c r="KQ58" s="25"/>
      <c r="KR58" s="25"/>
      <c r="KS58" s="25"/>
      <c r="KT58" s="25"/>
      <c r="KU58" s="25"/>
      <c r="KV58" s="25"/>
      <c r="KW58" s="25"/>
      <c r="KX58" s="25"/>
      <c r="KY58" s="25"/>
      <c r="KZ58" s="25"/>
      <c r="LA58" s="25"/>
      <c r="LB58" s="25"/>
      <c r="LC58" s="25"/>
      <c r="LD58" s="25"/>
      <c r="LE58" s="25"/>
      <c r="LF58" s="25"/>
      <c r="LG58" s="25"/>
      <c r="LH58" s="25"/>
      <c r="LI58" s="25"/>
      <c r="LJ58" s="25"/>
      <c r="LK58" s="25"/>
      <c r="LL58" s="25"/>
      <c r="LM58" s="25"/>
      <c r="LN58" s="25"/>
      <c r="LO58" s="25"/>
      <c r="LP58" s="25"/>
      <c r="LQ58" s="25"/>
      <c r="LR58" s="25"/>
      <c r="LS58" s="25"/>
      <c r="LT58" s="25"/>
      <c r="LU58" s="25"/>
      <c r="LV58" s="25"/>
      <c r="LW58" s="25"/>
      <c r="LX58" s="25"/>
      <c r="LY58" s="25"/>
      <c r="LZ58" s="25"/>
      <c r="MA58" s="25"/>
      <c r="MB58" s="25"/>
      <c r="MC58" s="25"/>
      <c r="MD58" s="25"/>
      <c r="ME58" s="25"/>
      <c r="MF58" s="25"/>
      <c r="MG58" s="25"/>
      <c r="MH58" s="25"/>
      <c r="MI58" s="25"/>
      <c r="MJ58" s="25"/>
      <c r="MK58" s="25"/>
      <c r="ML58" s="25"/>
      <c r="MM58" s="25"/>
      <c r="MN58" s="25"/>
      <c r="MO58" s="25"/>
      <c r="MP58" s="25"/>
      <c r="MQ58" s="25"/>
      <c r="MR58" s="25"/>
      <c r="MS58" s="25"/>
      <c r="MT58" s="25"/>
      <c r="MU58" s="25"/>
      <c r="MV58" s="25"/>
      <c r="MW58" s="25"/>
      <c r="MX58" s="25"/>
      <c r="MY58" s="25"/>
      <c r="MZ58" s="25"/>
      <c r="NA58" s="25"/>
      <c r="NB58" s="25"/>
      <c r="NC58" s="25"/>
      <c r="ND58" s="25"/>
      <c r="NE58" s="25"/>
      <c r="NF58" s="25"/>
      <c r="NG58" s="25"/>
      <c r="NH58" s="25"/>
      <c r="NI58" s="25"/>
      <c r="NJ58" s="25"/>
      <c r="NK58" s="25"/>
      <c r="NL58" s="25"/>
      <c r="NM58" s="25"/>
      <c r="NN58" s="25"/>
      <c r="NO58" s="25"/>
      <c r="NP58" s="25"/>
      <c r="NQ58" s="25"/>
      <c r="NR58" s="25"/>
      <c r="NS58" s="25"/>
      <c r="NT58" s="25"/>
      <c r="NU58" s="25"/>
      <c r="NV58" s="25"/>
      <c r="NW58" s="25"/>
      <c r="NX58" s="25"/>
      <c r="NY58" s="25"/>
      <c r="NZ58" s="25"/>
      <c r="OA58" s="25"/>
      <c r="OB58" s="25"/>
      <c r="OC58" s="25"/>
      <c r="OD58" s="25"/>
      <c r="OE58" s="25"/>
      <c r="OF58" s="25"/>
      <c r="OG58" s="25"/>
      <c r="OH58" s="25"/>
      <c r="OI58" s="25"/>
      <c r="OJ58" s="25"/>
      <c r="OK58" s="25"/>
      <c r="OL58" s="25"/>
      <c r="OM58" s="25"/>
      <c r="ON58" s="25"/>
      <c r="OO58" s="25"/>
      <c r="OP58" s="25"/>
      <c r="OQ58" s="25"/>
      <c r="OR58" s="25"/>
      <c r="OS58" s="25"/>
      <c r="OT58" s="25"/>
      <c r="OU58" s="25"/>
      <c r="OV58" s="25"/>
      <c r="OW58" s="25"/>
      <c r="OX58" s="25"/>
      <c r="OY58" s="25"/>
      <c r="OZ58" s="25"/>
      <c r="PA58" s="25"/>
      <c r="PB58" s="25"/>
      <c r="PC58" s="25"/>
      <c r="PD58" s="25"/>
      <c r="PE58" s="25"/>
      <c r="PF58" s="25"/>
      <c r="PG58" s="25"/>
      <c r="PH58" s="25"/>
      <c r="PI58" s="25"/>
      <c r="PJ58" s="25"/>
      <c r="PK58" s="25"/>
      <c r="PL58" s="25"/>
      <c r="PM58" s="25"/>
      <c r="PN58" s="25"/>
      <c r="PO58" s="25"/>
      <c r="PP58" s="25"/>
      <c r="PQ58" s="25"/>
      <c r="PR58" s="25"/>
      <c r="PS58" s="25"/>
    </row>
    <row r="59" spans="163:435"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  <c r="IW59" s="25"/>
      <c r="IX59" s="25"/>
      <c r="IY59" s="25"/>
      <c r="IZ59" s="25"/>
      <c r="JA59" s="25"/>
      <c r="JB59" s="25"/>
      <c r="JC59" s="25"/>
      <c r="JD59" s="25"/>
      <c r="JE59" s="25"/>
      <c r="JF59" s="25"/>
      <c r="JG59" s="25"/>
      <c r="JH59" s="25"/>
      <c r="JI59" s="25"/>
      <c r="JJ59" s="25"/>
      <c r="JK59" s="25"/>
      <c r="JL59" s="25"/>
      <c r="JM59" s="25"/>
      <c r="JN59" s="25"/>
      <c r="JO59" s="25"/>
      <c r="JP59" s="25"/>
      <c r="JQ59" s="25"/>
      <c r="JR59" s="25"/>
      <c r="JS59" s="25"/>
      <c r="JT59" s="25"/>
      <c r="JU59" s="25"/>
      <c r="JV59" s="25"/>
      <c r="JW59" s="25"/>
      <c r="JX59" s="25"/>
      <c r="JY59" s="25"/>
      <c r="JZ59" s="25"/>
      <c r="KA59" s="25"/>
      <c r="KB59" s="25"/>
      <c r="KC59" s="25"/>
      <c r="KD59" s="25"/>
      <c r="KE59" s="25"/>
      <c r="KF59" s="25"/>
      <c r="KG59" s="25"/>
      <c r="KH59" s="25"/>
      <c r="KI59" s="25"/>
      <c r="KJ59" s="25"/>
      <c r="KK59" s="25"/>
      <c r="KL59" s="25"/>
      <c r="KM59" s="25"/>
      <c r="KN59" s="25"/>
      <c r="KO59" s="25"/>
      <c r="KP59" s="25"/>
      <c r="KQ59" s="25"/>
      <c r="KR59" s="25"/>
      <c r="KS59" s="25"/>
      <c r="KT59" s="25"/>
      <c r="KU59" s="25"/>
      <c r="KV59" s="25"/>
      <c r="KW59" s="25"/>
      <c r="KX59" s="25"/>
      <c r="KY59" s="25"/>
      <c r="KZ59" s="25"/>
      <c r="LA59" s="25"/>
      <c r="LB59" s="25"/>
      <c r="LC59" s="25"/>
      <c r="LD59" s="25"/>
      <c r="LE59" s="25"/>
      <c r="LF59" s="25"/>
      <c r="LG59" s="25"/>
      <c r="LH59" s="25"/>
      <c r="LI59" s="25"/>
      <c r="LJ59" s="25"/>
      <c r="LK59" s="25"/>
      <c r="LL59" s="25"/>
      <c r="LM59" s="25"/>
      <c r="LN59" s="25"/>
      <c r="LO59" s="25"/>
      <c r="LP59" s="25"/>
      <c r="LQ59" s="25"/>
      <c r="LR59" s="25"/>
      <c r="LS59" s="25"/>
      <c r="LT59" s="25"/>
      <c r="LU59" s="25"/>
      <c r="LV59" s="25"/>
      <c r="LW59" s="25"/>
      <c r="LX59" s="25"/>
      <c r="LY59" s="25"/>
      <c r="LZ59" s="25"/>
      <c r="MA59" s="25"/>
      <c r="MB59" s="25"/>
      <c r="MC59" s="25"/>
      <c r="MD59" s="25"/>
      <c r="ME59" s="25"/>
      <c r="MF59" s="25"/>
      <c r="MG59" s="25"/>
      <c r="MH59" s="25"/>
      <c r="MI59" s="25"/>
      <c r="MJ59" s="25"/>
      <c r="MK59" s="25"/>
      <c r="ML59" s="25"/>
      <c r="MM59" s="25"/>
      <c r="MN59" s="25"/>
      <c r="MO59" s="25"/>
      <c r="MP59" s="25"/>
      <c r="MQ59" s="25"/>
      <c r="MR59" s="25"/>
      <c r="MS59" s="25"/>
      <c r="MT59" s="25"/>
      <c r="MU59" s="25"/>
      <c r="MV59" s="25"/>
      <c r="MW59" s="25"/>
      <c r="MX59" s="25"/>
      <c r="MY59" s="25"/>
      <c r="MZ59" s="25"/>
      <c r="NA59" s="25"/>
      <c r="NB59" s="25"/>
      <c r="NC59" s="25"/>
      <c r="ND59" s="25"/>
      <c r="NE59" s="25"/>
      <c r="NF59" s="25"/>
      <c r="NG59" s="25"/>
      <c r="NH59" s="25"/>
      <c r="NI59" s="25"/>
      <c r="NJ59" s="25"/>
      <c r="NK59" s="25"/>
      <c r="NL59" s="25"/>
      <c r="NM59" s="25"/>
      <c r="NN59" s="25"/>
      <c r="NO59" s="25"/>
      <c r="NP59" s="25"/>
      <c r="NQ59" s="25"/>
      <c r="NR59" s="25"/>
      <c r="NS59" s="25"/>
      <c r="NT59" s="25"/>
      <c r="NU59" s="25"/>
      <c r="NV59" s="25"/>
      <c r="NW59" s="25"/>
      <c r="NX59" s="25"/>
      <c r="NY59" s="25"/>
      <c r="NZ59" s="25"/>
      <c r="OA59" s="25"/>
      <c r="OB59" s="25"/>
      <c r="OC59" s="25"/>
      <c r="OD59" s="25"/>
      <c r="OE59" s="25"/>
      <c r="OF59" s="25"/>
      <c r="OG59" s="25"/>
      <c r="OH59" s="25"/>
      <c r="OI59" s="25"/>
      <c r="OJ59" s="25"/>
      <c r="OK59" s="25"/>
      <c r="OL59" s="25"/>
      <c r="OM59" s="25"/>
      <c r="ON59" s="25"/>
      <c r="OO59" s="25"/>
      <c r="OP59" s="25"/>
      <c r="OQ59" s="25"/>
      <c r="OR59" s="25"/>
      <c r="OS59" s="25"/>
      <c r="OT59" s="25"/>
      <c r="OU59" s="25"/>
      <c r="OV59" s="25"/>
      <c r="OW59" s="25"/>
      <c r="OX59" s="25"/>
      <c r="OY59" s="25"/>
      <c r="OZ59" s="25"/>
      <c r="PA59" s="25"/>
      <c r="PB59" s="25"/>
      <c r="PC59" s="25"/>
      <c r="PD59" s="25"/>
      <c r="PE59" s="25"/>
      <c r="PF59" s="25"/>
      <c r="PG59" s="25"/>
      <c r="PH59" s="25"/>
      <c r="PI59" s="25"/>
      <c r="PJ59" s="25"/>
      <c r="PK59" s="25"/>
      <c r="PL59" s="25"/>
      <c r="PM59" s="25"/>
      <c r="PN59" s="25"/>
      <c r="PO59" s="25"/>
      <c r="PP59" s="25"/>
      <c r="PQ59" s="25"/>
      <c r="PR59" s="25"/>
      <c r="PS59" s="25"/>
    </row>
    <row r="60" spans="163:435"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  <c r="IW60" s="25"/>
      <c r="IX60" s="25"/>
      <c r="IY60" s="25"/>
      <c r="IZ60" s="25"/>
      <c r="JA60" s="25"/>
      <c r="JB60" s="25"/>
      <c r="JC60" s="25"/>
      <c r="JD60" s="25"/>
      <c r="JE60" s="25"/>
      <c r="JF60" s="25"/>
      <c r="JG60" s="25"/>
      <c r="JH60" s="25"/>
      <c r="JI60" s="25"/>
      <c r="JJ60" s="25"/>
      <c r="JK60" s="25"/>
      <c r="JL60" s="25"/>
      <c r="JM60" s="25"/>
      <c r="JN60" s="25"/>
      <c r="JO60" s="25"/>
      <c r="JP60" s="25"/>
      <c r="JQ60" s="25"/>
      <c r="JR60" s="25"/>
      <c r="JS60" s="25"/>
      <c r="JT60" s="25"/>
      <c r="JU60" s="25"/>
      <c r="JV60" s="25"/>
      <c r="JW60" s="25"/>
      <c r="JX60" s="25"/>
      <c r="JY60" s="25"/>
      <c r="JZ60" s="25"/>
      <c r="KA60" s="25"/>
      <c r="KB60" s="25"/>
      <c r="KC60" s="25"/>
      <c r="KD60" s="25"/>
      <c r="KE60" s="25"/>
      <c r="KF60" s="25"/>
      <c r="KG60" s="25"/>
      <c r="KH60" s="25"/>
      <c r="KI60" s="25"/>
      <c r="KJ60" s="25"/>
      <c r="KK60" s="25"/>
      <c r="KL60" s="25"/>
      <c r="KM60" s="25"/>
      <c r="KN60" s="25"/>
      <c r="KO60" s="25"/>
      <c r="KP60" s="25"/>
      <c r="KQ60" s="25"/>
      <c r="KR60" s="25"/>
      <c r="KS60" s="25"/>
      <c r="KT60" s="25"/>
      <c r="KU60" s="25"/>
      <c r="KV60" s="25"/>
      <c r="KW60" s="25"/>
      <c r="KX60" s="25"/>
      <c r="KY60" s="25"/>
      <c r="KZ60" s="25"/>
      <c r="LA60" s="25"/>
      <c r="LB60" s="25"/>
      <c r="LC60" s="25"/>
      <c r="LD60" s="25"/>
      <c r="LE60" s="25"/>
      <c r="LF60" s="25"/>
      <c r="LG60" s="25"/>
      <c r="LH60" s="25"/>
      <c r="LI60" s="25"/>
      <c r="LJ60" s="25"/>
      <c r="LK60" s="25"/>
      <c r="LL60" s="25"/>
      <c r="LM60" s="25"/>
      <c r="LN60" s="25"/>
      <c r="LO60" s="25"/>
      <c r="LP60" s="25"/>
      <c r="LQ60" s="25"/>
      <c r="LR60" s="25"/>
      <c r="LS60" s="25"/>
      <c r="LT60" s="25"/>
      <c r="LU60" s="25"/>
      <c r="LV60" s="25"/>
      <c r="LW60" s="25"/>
      <c r="LX60" s="25"/>
      <c r="LY60" s="25"/>
      <c r="LZ60" s="25"/>
      <c r="MA60" s="25"/>
      <c r="MB60" s="25"/>
      <c r="MC60" s="25"/>
      <c r="MD60" s="25"/>
      <c r="ME60" s="25"/>
      <c r="MF60" s="25"/>
      <c r="MG60" s="25"/>
      <c r="MH60" s="25"/>
      <c r="MI60" s="25"/>
      <c r="MJ60" s="25"/>
      <c r="MK60" s="25"/>
      <c r="ML60" s="25"/>
      <c r="MM60" s="25"/>
      <c r="MN60" s="25"/>
      <c r="MO60" s="25"/>
      <c r="MP60" s="25"/>
      <c r="MQ60" s="25"/>
      <c r="MR60" s="25"/>
      <c r="MS60" s="25"/>
      <c r="MT60" s="25"/>
      <c r="MU60" s="25"/>
      <c r="MV60" s="25"/>
      <c r="MW60" s="25"/>
      <c r="MX60" s="25"/>
      <c r="MY60" s="25"/>
      <c r="MZ60" s="25"/>
      <c r="NA60" s="25"/>
      <c r="NB60" s="25"/>
      <c r="NC60" s="25"/>
      <c r="ND60" s="25"/>
      <c r="NE60" s="25"/>
      <c r="NF60" s="25"/>
      <c r="NG60" s="25"/>
      <c r="NH60" s="25"/>
      <c r="NI60" s="25"/>
      <c r="NJ60" s="25"/>
      <c r="NK60" s="25"/>
      <c r="NL60" s="25"/>
      <c r="NM60" s="25"/>
      <c r="NN60" s="25"/>
      <c r="NO60" s="25"/>
      <c r="NP60" s="25"/>
      <c r="NQ60" s="25"/>
      <c r="NR60" s="25"/>
      <c r="NS60" s="25"/>
      <c r="NT60" s="25"/>
      <c r="NU60" s="25"/>
      <c r="NV60" s="25"/>
      <c r="NW60" s="25"/>
      <c r="NX60" s="25"/>
      <c r="NY60" s="25"/>
      <c r="NZ60" s="25"/>
      <c r="OA60" s="25"/>
      <c r="OB60" s="25"/>
      <c r="OC60" s="25"/>
      <c r="OD60" s="25"/>
      <c r="OE60" s="25"/>
      <c r="OF60" s="25"/>
      <c r="OG60" s="25"/>
      <c r="OH60" s="25"/>
      <c r="OI60" s="25"/>
      <c r="OJ60" s="25"/>
      <c r="OK60" s="25"/>
      <c r="OL60" s="25"/>
      <c r="OM60" s="25"/>
      <c r="ON60" s="25"/>
      <c r="OO60" s="25"/>
      <c r="OP60" s="25"/>
      <c r="OQ60" s="25"/>
      <c r="OR60" s="25"/>
      <c r="OS60" s="25"/>
      <c r="OT60" s="25"/>
      <c r="OU60" s="25"/>
      <c r="OV60" s="25"/>
      <c r="OW60" s="25"/>
      <c r="OX60" s="25"/>
      <c r="OY60" s="25"/>
      <c r="OZ60" s="25"/>
      <c r="PA60" s="25"/>
      <c r="PB60" s="25"/>
      <c r="PC60" s="25"/>
      <c r="PD60" s="25"/>
      <c r="PE60" s="25"/>
      <c r="PF60" s="25"/>
      <c r="PG60" s="25"/>
      <c r="PH60" s="25"/>
      <c r="PI60" s="25"/>
      <c r="PJ60" s="25"/>
      <c r="PK60" s="25"/>
      <c r="PL60" s="25"/>
      <c r="PM60" s="25"/>
      <c r="PN60" s="25"/>
      <c r="PO60" s="25"/>
      <c r="PP60" s="25"/>
      <c r="PQ60" s="25"/>
      <c r="PR60" s="25"/>
      <c r="PS60" s="25"/>
    </row>
    <row r="61" spans="163:435"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  <c r="IW61" s="25"/>
      <c r="IX61" s="25"/>
      <c r="IY61" s="25"/>
      <c r="IZ61" s="25"/>
      <c r="JA61" s="25"/>
      <c r="JB61" s="25"/>
      <c r="JC61" s="25"/>
      <c r="JD61" s="25"/>
      <c r="JE61" s="25"/>
      <c r="JF61" s="25"/>
      <c r="JG61" s="25"/>
      <c r="JH61" s="25"/>
      <c r="JI61" s="25"/>
      <c r="JJ61" s="25"/>
      <c r="JK61" s="25"/>
      <c r="JL61" s="25"/>
      <c r="JM61" s="25"/>
      <c r="JN61" s="25"/>
      <c r="JO61" s="25"/>
      <c r="JP61" s="25"/>
      <c r="JQ61" s="25"/>
      <c r="JR61" s="25"/>
      <c r="JS61" s="25"/>
      <c r="JT61" s="25"/>
      <c r="JU61" s="25"/>
      <c r="JV61" s="25"/>
      <c r="JW61" s="25"/>
      <c r="JX61" s="25"/>
      <c r="JY61" s="25"/>
      <c r="JZ61" s="25"/>
      <c r="KA61" s="25"/>
      <c r="KB61" s="25"/>
      <c r="KC61" s="25"/>
      <c r="KD61" s="25"/>
      <c r="KE61" s="25"/>
      <c r="KF61" s="25"/>
      <c r="KG61" s="25"/>
      <c r="KH61" s="25"/>
      <c r="KI61" s="25"/>
      <c r="KJ61" s="25"/>
      <c r="KK61" s="25"/>
      <c r="KL61" s="25"/>
      <c r="KM61" s="25"/>
      <c r="KN61" s="25"/>
      <c r="KO61" s="25"/>
      <c r="KP61" s="25"/>
      <c r="KQ61" s="25"/>
      <c r="KR61" s="25"/>
      <c r="KS61" s="25"/>
      <c r="KT61" s="25"/>
      <c r="KU61" s="25"/>
      <c r="KV61" s="25"/>
      <c r="KW61" s="25"/>
      <c r="KX61" s="25"/>
      <c r="KY61" s="25"/>
      <c r="KZ61" s="25"/>
      <c r="LA61" s="25"/>
      <c r="LB61" s="25"/>
      <c r="LC61" s="25"/>
      <c r="LD61" s="25"/>
      <c r="LE61" s="25"/>
      <c r="LF61" s="25"/>
      <c r="LG61" s="25"/>
      <c r="LH61" s="25"/>
      <c r="LI61" s="25"/>
      <c r="LJ61" s="25"/>
      <c r="LK61" s="25"/>
      <c r="LL61" s="25"/>
      <c r="LM61" s="25"/>
      <c r="LN61" s="25"/>
      <c r="LO61" s="25"/>
      <c r="LP61" s="25"/>
      <c r="LQ61" s="25"/>
      <c r="LR61" s="25"/>
      <c r="LS61" s="25"/>
      <c r="LT61" s="25"/>
      <c r="LU61" s="25"/>
      <c r="LV61" s="25"/>
      <c r="LW61" s="25"/>
      <c r="LX61" s="25"/>
      <c r="LY61" s="25"/>
      <c r="LZ61" s="25"/>
      <c r="MA61" s="25"/>
      <c r="MB61" s="25"/>
      <c r="MC61" s="25"/>
      <c r="MD61" s="25"/>
      <c r="ME61" s="25"/>
      <c r="MF61" s="25"/>
      <c r="MG61" s="25"/>
      <c r="MH61" s="25"/>
      <c r="MI61" s="25"/>
      <c r="MJ61" s="25"/>
      <c r="MK61" s="25"/>
      <c r="ML61" s="25"/>
      <c r="MM61" s="25"/>
      <c r="MN61" s="25"/>
      <c r="MO61" s="25"/>
      <c r="MP61" s="25"/>
      <c r="MQ61" s="25"/>
      <c r="MR61" s="25"/>
      <c r="MS61" s="25"/>
      <c r="MT61" s="25"/>
      <c r="MU61" s="25"/>
      <c r="MV61" s="25"/>
      <c r="MW61" s="25"/>
      <c r="MX61" s="25"/>
      <c r="MY61" s="25"/>
      <c r="MZ61" s="25"/>
      <c r="NA61" s="25"/>
      <c r="NB61" s="25"/>
      <c r="NC61" s="25"/>
      <c r="ND61" s="25"/>
      <c r="NE61" s="25"/>
      <c r="NF61" s="25"/>
      <c r="NG61" s="25"/>
      <c r="NH61" s="25"/>
      <c r="NI61" s="25"/>
      <c r="NJ61" s="25"/>
      <c r="NK61" s="25"/>
      <c r="NL61" s="25"/>
      <c r="NM61" s="25"/>
      <c r="NN61" s="25"/>
      <c r="NO61" s="25"/>
      <c r="NP61" s="25"/>
      <c r="NQ61" s="25"/>
      <c r="NR61" s="25"/>
      <c r="NS61" s="25"/>
      <c r="NT61" s="25"/>
      <c r="NU61" s="25"/>
      <c r="NV61" s="25"/>
      <c r="NW61" s="25"/>
      <c r="NX61" s="25"/>
      <c r="NY61" s="25"/>
      <c r="NZ61" s="25"/>
      <c r="OA61" s="25"/>
      <c r="OB61" s="25"/>
      <c r="OC61" s="25"/>
      <c r="OD61" s="25"/>
      <c r="OE61" s="25"/>
      <c r="OF61" s="25"/>
      <c r="OG61" s="25"/>
      <c r="OH61" s="25"/>
      <c r="OI61" s="25"/>
      <c r="OJ61" s="25"/>
      <c r="OK61" s="25"/>
      <c r="OL61" s="25"/>
      <c r="OM61" s="25"/>
      <c r="ON61" s="25"/>
      <c r="OO61" s="25"/>
      <c r="OP61" s="25"/>
      <c r="OQ61" s="25"/>
      <c r="OR61" s="25"/>
      <c r="OS61" s="25"/>
      <c r="OT61" s="25"/>
      <c r="OU61" s="25"/>
      <c r="OV61" s="25"/>
      <c r="OW61" s="25"/>
      <c r="OX61" s="25"/>
      <c r="OY61" s="25"/>
      <c r="OZ61" s="25"/>
      <c r="PA61" s="25"/>
      <c r="PB61" s="25"/>
      <c r="PC61" s="25"/>
      <c r="PD61" s="25"/>
      <c r="PE61" s="25"/>
      <c r="PF61" s="25"/>
      <c r="PG61" s="25"/>
      <c r="PH61" s="25"/>
      <c r="PI61" s="25"/>
      <c r="PJ61" s="25"/>
      <c r="PK61" s="25"/>
      <c r="PL61" s="25"/>
      <c r="PM61" s="25"/>
      <c r="PN61" s="25"/>
      <c r="PO61" s="25"/>
      <c r="PP61" s="25"/>
      <c r="PQ61" s="25"/>
      <c r="PR61" s="25"/>
      <c r="PS61" s="25"/>
    </row>
    <row r="62" spans="163:435"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  <c r="IW62" s="25"/>
      <c r="IX62" s="25"/>
      <c r="IY62" s="25"/>
      <c r="IZ62" s="25"/>
      <c r="JA62" s="25"/>
      <c r="JB62" s="25"/>
      <c r="JC62" s="25"/>
      <c r="JD62" s="25"/>
      <c r="JE62" s="25"/>
      <c r="JF62" s="25"/>
      <c r="JG62" s="25"/>
      <c r="JH62" s="25"/>
      <c r="JI62" s="25"/>
      <c r="JJ62" s="25"/>
      <c r="JK62" s="25"/>
      <c r="JL62" s="25"/>
      <c r="JM62" s="25"/>
      <c r="JN62" s="25"/>
      <c r="JO62" s="25"/>
      <c r="JP62" s="25"/>
      <c r="JQ62" s="25"/>
      <c r="JR62" s="25"/>
      <c r="JS62" s="25"/>
      <c r="JT62" s="25"/>
      <c r="JU62" s="25"/>
      <c r="JV62" s="25"/>
      <c r="JW62" s="25"/>
      <c r="JX62" s="25"/>
      <c r="JY62" s="25"/>
      <c r="JZ62" s="25"/>
      <c r="KA62" s="25"/>
      <c r="KB62" s="25"/>
      <c r="KC62" s="25"/>
      <c r="KD62" s="25"/>
      <c r="KE62" s="25"/>
      <c r="KF62" s="25"/>
      <c r="KG62" s="25"/>
      <c r="KH62" s="25"/>
      <c r="KI62" s="25"/>
      <c r="KJ62" s="25"/>
      <c r="KK62" s="25"/>
      <c r="KL62" s="25"/>
      <c r="KM62" s="25"/>
      <c r="KN62" s="25"/>
      <c r="KO62" s="25"/>
      <c r="KP62" s="25"/>
      <c r="KQ62" s="25"/>
      <c r="KR62" s="25"/>
      <c r="KS62" s="25"/>
      <c r="KT62" s="25"/>
      <c r="KU62" s="25"/>
      <c r="KV62" s="25"/>
      <c r="KW62" s="25"/>
      <c r="KX62" s="25"/>
      <c r="KY62" s="25"/>
      <c r="KZ62" s="25"/>
      <c r="LA62" s="25"/>
      <c r="LB62" s="25"/>
      <c r="LC62" s="25"/>
      <c r="LD62" s="25"/>
      <c r="LE62" s="25"/>
      <c r="LF62" s="25"/>
      <c r="LG62" s="25"/>
      <c r="LH62" s="25"/>
      <c r="LI62" s="25"/>
      <c r="LJ62" s="25"/>
      <c r="LK62" s="25"/>
      <c r="LL62" s="25"/>
      <c r="LM62" s="25"/>
      <c r="LN62" s="25"/>
      <c r="LO62" s="25"/>
      <c r="LP62" s="25"/>
      <c r="LQ62" s="25"/>
      <c r="LR62" s="25"/>
      <c r="LS62" s="25"/>
      <c r="LT62" s="25"/>
      <c r="LU62" s="25"/>
      <c r="LV62" s="25"/>
      <c r="LW62" s="25"/>
      <c r="LX62" s="25"/>
      <c r="LY62" s="25"/>
      <c r="LZ62" s="25"/>
      <c r="MA62" s="25"/>
      <c r="MB62" s="25"/>
      <c r="MC62" s="25"/>
      <c r="MD62" s="25"/>
      <c r="ME62" s="25"/>
      <c r="MF62" s="25"/>
      <c r="MG62" s="25"/>
      <c r="MH62" s="25"/>
      <c r="MI62" s="25"/>
      <c r="MJ62" s="25"/>
      <c r="MK62" s="25"/>
      <c r="ML62" s="25"/>
      <c r="MM62" s="25"/>
      <c r="MN62" s="25"/>
      <c r="MO62" s="25"/>
      <c r="MP62" s="25"/>
      <c r="MQ62" s="25"/>
      <c r="MR62" s="25"/>
      <c r="MS62" s="25"/>
      <c r="MT62" s="25"/>
      <c r="MU62" s="25"/>
      <c r="MV62" s="25"/>
      <c r="MW62" s="25"/>
      <c r="MX62" s="25"/>
      <c r="MY62" s="25"/>
      <c r="MZ62" s="25"/>
      <c r="NA62" s="25"/>
      <c r="NB62" s="25"/>
      <c r="NC62" s="25"/>
      <c r="ND62" s="25"/>
      <c r="NE62" s="25"/>
      <c r="NF62" s="25"/>
      <c r="NG62" s="25"/>
      <c r="NH62" s="25"/>
      <c r="NI62" s="25"/>
      <c r="NJ62" s="25"/>
      <c r="NK62" s="25"/>
      <c r="NL62" s="25"/>
      <c r="NM62" s="25"/>
      <c r="NN62" s="25"/>
      <c r="NO62" s="25"/>
      <c r="NP62" s="25"/>
      <c r="NQ62" s="25"/>
      <c r="NR62" s="25"/>
      <c r="NS62" s="25"/>
      <c r="NT62" s="25"/>
      <c r="NU62" s="25"/>
      <c r="NV62" s="25"/>
      <c r="NW62" s="25"/>
      <c r="NX62" s="25"/>
      <c r="NY62" s="25"/>
      <c r="NZ62" s="25"/>
      <c r="OA62" s="25"/>
      <c r="OB62" s="25"/>
      <c r="OC62" s="25"/>
      <c r="OD62" s="25"/>
      <c r="OE62" s="25"/>
      <c r="OF62" s="25"/>
      <c r="OG62" s="25"/>
      <c r="OH62" s="25"/>
      <c r="OI62" s="25"/>
      <c r="OJ62" s="25"/>
      <c r="OK62" s="25"/>
      <c r="OL62" s="25"/>
      <c r="OM62" s="25"/>
      <c r="ON62" s="25"/>
      <c r="OO62" s="25"/>
      <c r="OP62" s="25"/>
      <c r="OQ62" s="25"/>
      <c r="OR62" s="25"/>
      <c r="OS62" s="25"/>
      <c r="OT62" s="25"/>
      <c r="OU62" s="25"/>
      <c r="OV62" s="25"/>
      <c r="OW62" s="25"/>
      <c r="OX62" s="25"/>
      <c r="OY62" s="25"/>
      <c r="OZ62" s="25"/>
      <c r="PA62" s="25"/>
      <c r="PB62" s="25"/>
      <c r="PC62" s="25"/>
      <c r="PD62" s="25"/>
      <c r="PE62" s="25"/>
      <c r="PF62" s="25"/>
      <c r="PG62" s="25"/>
      <c r="PH62" s="25"/>
      <c r="PI62" s="25"/>
      <c r="PJ62" s="25"/>
      <c r="PK62" s="25"/>
      <c r="PL62" s="25"/>
      <c r="PM62" s="25"/>
      <c r="PN62" s="25"/>
      <c r="PO62" s="25"/>
      <c r="PP62" s="25"/>
      <c r="PQ62" s="25"/>
      <c r="PR62" s="25"/>
      <c r="PS62" s="25"/>
    </row>
    <row r="63" spans="163:435"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  <c r="IU63" s="25"/>
      <c r="IV63" s="25"/>
      <c r="IW63" s="25"/>
      <c r="IX63" s="25"/>
      <c r="IY63" s="25"/>
      <c r="IZ63" s="25"/>
      <c r="JA63" s="25"/>
      <c r="JB63" s="25"/>
      <c r="JC63" s="25"/>
      <c r="JD63" s="25"/>
      <c r="JE63" s="25"/>
      <c r="JF63" s="25"/>
      <c r="JG63" s="25"/>
      <c r="JH63" s="25"/>
      <c r="JI63" s="25"/>
      <c r="JJ63" s="25"/>
      <c r="JK63" s="25"/>
      <c r="JL63" s="25"/>
      <c r="JM63" s="25"/>
      <c r="JN63" s="25"/>
      <c r="JO63" s="25"/>
      <c r="JP63" s="25"/>
      <c r="JQ63" s="25"/>
      <c r="JR63" s="25"/>
      <c r="JS63" s="25"/>
      <c r="JT63" s="25"/>
      <c r="JU63" s="25"/>
      <c r="JV63" s="25"/>
      <c r="JW63" s="25"/>
      <c r="JX63" s="25"/>
      <c r="JY63" s="25"/>
      <c r="JZ63" s="25"/>
      <c r="KA63" s="25"/>
      <c r="KB63" s="25"/>
      <c r="KC63" s="25"/>
      <c r="KD63" s="25"/>
      <c r="KE63" s="25"/>
      <c r="KF63" s="25"/>
      <c r="KG63" s="25"/>
      <c r="KH63" s="25"/>
      <c r="KI63" s="25"/>
      <c r="KJ63" s="25"/>
      <c r="KK63" s="25"/>
      <c r="KL63" s="25"/>
      <c r="KM63" s="25"/>
      <c r="KN63" s="25"/>
      <c r="KO63" s="25"/>
      <c r="KP63" s="25"/>
      <c r="KQ63" s="25"/>
      <c r="KR63" s="25"/>
      <c r="KS63" s="25"/>
      <c r="KT63" s="25"/>
      <c r="KU63" s="25"/>
      <c r="KV63" s="25"/>
      <c r="KW63" s="25"/>
      <c r="KX63" s="25"/>
      <c r="KY63" s="25"/>
      <c r="KZ63" s="25"/>
      <c r="LA63" s="25"/>
      <c r="LB63" s="25"/>
      <c r="LC63" s="25"/>
      <c r="LD63" s="25"/>
      <c r="LE63" s="25"/>
      <c r="LF63" s="25"/>
      <c r="LG63" s="25"/>
      <c r="LH63" s="25"/>
      <c r="LI63" s="25"/>
      <c r="LJ63" s="25"/>
      <c r="LK63" s="25"/>
      <c r="LL63" s="25"/>
      <c r="LM63" s="25"/>
      <c r="LN63" s="25"/>
      <c r="LO63" s="25"/>
      <c r="LP63" s="25"/>
      <c r="LQ63" s="25"/>
      <c r="LR63" s="25"/>
      <c r="LS63" s="25"/>
      <c r="LT63" s="25"/>
      <c r="LU63" s="25"/>
      <c r="LV63" s="25"/>
      <c r="LW63" s="25"/>
      <c r="LX63" s="25"/>
      <c r="LY63" s="25"/>
      <c r="LZ63" s="25"/>
      <c r="MA63" s="25"/>
      <c r="MB63" s="25"/>
      <c r="MC63" s="25"/>
      <c r="MD63" s="25"/>
      <c r="ME63" s="25"/>
      <c r="MF63" s="25"/>
      <c r="MG63" s="25"/>
      <c r="MH63" s="25"/>
      <c r="MI63" s="25"/>
      <c r="MJ63" s="25"/>
      <c r="MK63" s="25"/>
      <c r="ML63" s="25"/>
      <c r="MM63" s="25"/>
      <c r="MN63" s="25"/>
      <c r="MO63" s="25"/>
      <c r="MP63" s="25"/>
      <c r="MQ63" s="25"/>
      <c r="MR63" s="25"/>
      <c r="MS63" s="25"/>
      <c r="MT63" s="25"/>
      <c r="MU63" s="25"/>
      <c r="MV63" s="25"/>
      <c r="MW63" s="25"/>
      <c r="MX63" s="25"/>
      <c r="MY63" s="25"/>
      <c r="MZ63" s="25"/>
      <c r="NA63" s="25"/>
      <c r="NB63" s="25"/>
      <c r="NC63" s="25"/>
      <c r="ND63" s="25"/>
      <c r="NE63" s="25"/>
      <c r="NF63" s="25"/>
      <c r="NG63" s="25"/>
      <c r="NH63" s="25"/>
      <c r="NI63" s="25"/>
      <c r="NJ63" s="25"/>
      <c r="NK63" s="25"/>
      <c r="NL63" s="25"/>
      <c r="NM63" s="25"/>
      <c r="NN63" s="25"/>
      <c r="NO63" s="25"/>
      <c r="NP63" s="25"/>
      <c r="NQ63" s="25"/>
      <c r="NR63" s="25"/>
      <c r="NS63" s="25"/>
      <c r="NT63" s="25"/>
      <c r="NU63" s="25"/>
      <c r="NV63" s="25"/>
      <c r="NW63" s="25"/>
      <c r="NX63" s="25"/>
      <c r="NY63" s="25"/>
      <c r="NZ63" s="25"/>
      <c r="OA63" s="25"/>
      <c r="OB63" s="25"/>
      <c r="OC63" s="25"/>
      <c r="OD63" s="25"/>
      <c r="OE63" s="25"/>
      <c r="OF63" s="25"/>
      <c r="OG63" s="25"/>
      <c r="OH63" s="25"/>
      <c r="OI63" s="25"/>
      <c r="OJ63" s="25"/>
      <c r="OK63" s="25"/>
      <c r="OL63" s="25"/>
      <c r="OM63" s="25"/>
      <c r="ON63" s="25"/>
      <c r="OO63" s="25"/>
      <c r="OP63" s="25"/>
      <c r="OQ63" s="25"/>
      <c r="OR63" s="25"/>
      <c r="OS63" s="25"/>
      <c r="OT63" s="25"/>
      <c r="OU63" s="25"/>
      <c r="OV63" s="25"/>
      <c r="OW63" s="25"/>
      <c r="OX63" s="25"/>
      <c r="OY63" s="25"/>
      <c r="OZ63" s="25"/>
      <c r="PA63" s="25"/>
      <c r="PB63" s="25"/>
      <c r="PC63" s="25"/>
      <c r="PD63" s="25"/>
      <c r="PE63" s="25"/>
      <c r="PF63" s="25"/>
      <c r="PG63" s="25"/>
      <c r="PH63" s="25"/>
      <c r="PI63" s="25"/>
      <c r="PJ63" s="25"/>
      <c r="PK63" s="25"/>
      <c r="PL63" s="25"/>
      <c r="PM63" s="25"/>
      <c r="PN63" s="25"/>
      <c r="PO63" s="25"/>
      <c r="PP63" s="25"/>
      <c r="PQ63" s="25"/>
      <c r="PR63" s="25"/>
      <c r="PS63" s="25"/>
    </row>
    <row r="64" spans="163:435"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  <c r="IW64" s="25"/>
      <c r="IX64" s="25"/>
      <c r="IY64" s="25"/>
      <c r="IZ64" s="25"/>
      <c r="JA64" s="25"/>
      <c r="JB64" s="25"/>
      <c r="JC64" s="25"/>
      <c r="JD64" s="25"/>
      <c r="JE64" s="25"/>
      <c r="JF64" s="25"/>
      <c r="JG64" s="25"/>
      <c r="JH64" s="25"/>
      <c r="JI64" s="25"/>
      <c r="JJ64" s="25"/>
      <c r="JK64" s="25"/>
      <c r="JL64" s="25"/>
      <c r="JM64" s="25"/>
      <c r="JN64" s="25"/>
      <c r="JO64" s="25"/>
      <c r="JP64" s="25"/>
      <c r="JQ64" s="25"/>
      <c r="JR64" s="25"/>
      <c r="JS64" s="25"/>
      <c r="JT64" s="25"/>
      <c r="JU64" s="25"/>
      <c r="JV64" s="25"/>
      <c r="JW64" s="25"/>
      <c r="JX64" s="25"/>
      <c r="JY64" s="25"/>
      <c r="JZ64" s="25"/>
      <c r="KA64" s="25"/>
      <c r="KB64" s="25"/>
      <c r="KC64" s="25"/>
      <c r="KD64" s="25"/>
      <c r="KE64" s="25"/>
      <c r="KF64" s="25"/>
      <c r="KG64" s="25"/>
      <c r="KH64" s="25"/>
      <c r="KI64" s="25"/>
      <c r="KJ64" s="25"/>
      <c r="KK64" s="25"/>
      <c r="KL64" s="25"/>
      <c r="KM64" s="25"/>
      <c r="KN64" s="25"/>
      <c r="KO64" s="25"/>
      <c r="KP64" s="25"/>
      <c r="KQ64" s="25"/>
      <c r="KR64" s="25"/>
      <c r="KS64" s="25"/>
      <c r="KT64" s="25"/>
      <c r="KU64" s="25"/>
      <c r="KV64" s="25"/>
      <c r="KW64" s="25"/>
      <c r="KX64" s="25"/>
      <c r="KY64" s="25"/>
      <c r="KZ64" s="25"/>
      <c r="LA64" s="25"/>
      <c r="LB64" s="25"/>
      <c r="LC64" s="25"/>
      <c r="LD64" s="25"/>
      <c r="LE64" s="25"/>
      <c r="LF64" s="25"/>
      <c r="LG64" s="25"/>
      <c r="LH64" s="25"/>
      <c r="LI64" s="25"/>
      <c r="LJ64" s="25"/>
      <c r="LK64" s="25"/>
      <c r="LL64" s="25"/>
      <c r="LM64" s="25"/>
      <c r="LN64" s="25"/>
      <c r="LO64" s="25"/>
      <c r="LP64" s="25"/>
      <c r="LQ64" s="25"/>
      <c r="LR64" s="25"/>
      <c r="LS64" s="25"/>
      <c r="LT64" s="25"/>
      <c r="LU64" s="25"/>
      <c r="LV64" s="25"/>
      <c r="LW64" s="25"/>
      <c r="LX64" s="25"/>
      <c r="LY64" s="25"/>
      <c r="LZ64" s="25"/>
      <c r="MA64" s="25"/>
      <c r="MB64" s="25"/>
      <c r="MC64" s="25"/>
      <c r="MD64" s="25"/>
      <c r="ME64" s="25"/>
      <c r="MF64" s="25"/>
      <c r="MG64" s="25"/>
      <c r="MH64" s="25"/>
      <c r="MI64" s="25"/>
      <c r="MJ64" s="25"/>
      <c r="MK64" s="25"/>
      <c r="ML64" s="25"/>
      <c r="MM64" s="25"/>
      <c r="MN64" s="25"/>
      <c r="MO64" s="25"/>
      <c r="MP64" s="25"/>
      <c r="MQ64" s="25"/>
      <c r="MR64" s="25"/>
      <c r="MS64" s="25"/>
      <c r="MT64" s="25"/>
      <c r="MU64" s="25"/>
      <c r="MV64" s="25"/>
      <c r="MW64" s="25"/>
      <c r="MX64" s="25"/>
      <c r="MY64" s="25"/>
      <c r="MZ64" s="25"/>
      <c r="NA64" s="25"/>
      <c r="NB64" s="25"/>
      <c r="NC64" s="25"/>
      <c r="ND64" s="25"/>
      <c r="NE64" s="25"/>
      <c r="NF64" s="25"/>
      <c r="NG64" s="25"/>
      <c r="NH64" s="25"/>
      <c r="NI64" s="25"/>
      <c r="NJ64" s="25"/>
      <c r="NK64" s="25"/>
      <c r="NL64" s="25"/>
      <c r="NM64" s="25"/>
      <c r="NN64" s="25"/>
      <c r="NO64" s="25"/>
      <c r="NP64" s="25"/>
      <c r="NQ64" s="25"/>
      <c r="NR64" s="25"/>
      <c r="NS64" s="25"/>
      <c r="NT64" s="25"/>
      <c r="NU64" s="25"/>
      <c r="NV64" s="25"/>
      <c r="NW64" s="25"/>
      <c r="NX64" s="25"/>
      <c r="NY64" s="25"/>
      <c r="NZ64" s="25"/>
      <c r="OA64" s="25"/>
      <c r="OB64" s="25"/>
      <c r="OC64" s="25"/>
      <c r="OD64" s="25"/>
      <c r="OE64" s="25"/>
      <c r="OF64" s="25"/>
      <c r="OG64" s="25"/>
      <c r="OH64" s="25"/>
      <c r="OI64" s="25"/>
      <c r="OJ64" s="25"/>
      <c r="OK64" s="25"/>
      <c r="OL64" s="25"/>
      <c r="OM64" s="25"/>
      <c r="ON64" s="25"/>
      <c r="OO64" s="25"/>
      <c r="OP64" s="25"/>
      <c r="OQ64" s="25"/>
      <c r="OR64" s="25"/>
      <c r="OS64" s="25"/>
      <c r="OT64" s="25"/>
      <c r="OU64" s="25"/>
      <c r="OV64" s="25"/>
      <c r="OW64" s="25"/>
      <c r="OX64" s="25"/>
      <c r="OY64" s="25"/>
      <c r="OZ64" s="25"/>
      <c r="PA64" s="25"/>
      <c r="PB64" s="25"/>
      <c r="PC64" s="25"/>
      <c r="PD64" s="25"/>
      <c r="PE64" s="25"/>
      <c r="PF64" s="25"/>
      <c r="PG64" s="25"/>
      <c r="PH64" s="25"/>
      <c r="PI64" s="25"/>
      <c r="PJ64" s="25"/>
      <c r="PK64" s="25"/>
      <c r="PL64" s="25"/>
      <c r="PM64" s="25"/>
      <c r="PN64" s="25"/>
      <c r="PO64" s="25"/>
      <c r="PP64" s="25"/>
      <c r="PQ64" s="25"/>
      <c r="PR64" s="25"/>
      <c r="PS64" s="25"/>
    </row>
    <row r="65" spans="163:435"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  <c r="IW65" s="25"/>
      <c r="IX65" s="25"/>
      <c r="IY65" s="25"/>
      <c r="IZ65" s="25"/>
      <c r="JA65" s="25"/>
      <c r="JB65" s="25"/>
      <c r="JC65" s="25"/>
      <c r="JD65" s="25"/>
      <c r="JE65" s="25"/>
      <c r="JF65" s="25"/>
      <c r="JG65" s="25"/>
      <c r="JH65" s="25"/>
      <c r="JI65" s="25"/>
      <c r="JJ65" s="25"/>
      <c r="JK65" s="25"/>
      <c r="JL65" s="25"/>
      <c r="JM65" s="25"/>
      <c r="JN65" s="25"/>
      <c r="JO65" s="25"/>
      <c r="JP65" s="25"/>
      <c r="JQ65" s="25"/>
      <c r="JR65" s="25"/>
      <c r="JS65" s="25"/>
      <c r="JT65" s="25"/>
      <c r="JU65" s="25"/>
      <c r="JV65" s="25"/>
      <c r="JW65" s="25"/>
      <c r="JX65" s="25"/>
      <c r="JY65" s="25"/>
      <c r="JZ65" s="25"/>
      <c r="KA65" s="25"/>
      <c r="KB65" s="25"/>
      <c r="KC65" s="25"/>
      <c r="KD65" s="25"/>
      <c r="KE65" s="25"/>
      <c r="KF65" s="25"/>
      <c r="KG65" s="25"/>
      <c r="KH65" s="25"/>
      <c r="KI65" s="25"/>
      <c r="KJ65" s="25"/>
      <c r="KK65" s="25"/>
      <c r="KL65" s="25"/>
      <c r="KM65" s="25"/>
      <c r="KN65" s="25"/>
      <c r="KO65" s="25"/>
      <c r="KP65" s="25"/>
      <c r="KQ65" s="25"/>
      <c r="KR65" s="25"/>
      <c r="KS65" s="25"/>
      <c r="KT65" s="25"/>
      <c r="KU65" s="25"/>
      <c r="KV65" s="25"/>
      <c r="KW65" s="25"/>
      <c r="KX65" s="25"/>
      <c r="KY65" s="25"/>
      <c r="KZ65" s="25"/>
      <c r="LA65" s="25"/>
      <c r="LB65" s="25"/>
      <c r="LC65" s="25"/>
      <c r="LD65" s="25"/>
      <c r="LE65" s="25"/>
      <c r="LF65" s="25"/>
      <c r="LG65" s="25"/>
      <c r="LH65" s="25"/>
      <c r="LI65" s="25"/>
      <c r="LJ65" s="25"/>
      <c r="LK65" s="25"/>
      <c r="LL65" s="25"/>
      <c r="LM65" s="25"/>
      <c r="LN65" s="25"/>
      <c r="LO65" s="25"/>
      <c r="LP65" s="25"/>
      <c r="LQ65" s="25"/>
      <c r="LR65" s="25"/>
      <c r="LS65" s="25"/>
      <c r="LT65" s="25"/>
      <c r="LU65" s="25"/>
      <c r="LV65" s="25"/>
      <c r="LW65" s="25"/>
      <c r="LX65" s="25"/>
      <c r="LY65" s="25"/>
      <c r="LZ65" s="25"/>
      <c r="MA65" s="25"/>
      <c r="MB65" s="25"/>
      <c r="MC65" s="25"/>
      <c r="MD65" s="25"/>
      <c r="ME65" s="25"/>
      <c r="MF65" s="25"/>
      <c r="MG65" s="25"/>
      <c r="MH65" s="25"/>
      <c r="MI65" s="25"/>
      <c r="MJ65" s="25"/>
      <c r="MK65" s="25"/>
      <c r="ML65" s="25"/>
      <c r="MM65" s="25"/>
      <c r="MN65" s="25"/>
      <c r="MO65" s="25"/>
      <c r="MP65" s="25"/>
      <c r="MQ65" s="25"/>
      <c r="MR65" s="25"/>
      <c r="MS65" s="25"/>
      <c r="MT65" s="25"/>
      <c r="MU65" s="25"/>
      <c r="MV65" s="25"/>
      <c r="MW65" s="25"/>
      <c r="MX65" s="25"/>
      <c r="MY65" s="25"/>
      <c r="MZ65" s="25"/>
      <c r="NA65" s="25"/>
      <c r="NB65" s="25"/>
      <c r="NC65" s="25"/>
      <c r="ND65" s="25"/>
      <c r="NE65" s="25"/>
      <c r="NF65" s="25"/>
      <c r="NG65" s="25"/>
      <c r="NH65" s="25"/>
      <c r="NI65" s="25"/>
      <c r="NJ65" s="25"/>
      <c r="NK65" s="25"/>
      <c r="NL65" s="25"/>
      <c r="NM65" s="25"/>
      <c r="NN65" s="25"/>
      <c r="NO65" s="25"/>
      <c r="NP65" s="25"/>
      <c r="NQ65" s="25"/>
      <c r="NR65" s="25"/>
      <c r="NS65" s="25"/>
      <c r="NT65" s="25"/>
      <c r="NU65" s="25"/>
      <c r="NV65" s="25"/>
      <c r="NW65" s="25"/>
      <c r="NX65" s="25"/>
      <c r="NY65" s="25"/>
      <c r="NZ65" s="25"/>
      <c r="OA65" s="25"/>
      <c r="OB65" s="25"/>
      <c r="OC65" s="25"/>
      <c r="OD65" s="25"/>
      <c r="OE65" s="25"/>
      <c r="OF65" s="25"/>
      <c r="OG65" s="25"/>
      <c r="OH65" s="25"/>
      <c r="OI65" s="25"/>
      <c r="OJ65" s="25"/>
      <c r="OK65" s="25"/>
      <c r="OL65" s="25"/>
      <c r="OM65" s="25"/>
      <c r="ON65" s="25"/>
      <c r="OO65" s="25"/>
      <c r="OP65" s="25"/>
      <c r="OQ65" s="25"/>
      <c r="OR65" s="25"/>
      <c r="OS65" s="25"/>
      <c r="OT65" s="25"/>
      <c r="OU65" s="25"/>
      <c r="OV65" s="25"/>
      <c r="OW65" s="25"/>
      <c r="OX65" s="25"/>
      <c r="OY65" s="25"/>
      <c r="OZ65" s="25"/>
      <c r="PA65" s="25"/>
      <c r="PB65" s="25"/>
      <c r="PC65" s="25"/>
      <c r="PD65" s="25"/>
      <c r="PE65" s="25"/>
      <c r="PF65" s="25"/>
      <c r="PG65" s="25"/>
      <c r="PH65" s="25"/>
      <c r="PI65" s="25"/>
      <c r="PJ65" s="25"/>
      <c r="PK65" s="25"/>
      <c r="PL65" s="25"/>
      <c r="PM65" s="25"/>
      <c r="PN65" s="25"/>
      <c r="PO65" s="25"/>
      <c r="PP65" s="25"/>
      <c r="PQ65" s="25"/>
      <c r="PR65" s="25"/>
      <c r="PS65" s="25"/>
    </row>
    <row r="66" spans="163:435"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  <c r="IW66" s="25"/>
      <c r="IX66" s="25"/>
      <c r="IY66" s="25"/>
      <c r="IZ66" s="25"/>
      <c r="JA66" s="25"/>
      <c r="JB66" s="25"/>
      <c r="JC66" s="25"/>
      <c r="JD66" s="25"/>
      <c r="JE66" s="25"/>
      <c r="JF66" s="25"/>
      <c r="JG66" s="25"/>
      <c r="JH66" s="25"/>
      <c r="JI66" s="25"/>
      <c r="JJ66" s="25"/>
      <c r="JK66" s="25"/>
      <c r="JL66" s="25"/>
      <c r="JM66" s="25"/>
      <c r="JN66" s="25"/>
      <c r="JO66" s="25"/>
      <c r="JP66" s="25"/>
      <c r="JQ66" s="25"/>
      <c r="JR66" s="25"/>
      <c r="JS66" s="25"/>
      <c r="JT66" s="25"/>
      <c r="JU66" s="25"/>
      <c r="JV66" s="25"/>
      <c r="JW66" s="25"/>
      <c r="JX66" s="25"/>
      <c r="JY66" s="25"/>
      <c r="JZ66" s="25"/>
      <c r="KA66" s="25"/>
      <c r="KB66" s="25"/>
      <c r="KC66" s="25"/>
      <c r="KD66" s="25"/>
      <c r="KE66" s="25"/>
      <c r="KF66" s="25"/>
      <c r="KG66" s="25"/>
      <c r="KH66" s="25"/>
      <c r="KI66" s="25"/>
      <c r="KJ66" s="25"/>
      <c r="KK66" s="25"/>
      <c r="KL66" s="25"/>
      <c r="KM66" s="25"/>
      <c r="KN66" s="25"/>
      <c r="KO66" s="25"/>
      <c r="KP66" s="25"/>
      <c r="KQ66" s="25"/>
      <c r="KR66" s="25"/>
      <c r="KS66" s="25"/>
      <c r="KT66" s="25"/>
      <c r="KU66" s="25"/>
      <c r="KV66" s="25"/>
      <c r="KW66" s="25"/>
      <c r="KX66" s="25"/>
      <c r="KY66" s="25"/>
      <c r="KZ66" s="25"/>
      <c r="LA66" s="25"/>
      <c r="LB66" s="25"/>
      <c r="LC66" s="25"/>
      <c r="LD66" s="25"/>
      <c r="LE66" s="25"/>
      <c r="LF66" s="25"/>
      <c r="LG66" s="25"/>
      <c r="LH66" s="25"/>
      <c r="LI66" s="25"/>
      <c r="LJ66" s="25"/>
      <c r="LK66" s="25"/>
      <c r="LL66" s="25"/>
      <c r="LM66" s="25"/>
      <c r="LN66" s="25"/>
      <c r="LO66" s="25"/>
      <c r="LP66" s="25"/>
      <c r="LQ66" s="25"/>
      <c r="LR66" s="25"/>
      <c r="LS66" s="25"/>
      <c r="LT66" s="25"/>
      <c r="LU66" s="25"/>
      <c r="LV66" s="25"/>
      <c r="LW66" s="25"/>
      <c r="LX66" s="25"/>
      <c r="LY66" s="25"/>
      <c r="LZ66" s="25"/>
      <c r="MA66" s="25"/>
      <c r="MB66" s="25"/>
      <c r="MC66" s="25"/>
      <c r="MD66" s="25"/>
      <c r="ME66" s="25"/>
      <c r="MF66" s="25"/>
      <c r="MG66" s="25"/>
      <c r="MH66" s="25"/>
      <c r="MI66" s="25"/>
      <c r="MJ66" s="25"/>
      <c r="MK66" s="25"/>
      <c r="ML66" s="25"/>
      <c r="MM66" s="25"/>
      <c r="MN66" s="25"/>
      <c r="MO66" s="25"/>
      <c r="MP66" s="25"/>
      <c r="MQ66" s="25"/>
      <c r="MR66" s="25"/>
      <c r="MS66" s="25"/>
      <c r="MT66" s="25"/>
      <c r="MU66" s="25"/>
      <c r="MV66" s="25"/>
      <c r="MW66" s="25"/>
      <c r="MX66" s="25"/>
      <c r="MY66" s="25"/>
      <c r="MZ66" s="25"/>
      <c r="NA66" s="25"/>
      <c r="NB66" s="25"/>
      <c r="NC66" s="25"/>
      <c r="ND66" s="25"/>
      <c r="NE66" s="25"/>
      <c r="NF66" s="25"/>
      <c r="NG66" s="25"/>
      <c r="NH66" s="25"/>
      <c r="NI66" s="25"/>
      <c r="NJ66" s="25"/>
      <c r="NK66" s="25"/>
      <c r="NL66" s="25"/>
      <c r="NM66" s="25"/>
      <c r="NN66" s="25"/>
      <c r="NO66" s="25"/>
      <c r="NP66" s="25"/>
      <c r="NQ66" s="25"/>
      <c r="NR66" s="25"/>
      <c r="NS66" s="25"/>
      <c r="NT66" s="25"/>
      <c r="NU66" s="25"/>
      <c r="NV66" s="25"/>
      <c r="NW66" s="25"/>
      <c r="NX66" s="25"/>
      <c r="NY66" s="25"/>
      <c r="NZ66" s="25"/>
      <c r="OA66" s="25"/>
      <c r="OB66" s="25"/>
      <c r="OC66" s="25"/>
      <c r="OD66" s="25"/>
      <c r="OE66" s="25"/>
      <c r="OF66" s="25"/>
      <c r="OG66" s="25"/>
      <c r="OH66" s="25"/>
      <c r="OI66" s="25"/>
      <c r="OJ66" s="25"/>
      <c r="OK66" s="25"/>
      <c r="OL66" s="25"/>
      <c r="OM66" s="25"/>
      <c r="ON66" s="25"/>
      <c r="OO66" s="25"/>
      <c r="OP66" s="25"/>
      <c r="OQ66" s="25"/>
      <c r="OR66" s="25"/>
      <c r="OS66" s="25"/>
      <c r="OT66" s="25"/>
      <c r="OU66" s="25"/>
      <c r="OV66" s="25"/>
      <c r="OW66" s="25"/>
      <c r="OX66" s="25"/>
      <c r="OY66" s="25"/>
      <c r="OZ66" s="25"/>
      <c r="PA66" s="25"/>
      <c r="PB66" s="25"/>
      <c r="PC66" s="25"/>
      <c r="PD66" s="25"/>
      <c r="PE66" s="25"/>
      <c r="PF66" s="25"/>
      <c r="PG66" s="25"/>
      <c r="PH66" s="25"/>
      <c r="PI66" s="25"/>
      <c r="PJ66" s="25"/>
      <c r="PK66" s="25"/>
      <c r="PL66" s="25"/>
      <c r="PM66" s="25"/>
      <c r="PN66" s="25"/>
      <c r="PO66" s="25"/>
      <c r="PP66" s="25"/>
      <c r="PQ66" s="25"/>
      <c r="PR66" s="25"/>
      <c r="PS66" s="25"/>
    </row>
    <row r="67" spans="163:435"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  <c r="IW67" s="25"/>
      <c r="IX67" s="25"/>
      <c r="IY67" s="25"/>
      <c r="IZ67" s="25"/>
      <c r="JA67" s="25"/>
      <c r="JB67" s="25"/>
      <c r="JC67" s="25"/>
      <c r="JD67" s="25"/>
      <c r="JE67" s="25"/>
      <c r="JF67" s="25"/>
      <c r="JG67" s="25"/>
      <c r="JH67" s="25"/>
      <c r="JI67" s="25"/>
      <c r="JJ67" s="25"/>
      <c r="JK67" s="25"/>
      <c r="JL67" s="25"/>
      <c r="JM67" s="25"/>
      <c r="JN67" s="25"/>
      <c r="JO67" s="25"/>
      <c r="JP67" s="25"/>
      <c r="JQ67" s="25"/>
      <c r="JR67" s="25"/>
      <c r="JS67" s="25"/>
      <c r="JT67" s="25"/>
      <c r="JU67" s="25"/>
      <c r="JV67" s="25"/>
      <c r="JW67" s="25"/>
      <c r="JX67" s="25"/>
      <c r="JY67" s="25"/>
      <c r="JZ67" s="25"/>
      <c r="KA67" s="25"/>
      <c r="KB67" s="25"/>
      <c r="KC67" s="25"/>
      <c r="KD67" s="25"/>
      <c r="KE67" s="25"/>
      <c r="KF67" s="25"/>
      <c r="KG67" s="25"/>
      <c r="KH67" s="25"/>
      <c r="KI67" s="25"/>
      <c r="KJ67" s="25"/>
      <c r="KK67" s="25"/>
      <c r="KL67" s="25"/>
      <c r="KM67" s="25"/>
      <c r="KN67" s="25"/>
      <c r="KO67" s="25"/>
      <c r="KP67" s="25"/>
      <c r="KQ67" s="25"/>
      <c r="KR67" s="25"/>
      <c r="KS67" s="25"/>
      <c r="KT67" s="25"/>
      <c r="KU67" s="25"/>
      <c r="KV67" s="25"/>
      <c r="KW67" s="25"/>
      <c r="KX67" s="25"/>
      <c r="KY67" s="25"/>
      <c r="KZ67" s="25"/>
      <c r="LA67" s="25"/>
      <c r="LB67" s="25"/>
      <c r="LC67" s="25"/>
      <c r="LD67" s="25"/>
      <c r="LE67" s="25"/>
      <c r="LF67" s="25"/>
      <c r="LG67" s="25"/>
      <c r="LH67" s="25"/>
      <c r="LI67" s="25"/>
      <c r="LJ67" s="25"/>
      <c r="LK67" s="25"/>
      <c r="LL67" s="25"/>
      <c r="LM67" s="25"/>
      <c r="LN67" s="25"/>
      <c r="LO67" s="25"/>
      <c r="LP67" s="25"/>
      <c r="LQ67" s="25"/>
      <c r="LR67" s="25"/>
      <c r="LS67" s="25"/>
      <c r="LT67" s="25"/>
      <c r="LU67" s="25"/>
      <c r="LV67" s="25"/>
      <c r="LW67" s="25"/>
      <c r="LX67" s="25"/>
      <c r="LY67" s="25"/>
      <c r="LZ67" s="25"/>
      <c r="MA67" s="25"/>
      <c r="MB67" s="25"/>
      <c r="MC67" s="25"/>
      <c r="MD67" s="25"/>
      <c r="ME67" s="25"/>
      <c r="MF67" s="25"/>
      <c r="MG67" s="25"/>
      <c r="MH67" s="25"/>
      <c r="MI67" s="25"/>
      <c r="MJ67" s="25"/>
      <c r="MK67" s="25"/>
      <c r="ML67" s="25"/>
      <c r="MM67" s="25"/>
      <c r="MN67" s="25"/>
      <c r="MO67" s="25"/>
      <c r="MP67" s="25"/>
      <c r="MQ67" s="25"/>
      <c r="MR67" s="25"/>
      <c r="MS67" s="25"/>
      <c r="MT67" s="25"/>
      <c r="MU67" s="25"/>
      <c r="MV67" s="25"/>
      <c r="MW67" s="25"/>
      <c r="MX67" s="25"/>
      <c r="MY67" s="25"/>
      <c r="MZ67" s="25"/>
      <c r="NA67" s="25"/>
      <c r="NB67" s="25"/>
      <c r="NC67" s="25"/>
      <c r="ND67" s="25"/>
      <c r="NE67" s="25"/>
      <c r="NF67" s="25"/>
      <c r="NG67" s="25"/>
      <c r="NH67" s="25"/>
      <c r="NI67" s="25"/>
      <c r="NJ67" s="25"/>
      <c r="NK67" s="25"/>
      <c r="NL67" s="25"/>
      <c r="NM67" s="25"/>
      <c r="NN67" s="25"/>
      <c r="NO67" s="25"/>
      <c r="NP67" s="25"/>
      <c r="NQ67" s="25"/>
      <c r="NR67" s="25"/>
      <c r="NS67" s="25"/>
      <c r="NT67" s="25"/>
      <c r="NU67" s="25"/>
      <c r="NV67" s="25"/>
      <c r="NW67" s="25"/>
      <c r="NX67" s="25"/>
      <c r="NY67" s="25"/>
      <c r="NZ67" s="25"/>
      <c r="OA67" s="25"/>
      <c r="OB67" s="25"/>
      <c r="OC67" s="25"/>
      <c r="OD67" s="25"/>
      <c r="OE67" s="25"/>
      <c r="OF67" s="25"/>
      <c r="OG67" s="25"/>
      <c r="OH67" s="25"/>
      <c r="OI67" s="25"/>
      <c r="OJ67" s="25"/>
      <c r="OK67" s="25"/>
      <c r="OL67" s="25"/>
      <c r="OM67" s="25"/>
      <c r="ON67" s="25"/>
      <c r="OO67" s="25"/>
      <c r="OP67" s="25"/>
      <c r="OQ67" s="25"/>
      <c r="OR67" s="25"/>
      <c r="OS67" s="25"/>
      <c r="OT67" s="25"/>
      <c r="OU67" s="25"/>
      <c r="OV67" s="25"/>
      <c r="OW67" s="25"/>
      <c r="OX67" s="25"/>
      <c r="OY67" s="25"/>
      <c r="OZ67" s="25"/>
      <c r="PA67" s="25"/>
      <c r="PB67" s="25"/>
      <c r="PC67" s="25"/>
      <c r="PD67" s="25"/>
      <c r="PE67" s="25"/>
      <c r="PF67" s="25"/>
      <c r="PG67" s="25"/>
      <c r="PH67" s="25"/>
      <c r="PI67" s="25"/>
      <c r="PJ67" s="25"/>
      <c r="PK67" s="25"/>
      <c r="PL67" s="25"/>
      <c r="PM67" s="25"/>
      <c r="PN67" s="25"/>
      <c r="PO67" s="25"/>
      <c r="PP67" s="25"/>
      <c r="PQ67" s="25"/>
      <c r="PR67" s="25"/>
      <c r="PS67" s="25"/>
    </row>
    <row r="68" spans="163:435"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  <c r="IW68" s="25"/>
      <c r="IX68" s="25"/>
      <c r="IY68" s="25"/>
      <c r="IZ68" s="25"/>
      <c r="JA68" s="25"/>
      <c r="JB68" s="25"/>
      <c r="JC68" s="25"/>
      <c r="JD68" s="25"/>
      <c r="JE68" s="25"/>
      <c r="JF68" s="25"/>
      <c r="JG68" s="25"/>
      <c r="JH68" s="25"/>
      <c r="JI68" s="25"/>
      <c r="JJ68" s="25"/>
      <c r="JK68" s="25"/>
      <c r="JL68" s="25"/>
      <c r="JM68" s="25"/>
      <c r="JN68" s="25"/>
      <c r="JO68" s="25"/>
      <c r="JP68" s="25"/>
      <c r="JQ68" s="25"/>
      <c r="JR68" s="25"/>
      <c r="JS68" s="25"/>
      <c r="JT68" s="25"/>
      <c r="JU68" s="25"/>
      <c r="JV68" s="25"/>
      <c r="JW68" s="25"/>
      <c r="JX68" s="25"/>
      <c r="JY68" s="25"/>
      <c r="JZ68" s="25"/>
      <c r="KA68" s="25"/>
      <c r="KB68" s="25"/>
      <c r="KC68" s="25"/>
      <c r="KD68" s="25"/>
      <c r="KE68" s="25"/>
      <c r="KF68" s="25"/>
      <c r="KG68" s="25"/>
      <c r="KH68" s="25"/>
      <c r="KI68" s="25"/>
      <c r="KJ68" s="25"/>
      <c r="KK68" s="25"/>
      <c r="KL68" s="25"/>
      <c r="KM68" s="25"/>
      <c r="KN68" s="25"/>
      <c r="KO68" s="25"/>
      <c r="KP68" s="25"/>
      <c r="KQ68" s="25"/>
      <c r="KR68" s="25"/>
      <c r="KS68" s="25"/>
      <c r="KT68" s="25"/>
      <c r="KU68" s="25"/>
      <c r="KV68" s="25"/>
      <c r="KW68" s="25"/>
      <c r="KX68" s="25"/>
      <c r="KY68" s="25"/>
      <c r="KZ68" s="25"/>
      <c r="LA68" s="25"/>
      <c r="LB68" s="25"/>
      <c r="LC68" s="25"/>
      <c r="LD68" s="25"/>
      <c r="LE68" s="25"/>
      <c r="LF68" s="25"/>
      <c r="LG68" s="25"/>
      <c r="LH68" s="25"/>
      <c r="LI68" s="25"/>
      <c r="LJ68" s="25"/>
      <c r="LK68" s="25"/>
      <c r="LL68" s="25"/>
      <c r="LM68" s="25"/>
      <c r="LN68" s="25"/>
      <c r="LO68" s="25"/>
      <c r="LP68" s="25"/>
      <c r="LQ68" s="25"/>
      <c r="LR68" s="25"/>
      <c r="LS68" s="25"/>
      <c r="LT68" s="25"/>
      <c r="LU68" s="25"/>
      <c r="LV68" s="25"/>
      <c r="LW68" s="25"/>
      <c r="LX68" s="25"/>
      <c r="LY68" s="25"/>
      <c r="LZ68" s="25"/>
      <c r="MA68" s="25"/>
      <c r="MB68" s="25"/>
      <c r="MC68" s="25"/>
      <c r="MD68" s="25"/>
      <c r="ME68" s="25"/>
      <c r="MF68" s="25"/>
      <c r="MG68" s="25"/>
      <c r="MH68" s="25"/>
      <c r="MI68" s="25"/>
      <c r="MJ68" s="25"/>
      <c r="MK68" s="25"/>
      <c r="ML68" s="25"/>
      <c r="MM68" s="25"/>
      <c r="MN68" s="25"/>
      <c r="MO68" s="25"/>
      <c r="MP68" s="25"/>
      <c r="MQ68" s="25"/>
      <c r="MR68" s="25"/>
      <c r="MS68" s="25"/>
      <c r="MT68" s="25"/>
      <c r="MU68" s="25"/>
      <c r="MV68" s="25"/>
      <c r="MW68" s="25"/>
      <c r="MX68" s="25"/>
      <c r="MY68" s="25"/>
      <c r="MZ68" s="25"/>
      <c r="NA68" s="25"/>
      <c r="NB68" s="25"/>
      <c r="NC68" s="25"/>
      <c r="ND68" s="25"/>
      <c r="NE68" s="25"/>
      <c r="NF68" s="25"/>
      <c r="NG68" s="25"/>
      <c r="NH68" s="25"/>
      <c r="NI68" s="25"/>
      <c r="NJ68" s="25"/>
      <c r="NK68" s="25"/>
      <c r="NL68" s="25"/>
      <c r="NM68" s="25"/>
      <c r="NN68" s="25"/>
      <c r="NO68" s="25"/>
      <c r="NP68" s="25"/>
      <c r="NQ68" s="25"/>
      <c r="NR68" s="25"/>
      <c r="NS68" s="25"/>
      <c r="NT68" s="25"/>
      <c r="NU68" s="25"/>
      <c r="NV68" s="25"/>
      <c r="NW68" s="25"/>
      <c r="NX68" s="25"/>
      <c r="NY68" s="25"/>
      <c r="NZ68" s="25"/>
      <c r="OA68" s="25"/>
      <c r="OB68" s="25"/>
      <c r="OC68" s="25"/>
      <c r="OD68" s="25"/>
      <c r="OE68" s="25"/>
      <c r="OF68" s="25"/>
      <c r="OG68" s="25"/>
      <c r="OH68" s="25"/>
      <c r="OI68" s="25"/>
      <c r="OJ68" s="25"/>
      <c r="OK68" s="25"/>
      <c r="OL68" s="25"/>
      <c r="OM68" s="25"/>
      <c r="ON68" s="25"/>
      <c r="OO68" s="25"/>
      <c r="OP68" s="25"/>
      <c r="OQ68" s="25"/>
      <c r="OR68" s="25"/>
      <c r="OS68" s="25"/>
      <c r="OT68" s="25"/>
      <c r="OU68" s="25"/>
      <c r="OV68" s="25"/>
      <c r="OW68" s="25"/>
      <c r="OX68" s="25"/>
      <c r="OY68" s="25"/>
      <c r="OZ68" s="25"/>
      <c r="PA68" s="25"/>
      <c r="PB68" s="25"/>
      <c r="PC68" s="25"/>
      <c r="PD68" s="25"/>
      <c r="PE68" s="25"/>
      <c r="PF68" s="25"/>
      <c r="PG68" s="25"/>
      <c r="PH68" s="25"/>
      <c r="PI68" s="25"/>
      <c r="PJ68" s="25"/>
      <c r="PK68" s="25"/>
      <c r="PL68" s="25"/>
      <c r="PM68" s="25"/>
      <c r="PN68" s="25"/>
      <c r="PO68" s="25"/>
      <c r="PP68" s="25"/>
      <c r="PQ68" s="25"/>
      <c r="PR68" s="25"/>
      <c r="PS68" s="25"/>
    </row>
    <row r="69" spans="163:435"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25"/>
      <c r="KP69" s="25"/>
      <c r="KQ69" s="25"/>
      <c r="KR69" s="25"/>
      <c r="KS69" s="25"/>
      <c r="KT69" s="25"/>
      <c r="KU69" s="25"/>
      <c r="KV69" s="25"/>
      <c r="KW69" s="25"/>
      <c r="KX69" s="25"/>
      <c r="KY69" s="25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25"/>
      <c r="LV69" s="25"/>
      <c r="LW69" s="25"/>
      <c r="LX69" s="25"/>
      <c r="LY69" s="25"/>
      <c r="LZ69" s="25"/>
      <c r="MA69" s="25"/>
      <c r="MB69" s="25"/>
      <c r="MC69" s="25"/>
      <c r="MD69" s="25"/>
      <c r="ME69" s="25"/>
      <c r="MF69" s="25"/>
      <c r="MG69" s="25"/>
      <c r="MH69" s="25"/>
      <c r="MI69" s="25"/>
      <c r="MJ69" s="25"/>
      <c r="MK69" s="25"/>
      <c r="ML69" s="25"/>
      <c r="MM69" s="25"/>
      <c r="MN69" s="25"/>
      <c r="MO69" s="25"/>
      <c r="MP69" s="25"/>
      <c r="MQ69" s="25"/>
      <c r="MR69" s="25"/>
      <c r="MS69" s="25"/>
      <c r="MT69" s="25"/>
      <c r="MU69" s="25"/>
      <c r="MV69" s="25"/>
      <c r="MW69" s="25"/>
      <c r="MX69" s="25"/>
      <c r="MY69" s="25"/>
      <c r="MZ69" s="25"/>
      <c r="NA69" s="25"/>
      <c r="NB69" s="25"/>
      <c r="NC69" s="25"/>
      <c r="ND69" s="25"/>
      <c r="NE69" s="25"/>
      <c r="NF69" s="25"/>
      <c r="NG69" s="25"/>
      <c r="NH69" s="25"/>
      <c r="NI69" s="25"/>
      <c r="NJ69" s="25"/>
      <c r="NK69" s="25"/>
      <c r="NL69" s="25"/>
      <c r="NM69" s="25"/>
      <c r="NN69" s="25"/>
      <c r="NO69" s="25"/>
      <c r="NP69" s="25"/>
      <c r="NQ69" s="25"/>
      <c r="NR69" s="25"/>
      <c r="NS69" s="25"/>
      <c r="NT69" s="25"/>
      <c r="NU69" s="25"/>
      <c r="NV69" s="25"/>
      <c r="NW69" s="25"/>
      <c r="NX69" s="25"/>
      <c r="NY69" s="25"/>
      <c r="NZ69" s="25"/>
      <c r="OA69" s="25"/>
      <c r="OB69" s="25"/>
      <c r="OC69" s="25"/>
      <c r="OD69" s="25"/>
      <c r="OE69" s="25"/>
      <c r="OF69" s="25"/>
      <c r="OG69" s="25"/>
      <c r="OH69" s="25"/>
      <c r="OI69" s="25"/>
      <c r="OJ69" s="25"/>
      <c r="OK69" s="25"/>
      <c r="OL69" s="25"/>
      <c r="OM69" s="25"/>
      <c r="ON69" s="25"/>
      <c r="OO69" s="25"/>
      <c r="OP69" s="25"/>
      <c r="OQ69" s="25"/>
      <c r="OR69" s="25"/>
      <c r="OS69" s="25"/>
      <c r="OT69" s="25"/>
      <c r="OU69" s="25"/>
      <c r="OV69" s="25"/>
      <c r="OW69" s="25"/>
      <c r="OX69" s="25"/>
      <c r="OY69" s="25"/>
      <c r="OZ69" s="25"/>
      <c r="PA69" s="25"/>
      <c r="PB69" s="25"/>
      <c r="PC69" s="25"/>
      <c r="PD69" s="25"/>
      <c r="PE69" s="25"/>
      <c r="PF69" s="25"/>
      <c r="PG69" s="25"/>
      <c r="PH69" s="25"/>
      <c r="PI69" s="25"/>
      <c r="PJ69" s="25"/>
      <c r="PK69" s="25"/>
      <c r="PL69" s="25"/>
      <c r="PM69" s="25"/>
      <c r="PN69" s="25"/>
      <c r="PO69" s="25"/>
      <c r="PP69" s="25"/>
      <c r="PQ69" s="25"/>
      <c r="PR69" s="25"/>
      <c r="PS69" s="25"/>
    </row>
    <row r="70" spans="163:435"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  <c r="IW70" s="25"/>
      <c r="IX70" s="25"/>
      <c r="IY70" s="25"/>
      <c r="IZ70" s="25"/>
      <c r="JA70" s="25"/>
      <c r="JB70" s="25"/>
      <c r="JC70" s="25"/>
      <c r="JD70" s="25"/>
      <c r="JE70" s="25"/>
      <c r="JF70" s="25"/>
      <c r="JG70" s="25"/>
      <c r="JH70" s="25"/>
      <c r="JI70" s="25"/>
      <c r="JJ70" s="25"/>
      <c r="JK70" s="25"/>
      <c r="JL70" s="25"/>
      <c r="JM70" s="25"/>
      <c r="JN70" s="25"/>
      <c r="JO70" s="25"/>
      <c r="JP70" s="25"/>
      <c r="JQ70" s="25"/>
      <c r="JR70" s="25"/>
      <c r="JS70" s="25"/>
      <c r="JT70" s="25"/>
      <c r="JU70" s="25"/>
      <c r="JV70" s="25"/>
      <c r="JW70" s="25"/>
      <c r="JX70" s="25"/>
      <c r="JY70" s="25"/>
      <c r="JZ70" s="25"/>
      <c r="KA70" s="25"/>
      <c r="KB70" s="25"/>
      <c r="KC70" s="25"/>
      <c r="KD70" s="25"/>
      <c r="KE70" s="25"/>
      <c r="KF70" s="25"/>
      <c r="KG70" s="25"/>
      <c r="KH70" s="25"/>
      <c r="KI70" s="25"/>
      <c r="KJ70" s="25"/>
      <c r="KK70" s="25"/>
      <c r="KL70" s="25"/>
      <c r="KM70" s="25"/>
      <c r="KN70" s="25"/>
      <c r="KO70" s="25"/>
      <c r="KP70" s="25"/>
      <c r="KQ70" s="25"/>
      <c r="KR70" s="25"/>
      <c r="KS70" s="25"/>
      <c r="KT70" s="25"/>
      <c r="KU70" s="25"/>
      <c r="KV70" s="25"/>
      <c r="KW70" s="25"/>
      <c r="KX70" s="25"/>
      <c r="KY70" s="25"/>
      <c r="KZ70" s="25"/>
      <c r="LA70" s="25"/>
      <c r="LB70" s="25"/>
      <c r="LC70" s="25"/>
      <c r="LD70" s="25"/>
      <c r="LE70" s="25"/>
      <c r="LF70" s="25"/>
      <c r="LG70" s="25"/>
      <c r="LH70" s="25"/>
      <c r="LI70" s="25"/>
      <c r="LJ70" s="25"/>
      <c r="LK70" s="25"/>
      <c r="LL70" s="25"/>
      <c r="LM70" s="25"/>
      <c r="LN70" s="25"/>
      <c r="LO70" s="25"/>
      <c r="LP70" s="25"/>
      <c r="LQ70" s="25"/>
      <c r="LR70" s="25"/>
      <c r="LS70" s="25"/>
      <c r="LT70" s="25"/>
      <c r="LU70" s="25"/>
      <c r="LV70" s="25"/>
      <c r="LW70" s="25"/>
      <c r="LX70" s="25"/>
      <c r="LY70" s="25"/>
      <c r="LZ70" s="25"/>
      <c r="MA70" s="25"/>
      <c r="MB70" s="25"/>
      <c r="MC70" s="25"/>
      <c r="MD70" s="25"/>
      <c r="ME70" s="25"/>
      <c r="MF70" s="25"/>
      <c r="MG70" s="25"/>
      <c r="MH70" s="25"/>
      <c r="MI70" s="25"/>
      <c r="MJ70" s="25"/>
      <c r="MK70" s="25"/>
      <c r="ML70" s="25"/>
      <c r="MM70" s="25"/>
      <c r="MN70" s="25"/>
      <c r="MO70" s="25"/>
      <c r="MP70" s="25"/>
      <c r="MQ70" s="25"/>
      <c r="MR70" s="25"/>
      <c r="MS70" s="25"/>
      <c r="MT70" s="25"/>
      <c r="MU70" s="25"/>
      <c r="MV70" s="25"/>
      <c r="MW70" s="25"/>
      <c r="MX70" s="25"/>
      <c r="MY70" s="25"/>
      <c r="MZ70" s="25"/>
      <c r="NA70" s="25"/>
      <c r="NB70" s="25"/>
      <c r="NC70" s="25"/>
      <c r="ND70" s="25"/>
      <c r="NE70" s="25"/>
      <c r="NF70" s="25"/>
      <c r="NG70" s="25"/>
      <c r="NH70" s="25"/>
      <c r="NI70" s="25"/>
      <c r="NJ70" s="25"/>
      <c r="NK70" s="25"/>
      <c r="NL70" s="25"/>
      <c r="NM70" s="25"/>
      <c r="NN70" s="25"/>
      <c r="NO70" s="25"/>
      <c r="NP70" s="25"/>
      <c r="NQ70" s="25"/>
      <c r="NR70" s="25"/>
      <c r="NS70" s="25"/>
      <c r="NT70" s="25"/>
      <c r="NU70" s="25"/>
      <c r="NV70" s="25"/>
      <c r="NW70" s="25"/>
      <c r="NX70" s="25"/>
      <c r="NY70" s="25"/>
      <c r="NZ70" s="25"/>
      <c r="OA70" s="25"/>
      <c r="OB70" s="25"/>
      <c r="OC70" s="25"/>
      <c r="OD70" s="25"/>
      <c r="OE70" s="25"/>
      <c r="OF70" s="25"/>
      <c r="OG70" s="25"/>
      <c r="OH70" s="25"/>
      <c r="OI70" s="25"/>
      <c r="OJ70" s="25"/>
      <c r="OK70" s="25"/>
      <c r="OL70" s="25"/>
      <c r="OM70" s="25"/>
      <c r="ON70" s="25"/>
      <c r="OO70" s="25"/>
      <c r="OP70" s="25"/>
      <c r="OQ70" s="25"/>
      <c r="OR70" s="25"/>
      <c r="OS70" s="25"/>
      <c r="OT70" s="25"/>
      <c r="OU70" s="25"/>
      <c r="OV70" s="25"/>
      <c r="OW70" s="25"/>
      <c r="OX70" s="25"/>
      <c r="OY70" s="25"/>
      <c r="OZ70" s="25"/>
      <c r="PA70" s="25"/>
      <c r="PB70" s="25"/>
      <c r="PC70" s="25"/>
      <c r="PD70" s="25"/>
      <c r="PE70" s="25"/>
      <c r="PF70" s="25"/>
      <c r="PG70" s="25"/>
      <c r="PH70" s="25"/>
      <c r="PI70" s="25"/>
      <c r="PJ70" s="25"/>
      <c r="PK70" s="25"/>
      <c r="PL70" s="25"/>
      <c r="PM70" s="25"/>
      <c r="PN70" s="25"/>
      <c r="PO70" s="25"/>
      <c r="PP70" s="25"/>
      <c r="PQ70" s="25"/>
      <c r="PR70" s="25"/>
      <c r="PS70" s="25"/>
    </row>
    <row r="71" spans="163:435"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  <c r="IW71" s="25"/>
      <c r="IX71" s="25"/>
      <c r="IY71" s="25"/>
      <c r="IZ71" s="25"/>
      <c r="JA71" s="25"/>
      <c r="JB71" s="25"/>
      <c r="JC71" s="25"/>
      <c r="JD71" s="25"/>
      <c r="JE71" s="25"/>
      <c r="JF71" s="25"/>
      <c r="JG71" s="25"/>
      <c r="JH71" s="25"/>
      <c r="JI71" s="25"/>
      <c r="JJ71" s="25"/>
      <c r="JK71" s="25"/>
      <c r="JL71" s="25"/>
      <c r="JM71" s="25"/>
      <c r="JN71" s="25"/>
      <c r="JO71" s="25"/>
      <c r="JP71" s="25"/>
      <c r="JQ71" s="25"/>
      <c r="JR71" s="25"/>
      <c r="JS71" s="25"/>
      <c r="JT71" s="25"/>
      <c r="JU71" s="25"/>
      <c r="JV71" s="25"/>
      <c r="JW71" s="25"/>
      <c r="JX71" s="25"/>
      <c r="JY71" s="25"/>
      <c r="JZ71" s="25"/>
      <c r="KA71" s="25"/>
      <c r="KB71" s="25"/>
      <c r="KC71" s="25"/>
      <c r="KD71" s="25"/>
      <c r="KE71" s="25"/>
      <c r="KF71" s="25"/>
      <c r="KG71" s="25"/>
      <c r="KH71" s="25"/>
      <c r="KI71" s="25"/>
      <c r="KJ71" s="25"/>
      <c r="KK71" s="25"/>
      <c r="KL71" s="25"/>
      <c r="KM71" s="25"/>
      <c r="KN71" s="25"/>
      <c r="KO71" s="25"/>
      <c r="KP71" s="25"/>
      <c r="KQ71" s="25"/>
      <c r="KR71" s="25"/>
      <c r="KS71" s="25"/>
      <c r="KT71" s="25"/>
      <c r="KU71" s="25"/>
      <c r="KV71" s="25"/>
      <c r="KW71" s="25"/>
      <c r="KX71" s="25"/>
      <c r="KY71" s="25"/>
      <c r="KZ71" s="25"/>
      <c r="LA71" s="25"/>
      <c r="LB71" s="25"/>
      <c r="LC71" s="25"/>
      <c r="LD71" s="25"/>
      <c r="LE71" s="25"/>
      <c r="LF71" s="25"/>
      <c r="LG71" s="25"/>
      <c r="LH71" s="25"/>
      <c r="LI71" s="25"/>
      <c r="LJ71" s="25"/>
      <c r="LK71" s="25"/>
      <c r="LL71" s="25"/>
      <c r="LM71" s="25"/>
      <c r="LN71" s="25"/>
      <c r="LO71" s="25"/>
      <c r="LP71" s="25"/>
      <c r="LQ71" s="25"/>
      <c r="LR71" s="25"/>
      <c r="LS71" s="25"/>
      <c r="LT71" s="25"/>
      <c r="LU71" s="25"/>
      <c r="LV71" s="25"/>
      <c r="LW71" s="25"/>
      <c r="LX71" s="25"/>
      <c r="LY71" s="25"/>
      <c r="LZ71" s="25"/>
      <c r="MA71" s="25"/>
      <c r="MB71" s="25"/>
      <c r="MC71" s="25"/>
      <c r="MD71" s="25"/>
      <c r="ME71" s="25"/>
      <c r="MF71" s="25"/>
      <c r="MG71" s="25"/>
      <c r="MH71" s="25"/>
      <c r="MI71" s="25"/>
      <c r="MJ71" s="25"/>
      <c r="MK71" s="25"/>
      <c r="ML71" s="25"/>
      <c r="MM71" s="25"/>
      <c r="MN71" s="25"/>
      <c r="MO71" s="25"/>
      <c r="MP71" s="25"/>
      <c r="MQ71" s="25"/>
      <c r="MR71" s="25"/>
      <c r="MS71" s="25"/>
      <c r="MT71" s="25"/>
      <c r="MU71" s="25"/>
      <c r="MV71" s="25"/>
      <c r="MW71" s="25"/>
      <c r="MX71" s="25"/>
      <c r="MY71" s="25"/>
      <c r="MZ71" s="25"/>
      <c r="NA71" s="25"/>
      <c r="NB71" s="25"/>
      <c r="NC71" s="25"/>
      <c r="ND71" s="25"/>
      <c r="NE71" s="25"/>
      <c r="NF71" s="25"/>
      <c r="NG71" s="25"/>
      <c r="NH71" s="25"/>
      <c r="NI71" s="25"/>
      <c r="NJ71" s="25"/>
      <c r="NK71" s="25"/>
      <c r="NL71" s="25"/>
      <c r="NM71" s="25"/>
      <c r="NN71" s="25"/>
      <c r="NO71" s="25"/>
      <c r="NP71" s="25"/>
      <c r="NQ71" s="25"/>
      <c r="NR71" s="25"/>
      <c r="NS71" s="25"/>
      <c r="NT71" s="25"/>
      <c r="NU71" s="25"/>
      <c r="NV71" s="25"/>
      <c r="NW71" s="25"/>
      <c r="NX71" s="25"/>
      <c r="NY71" s="25"/>
      <c r="NZ71" s="25"/>
      <c r="OA71" s="25"/>
      <c r="OB71" s="25"/>
      <c r="OC71" s="25"/>
      <c r="OD71" s="25"/>
      <c r="OE71" s="25"/>
      <c r="OF71" s="25"/>
      <c r="OG71" s="25"/>
      <c r="OH71" s="25"/>
      <c r="OI71" s="25"/>
      <c r="OJ71" s="25"/>
      <c r="OK71" s="25"/>
      <c r="OL71" s="25"/>
      <c r="OM71" s="25"/>
      <c r="ON71" s="25"/>
      <c r="OO71" s="25"/>
      <c r="OP71" s="25"/>
      <c r="OQ71" s="25"/>
      <c r="OR71" s="25"/>
      <c r="OS71" s="25"/>
      <c r="OT71" s="25"/>
      <c r="OU71" s="25"/>
      <c r="OV71" s="25"/>
      <c r="OW71" s="25"/>
      <c r="OX71" s="25"/>
      <c r="OY71" s="25"/>
      <c r="OZ71" s="25"/>
      <c r="PA71" s="25"/>
      <c r="PB71" s="25"/>
      <c r="PC71" s="25"/>
      <c r="PD71" s="25"/>
      <c r="PE71" s="25"/>
      <c r="PF71" s="25"/>
      <c r="PG71" s="25"/>
      <c r="PH71" s="25"/>
      <c r="PI71" s="25"/>
      <c r="PJ71" s="25"/>
      <c r="PK71" s="25"/>
      <c r="PL71" s="25"/>
      <c r="PM71" s="25"/>
      <c r="PN71" s="25"/>
      <c r="PO71" s="25"/>
      <c r="PP71" s="25"/>
      <c r="PQ71" s="25"/>
      <c r="PR71" s="25"/>
      <c r="PS71" s="25"/>
    </row>
    <row r="72" spans="163:435"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  <c r="IW72" s="25"/>
      <c r="IX72" s="25"/>
      <c r="IY72" s="25"/>
      <c r="IZ72" s="25"/>
      <c r="JA72" s="25"/>
      <c r="JB72" s="25"/>
      <c r="JC72" s="25"/>
      <c r="JD72" s="25"/>
      <c r="JE72" s="25"/>
      <c r="JF72" s="25"/>
      <c r="JG72" s="25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S72" s="25"/>
      <c r="JT72" s="25"/>
      <c r="JU72" s="25"/>
      <c r="JV72" s="25"/>
      <c r="JW72" s="25"/>
      <c r="JX72" s="25"/>
      <c r="JY72" s="25"/>
      <c r="JZ72" s="25"/>
      <c r="KA72" s="25"/>
      <c r="KB72" s="25"/>
      <c r="KC72" s="25"/>
      <c r="KD72" s="25"/>
      <c r="KE72" s="25"/>
      <c r="KF72" s="25"/>
      <c r="KG72" s="25"/>
      <c r="KH72" s="25"/>
      <c r="KI72" s="25"/>
      <c r="KJ72" s="25"/>
      <c r="KK72" s="25"/>
      <c r="KL72" s="25"/>
      <c r="KM72" s="25"/>
      <c r="KN72" s="25"/>
      <c r="KO72" s="25"/>
      <c r="KP72" s="25"/>
      <c r="KQ72" s="25"/>
      <c r="KR72" s="25"/>
      <c r="KS72" s="25"/>
      <c r="KT72" s="25"/>
      <c r="KU72" s="25"/>
      <c r="KV72" s="25"/>
      <c r="KW72" s="25"/>
      <c r="KX72" s="25"/>
      <c r="KY72" s="25"/>
      <c r="KZ72" s="25"/>
      <c r="LA72" s="25"/>
      <c r="LB72" s="25"/>
      <c r="LC72" s="25"/>
      <c r="LD72" s="25"/>
      <c r="LE72" s="25"/>
      <c r="LF72" s="25"/>
      <c r="LG72" s="25"/>
      <c r="LH72" s="25"/>
      <c r="LI72" s="25"/>
      <c r="LJ72" s="25"/>
      <c r="LK72" s="25"/>
      <c r="LL72" s="25"/>
      <c r="LM72" s="25"/>
      <c r="LN72" s="25"/>
      <c r="LO72" s="25"/>
      <c r="LP72" s="25"/>
      <c r="LQ72" s="25"/>
      <c r="LR72" s="25"/>
      <c r="LS72" s="25"/>
      <c r="LT72" s="25"/>
      <c r="LU72" s="25"/>
      <c r="LV72" s="25"/>
      <c r="LW72" s="25"/>
      <c r="LX72" s="25"/>
      <c r="LY72" s="25"/>
      <c r="LZ72" s="25"/>
      <c r="MA72" s="25"/>
      <c r="MB72" s="25"/>
      <c r="MC72" s="25"/>
      <c r="MD72" s="25"/>
      <c r="ME72" s="25"/>
      <c r="MF72" s="25"/>
      <c r="MG72" s="25"/>
      <c r="MH72" s="25"/>
      <c r="MI72" s="25"/>
      <c r="MJ72" s="25"/>
      <c r="MK72" s="25"/>
      <c r="ML72" s="25"/>
      <c r="MM72" s="25"/>
      <c r="MN72" s="25"/>
      <c r="MO72" s="25"/>
      <c r="MP72" s="25"/>
      <c r="MQ72" s="25"/>
      <c r="MR72" s="25"/>
      <c r="MS72" s="25"/>
      <c r="MT72" s="25"/>
      <c r="MU72" s="25"/>
      <c r="MV72" s="25"/>
      <c r="MW72" s="25"/>
      <c r="MX72" s="25"/>
      <c r="MY72" s="25"/>
      <c r="MZ72" s="25"/>
      <c r="NA72" s="25"/>
      <c r="NB72" s="25"/>
      <c r="NC72" s="25"/>
      <c r="ND72" s="25"/>
      <c r="NE72" s="25"/>
      <c r="NF72" s="25"/>
      <c r="NG72" s="25"/>
      <c r="NH72" s="25"/>
      <c r="NI72" s="25"/>
      <c r="NJ72" s="25"/>
      <c r="NK72" s="25"/>
      <c r="NL72" s="25"/>
      <c r="NM72" s="25"/>
      <c r="NN72" s="25"/>
      <c r="NO72" s="25"/>
      <c r="NP72" s="25"/>
      <c r="NQ72" s="25"/>
      <c r="NR72" s="25"/>
      <c r="NS72" s="25"/>
      <c r="NT72" s="25"/>
      <c r="NU72" s="25"/>
      <c r="NV72" s="25"/>
      <c r="NW72" s="25"/>
      <c r="NX72" s="25"/>
      <c r="NY72" s="25"/>
      <c r="NZ72" s="25"/>
      <c r="OA72" s="25"/>
      <c r="OB72" s="25"/>
      <c r="OC72" s="25"/>
      <c r="OD72" s="25"/>
      <c r="OE72" s="25"/>
      <c r="OF72" s="25"/>
      <c r="OG72" s="25"/>
      <c r="OH72" s="25"/>
      <c r="OI72" s="25"/>
      <c r="OJ72" s="25"/>
      <c r="OK72" s="25"/>
      <c r="OL72" s="25"/>
      <c r="OM72" s="25"/>
      <c r="ON72" s="25"/>
      <c r="OO72" s="25"/>
      <c r="OP72" s="25"/>
      <c r="OQ72" s="25"/>
      <c r="OR72" s="25"/>
      <c r="OS72" s="25"/>
      <c r="OT72" s="25"/>
      <c r="OU72" s="25"/>
      <c r="OV72" s="25"/>
      <c r="OW72" s="25"/>
      <c r="OX72" s="25"/>
      <c r="OY72" s="25"/>
      <c r="OZ72" s="25"/>
      <c r="PA72" s="25"/>
      <c r="PB72" s="25"/>
      <c r="PC72" s="25"/>
      <c r="PD72" s="25"/>
      <c r="PE72" s="25"/>
      <c r="PF72" s="25"/>
      <c r="PG72" s="25"/>
      <c r="PH72" s="25"/>
      <c r="PI72" s="25"/>
      <c r="PJ72" s="25"/>
      <c r="PK72" s="25"/>
      <c r="PL72" s="25"/>
      <c r="PM72" s="25"/>
      <c r="PN72" s="25"/>
      <c r="PO72" s="25"/>
      <c r="PP72" s="25"/>
      <c r="PQ72" s="25"/>
      <c r="PR72" s="25"/>
      <c r="PS72" s="25"/>
    </row>
    <row r="73" spans="163:435"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  <c r="IU73" s="25"/>
      <c r="IV73" s="25"/>
      <c r="IW73" s="25"/>
      <c r="IX73" s="25"/>
      <c r="IY73" s="25"/>
      <c r="IZ73" s="25"/>
      <c r="JA73" s="25"/>
      <c r="JB73" s="25"/>
      <c r="JC73" s="25"/>
      <c r="JD73" s="25"/>
      <c r="JE73" s="25"/>
      <c r="JF73" s="25"/>
      <c r="JG73" s="25"/>
      <c r="JH73" s="25"/>
      <c r="JI73" s="25"/>
      <c r="JJ73" s="25"/>
      <c r="JK73" s="25"/>
      <c r="JL73" s="25"/>
      <c r="JM73" s="25"/>
      <c r="JN73" s="25"/>
      <c r="JO73" s="25"/>
      <c r="JP73" s="25"/>
      <c r="JQ73" s="25"/>
      <c r="JR73" s="25"/>
      <c r="JS73" s="25"/>
      <c r="JT73" s="25"/>
      <c r="JU73" s="25"/>
      <c r="JV73" s="25"/>
      <c r="JW73" s="25"/>
      <c r="JX73" s="25"/>
      <c r="JY73" s="25"/>
      <c r="JZ73" s="25"/>
      <c r="KA73" s="25"/>
      <c r="KB73" s="25"/>
      <c r="KC73" s="25"/>
      <c r="KD73" s="25"/>
      <c r="KE73" s="25"/>
      <c r="KF73" s="25"/>
      <c r="KG73" s="25"/>
      <c r="KH73" s="25"/>
      <c r="KI73" s="25"/>
      <c r="KJ73" s="25"/>
      <c r="KK73" s="25"/>
      <c r="KL73" s="25"/>
      <c r="KM73" s="25"/>
      <c r="KN73" s="25"/>
      <c r="KO73" s="25"/>
      <c r="KP73" s="25"/>
      <c r="KQ73" s="25"/>
      <c r="KR73" s="25"/>
      <c r="KS73" s="25"/>
      <c r="KT73" s="25"/>
      <c r="KU73" s="25"/>
      <c r="KV73" s="25"/>
      <c r="KW73" s="25"/>
      <c r="KX73" s="25"/>
      <c r="KY73" s="25"/>
      <c r="KZ73" s="25"/>
      <c r="LA73" s="25"/>
      <c r="LB73" s="25"/>
      <c r="LC73" s="25"/>
      <c r="LD73" s="25"/>
      <c r="LE73" s="25"/>
      <c r="LF73" s="25"/>
      <c r="LG73" s="25"/>
      <c r="LH73" s="25"/>
      <c r="LI73" s="25"/>
      <c r="LJ73" s="25"/>
      <c r="LK73" s="25"/>
      <c r="LL73" s="25"/>
      <c r="LM73" s="25"/>
      <c r="LN73" s="25"/>
      <c r="LO73" s="25"/>
      <c r="LP73" s="25"/>
      <c r="LQ73" s="25"/>
      <c r="LR73" s="25"/>
      <c r="LS73" s="25"/>
      <c r="LT73" s="25"/>
      <c r="LU73" s="25"/>
      <c r="LV73" s="25"/>
      <c r="LW73" s="25"/>
      <c r="LX73" s="25"/>
      <c r="LY73" s="25"/>
      <c r="LZ73" s="25"/>
      <c r="MA73" s="25"/>
      <c r="MB73" s="25"/>
      <c r="MC73" s="25"/>
      <c r="MD73" s="25"/>
      <c r="ME73" s="25"/>
      <c r="MF73" s="25"/>
      <c r="MG73" s="25"/>
      <c r="MH73" s="25"/>
      <c r="MI73" s="25"/>
      <c r="MJ73" s="25"/>
      <c r="MK73" s="25"/>
      <c r="ML73" s="25"/>
      <c r="MM73" s="25"/>
      <c r="MN73" s="25"/>
      <c r="MO73" s="25"/>
      <c r="MP73" s="25"/>
      <c r="MQ73" s="25"/>
      <c r="MR73" s="25"/>
      <c r="MS73" s="25"/>
      <c r="MT73" s="25"/>
      <c r="MU73" s="25"/>
      <c r="MV73" s="25"/>
      <c r="MW73" s="25"/>
      <c r="MX73" s="25"/>
      <c r="MY73" s="25"/>
      <c r="MZ73" s="25"/>
      <c r="NA73" s="25"/>
      <c r="NB73" s="25"/>
      <c r="NC73" s="25"/>
      <c r="ND73" s="25"/>
      <c r="NE73" s="25"/>
      <c r="NF73" s="25"/>
      <c r="NG73" s="25"/>
      <c r="NH73" s="25"/>
      <c r="NI73" s="25"/>
      <c r="NJ73" s="25"/>
      <c r="NK73" s="25"/>
      <c r="NL73" s="25"/>
      <c r="NM73" s="25"/>
      <c r="NN73" s="25"/>
      <c r="NO73" s="25"/>
      <c r="NP73" s="25"/>
      <c r="NQ73" s="25"/>
      <c r="NR73" s="25"/>
      <c r="NS73" s="25"/>
      <c r="NT73" s="25"/>
      <c r="NU73" s="25"/>
      <c r="NV73" s="25"/>
      <c r="NW73" s="25"/>
      <c r="NX73" s="25"/>
      <c r="NY73" s="25"/>
      <c r="NZ73" s="25"/>
      <c r="OA73" s="25"/>
      <c r="OB73" s="25"/>
      <c r="OC73" s="25"/>
      <c r="OD73" s="25"/>
      <c r="OE73" s="25"/>
      <c r="OF73" s="25"/>
      <c r="OG73" s="25"/>
      <c r="OH73" s="25"/>
      <c r="OI73" s="25"/>
      <c r="OJ73" s="25"/>
      <c r="OK73" s="25"/>
      <c r="OL73" s="25"/>
      <c r="OM73" s="25"/>
      <c r="ON73" s="25"/>
      <c r="OO73" s="25"/>
      <c r="OP73" s="25"/>
      <c r="OQ73" s="25"/>
      <c r="OR73" s="25"/>
      <c r="OS73" s="25"/>
      <c r="OT73" s="25"/>
      <c r="OU73" s="25"/>
      <c r="OV73" s="25"/>
      <c r="OW73" s="25"/>
      <c r="OX73" s="25"/>
      <c r="OY73" s="25"/>
      <c r="OZ73" s="25"/>
      <c r="PA73" s="25"/>
      <c r="PB73" s="25"/>
      <c r="PC73" s="25"/>
      <c r="PD73" s="25"/>
      <c r="PE73" s="25"/>
      <c r="PF73" s="25"/>
      <c r="PG73" s="25"/>
      <c r="PH73" s="25"/>
      <c r="PI73" s="25"/>
      <c r="PJ73" s="25"/>
      <c r="PK73" s="25"/>
      <c r="PL73" s="25"/>
      <c r="PM73" s="25"/>
      <c r="PN73" s="25"/>
      <c r="PO73" s="25"/>
      <c r="PP73" s="25"/>
      <c r="PQ73" s="25"/>
      <c r="PR73" s="25"/>
      <c r="PS73" s="25"/>
    </row>
  </sheetData>
  <sortState ref="LC12:LE21">
    <sortCondition ref="LE12"/>
  </sortState>
  <mergeCells count="114">
    <mergeCell ref="HT10:HV10"/>
    <mergeCell ref="HW10:HY10"/>
    <mergeCell ref="HZ10:IB10"/>
    <mergeCell ref="IC10:IE10"/>
    <mergeCell ref="KF10:KH10"/>
    <mergeCell ref="KI10:KK10"/>
    <mergeCell ref="KL10:KN10"/>
    <mergeCell ref="KO10:KQ10"/>
    <mergeCell ref="KR10:KT10"/>
    <mergeCell ref="JN10:JP10"/>
    <mergeCell ref="JQ10:JS10"/>
    <mergeCell ref="JT10:JV10"/>
    <mergeCell ref="JW10:JY10"/>
    <mergeCell ref="JZ10:KB10"/>
    <mergeCell ref="KC10:KE10"/>
    <mergeCell ref="HQ10:HS10"/>
    <mergeCell ref="GJ10:GL10"/>
    <mergeCell ref="GM10:GO10"/>
    <mergeCell ref="GP10:GR10"/>
    <mergeCell ref="GS10:GU10"/>
    <mergeCell ref="GV10:GX10"/>
    <mergeCell ref="GY10:HA10"/>
    <mergeCell ref="HB10:HD10"/>
    <mergeCell ref="HE10:HG10"/>
    <mergeCell ref="HH10:HJ10"/>
    <mergeCell ref="HK10:HM10"/>
    <mergeCell ref="HN10:HP10"/>
    <mergeCell ref="GE10:GG10"/>
    <mergeCell ref="EX10:EZ10"/>
    <mergeCell ref="FA10:FC10"/>
    <mergeCell ref="FD10:FF10"/>
    <mergeCell ref="FG10:FI10"/>
    <mergeCell ref="FJ10:FL10"/>
    <mergeCell ref="FM10:FO10"/>
    <mergeCell ref="FP10:FR10"/>
    <mergeCell ref="FS10:FU10"/>
    <mergeCell ref="FV10:FX10"/>
    <mergeCell ref="FY10:GA10"/>
    <mergeCell ref="GB10:GD10"/>
    <mergeCell ref="BZ24:CB24"/>
    <mergeCell ref="CC24:CE24"/>
    <mergeCell ref="CF24:CH24"/>
    <mergeCell ref="CI24:CK24"/>
    <mergeCell ref="CN10:CP10"/>
    <mergeCell ref="CQ10:CS10"/>
    <mergeCell ref="CI10:CK10"/>
    <mergeCell ref="CT10:CV10"/>
    <mergeCell ref="CW10:CY10"/>
    <mergeCell ref="BW24:BY24"/>
    <mergeCell ref="AP24:AR24"/>
    <mergeCell ref="AS24:AU24"/>
    <mergeCell ref="AV24:AX24"/>
    <mergeCell ref="AY24:BA24"/>
    <mergeCell ref="BB24:BD24"/>
    <mergeCell ref="BE24:BG24"/>
    <mergeCell ref="BH24:BJ24"/>
    <mergeCell ref="BK24:BM24"/>
    <mergeCell ref="BN24:BP24"/>
    <mergeCell ref="BQ24:BS24"/>
    <mergeCell ref="BT24:BV24"/>
    <mergeCell ref="BQ10:BS10"/>
    <mergeCell ref="A9:I9"/>
    <mergeCell ref="A23:I23"/>
    <mergeCell ref="AP10:AR10"/>
    <mergeCell ref="AS10:AU10"/>
    <mergeCell ref="AV10:AX10"/>
    <mergeCell ref="AY10:BA10"/>
    <mergeCell ref="BB10:BD10"/>
    <mergeCell ref="BE10:BG10"/>
    <mergeCell ref="BH10:BJ10"/>
    <mergeCell ref="BK10:BM10"/>
    <mergeCell ref="BN10:BP10"/>
    <mergeCell ref="BT10:BV10"/>
    <mergeCell ref="BW10:BY10"/>
    <mergeCell ref="BZ10:CB10"/>
    <mergeCell ref="CC10:CE10"/>
    <mergeCell ref="CF10:CH10"/>
    <mergeCell ref="DI10:DK10"/>
    <mergeCell ref="IY15:JA15"/>
    <mergeCell ref="JB15:JD15"/>
    <mergeCell ref="JE15:JG15"/>
    <mergeCell ref="CZ10:DB10"/>
    <mergeCell ref="DC10:DE10"/>
    <mergeCell ref="DF10:DH10"/>
    <mergeCell ref="EU10:EW10"/>
    <mergeCell ref="DL10:DN10"/>
    <mergeCell ref="DO10:DQ10"/>
    <mergeCell ref="DR10:DT10"/>
    <mergeCell ref="DU10:DW10"/>
    <mergeCell ref="DX10:DZ10"/>
    <mergeCell ref="EA10:EC10"/>
    <mergeCell ref="ED10:EF10"/>
    <mergeCell ref="EG10:EI10"/>
    <mergeCell ref="EL10:EN10"/>
    <mergeCell ref="EO10:EQ10"/>
    <mergeCell ref="ER10:ET10"/>
    <mergeCell ref="JH15:JJ15"/>
    <mergeCell ref="JK15:JM15"/>
    <mergeCell ref="IY10:JA10"/>
    <mergeCell ref="JB10:JD10"/>
    <mergeCell ref="JE10:JG10"/>
    <mergeCell ref="JH10:JJ10"/>
    <mergeCell ref="JK10:JM10"/>
    <mergeCell ref="KR15:KT15"/>
    <mergeCell ref="KC15:KE15"/>
    <mergeCell ref="KF15:KH15"/>
    <mergeCell ref="KI15:KK15"/>
    <mergeCell ref="KL15:KN15"/>
    <mergeCell ref="KO15:KQ15"/>
    <mergeCell ref="JN15:JP15"/>
    <mergeCell ref="JQ15:JS15"/>
    <mergeCell ref="JT15:JV15"/>
    <mergeCell ref="JW15:JY15"/>
    <mergeCell ref="JZ15:KB15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7"/>
  <sheetViews>
    <sheetView topLeftCell="DZ1" zoomScale="90" zoomScaleNormal="90" zoomScalePageLayoutView="90" workbookViewId="0">
      <selection activeCell="EH6" sqref="EH6"/>
    </sheetView>
  </sheetViews>
  <sheetFormatPr baseColWidth="10" defaultColWidth="6.6640625" defaultRowHeight="11" x14ac:dyDescent="0"/>
  <cols>
    <col min="1" max="116" width="6.6640625" style="2"/>
    <col min="117" max="117" width="9.1640625" style="2" bestFit="1" customWidth="1"/>
    <col min="118" max="132" width="6.6640625" style="2"/>
    <col min="133" max="133" width="9.1640625" style="2" bestFit="1" customWidth="1"/>
    <col min="134" max="16384" width="6.6640625" style="2"/>
  </cols>
  <sheetData>
    <row r="1" spans="1:146">
      <c r="A1" s="284" t="s">
        <v>3</v>
      </c>
      <c r="B1" s="284"/>
      <c r="C1" s="284"/>
      <c r="D1" s="284"/>
      <c r="E1" s="284"/>
      <c r="F1" s="284"/>
      <c r="G1" s="284"/>
      <c r="H1" s="284"/>
      <c r="I1" s="284"/>
    </row>
    <row r="2" spans="1:146">
      <c r="A2" s="190"/>
      <c r="B2" s="191" t="s">
        <v>62</v>
      </c>
      <c r="C2" s="191" t="s">
        <v>63</v>
      </c>
      <c r="D2" s="191" t="s">
        <v>66</v>
      </c>
      <c r="E2" s="191" t="s">
        <v>67</v>
      </c>
      <c r="F2" s="191" t="s">
        <v>68</v>
      </c>
      <c r="G2" s="191" t="s">
        <v>69</v>
      </c>
      <c r="H2" s="191" t="s">
        <v>70</v>
      </c>
      <c r="I2" s="191" t="s">
        <v>71</v>
      </c>
      <c r="J2" s="191" t="s">
        <v>72</v>
      </c>
      <c r="K2" s="191" t="s">
        <v>73</v>
      </c>
      <c r="L2" s="191" t="s">
        <v>74</v>
      </c>
      <c r="M2" s="191" t="s">
        <v>75</v>
      </c>
      <c r="N2" s="191" t="s">
        <v>76</v>
      </c>
      <c r="O2" s="191" t="s">
        <v>77</v>
      </c>
      <c r="P2" s="191" t="s">
        <v>78</v>
      </c>
      <c r="Q2" s="191" t="s">
        <v>79</v>
      </c>
      <c r="T2" s="284" t="s">
        <v>113</v>
      </c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BP2" s="26" t="s">
        <v>114</v>
      </c>
      <c r="BQ2" s="26"/>
      <c r="BR2" s="26"/>
      <c r="BS2" s="26"/>
      <c r="BT2" s="26"/>
      <c r="BU2" s="26"/>
      <c r="BV2" s="26"/>
      <c r="BW2" s="26"/>
      <c r="BX2" s="26"/>
      <c r="BY2" s="26" t="s">
        <v>115</v>
      </c>
      <c r="BZ2" s="26"/>
      <c r="CC2" s="4"/>
      <c r="CE2" s="26" t="s">
        <v>116</v>
      </c>
      <c r="CF2" s="26"/>
      <c r="CG2" s="26"/>
      <c r="CH2" s="26"/>
      <c r="CI2" s="26"/>
      <c r="CJ2" s="26"/>
      <c r="CK2" s="26"/>
      <c r="CL2" s="26"/>
      <c r="CM2" s="26"/>
      <c r="CN2" s="28"/>
    </row>
    <row r="3" spans="1:146">
      <c r="A3" s="191" t="s">
        <v>43</v>
      </c>
      <c r="B3" s="16">
        <v>9</v>
      </c>
      <c r="C3" s="16">
        <v>5</v>
      </c>
      <c r="D3" s="16">
        <v>8</v>
      </c>
      <c r="E3" s="17">
        <v>7</v>
      </c>
      <c r="F3" s="11">
        <v>9</v>
      </c>
      <c r="G3" s="11">
        <v>7</v>
      </c>
      <c r="H3" s="11">
        <v>7</v>
      </c>
      <c r="I3" s="11">
        <v>7</v>
      </c>
      <c r="J3" s="16">
        <v>9</v>
      </c>
      <c r="K3" s="16">
        <v>7</v>
      </c>
      <c r="L3" s="16">
        <v>6</v>
      </c>
      <c r="M3" s="16">
        <v>7</v>
      </c>
      <c r="N3" s="16">
        <v>6</v>
      </c>
      <c r="O3" s="16">
        <v>7</v>
      </c>
      <c r="P3" s="16">
        <v>5</v>
      </c>
      <c r="Q3" s="16">
        <v>8</v>
      </c>
      <c r="T3" s="190"/>
      <c r="U3" s="191" t="s">
        <v>62</v>
      </c>
      <c r="V3" s="191" t="s">
        <v>63</v>
      </c>
      <c r="W3" s="191" t="s">
        <v>66</v>
      </c>
      <c r="X3" s="191" t="s">
        <v>67</v>
      </c>
      <c r="Y3" s="191" t="s">
        <v>68</v>
      </c>
      <c r="Z3" s="191" t="s">
        <v>69</v>
      </c>
      <c r="AA3" s="191" t="s">
        <v>70</v>
      </c>
      <c r="AB3" s="191" t="s">
        <v>71</v>
      </c>
      <c r="AC3" s="191" t="s">
        <v>72</v>
      </c>
      <c r="AD3" s="191" t="s">
        <v>73</v>
      </c>
      <c r="AE3" s="191" t="s">
        <v>74</v>
      </c>
      <c r="AF3" s="191" t="s">
        <v>75</v>
      </c>
      <c r="AG3" s="191" t="s">
        <v>76</v>
      </c>
      <c r="AH3" s="191" t="s">
        <v>77</v>
      </c>
      <c r="AI3" s="191" t="s">
        <v>78</v>
      </c>
      <c r="AJ3" s="191" t="s">
        <v>79</v>
      </c>
      <c r="AK3" s="192" t="s">
        <v>19</v>
      </c>
      <c r="AM3" s="190"/>
      <c r="AN3" s="191" t="s">
        <v>62</v>
      </c>
      <c r="AO3" s="191" t="s">
        <v>63</v>
      </c>
      <c r="AP3" s="191" t="s">
        <v>66</v>
      </c>
      <c r="AQ3" s="191" t="s">
        <v>67</v>
      </c>
      <c r="AR3" s="191" t="s">
        <v>68</v>
      </c>
      <c r="AS3" s="191" t="s">
        <v>69</v>
      </c>
      <c r="AT3" s="191" t="s">
        <v>70</v>
      </c>
      <c r="AU3" s="191" t="s">
        <v>71</v>
      </c>
      <c r="AV3" s="191" t="s">
        <v>72</v>
      </c>
      <c r="AW3" s="191" t="s">
        <v>73</v>
      </c>
      <c r="AX3" s="191" t="s">
        <v>74</v>
      </c>
      <c r="AY3" s="191" t="s">
        <v>75</v>
      </c>
      <c r="AZ3" s="191" t="s">
        <v>76</v>
      </c>
      <c r="BA3" s="191" t="s">
        <v>77</v>
      </c>
      <c r="BB3" s="191" t="s">
        <v>78</v>
      </c>
      <c r="BC3" s="191" t="s">
        <v>79</v>
      </c>
      <c r="BD3" s="192" t="s">
        <v>19</v>
      </c>
      <c r="BF3" s="190"/>
      <c r="BG3" s="191" t="s">
        <v>62</v>
      </c>
      <c r="BH3" s="191" t="s">
        <v>63</v>
      </c>
      <c r="BI3" s="191" t="s">
        <v>66</v>
      </c>
      <c r="BJ3" s="191" t="s">
        <v>67</v>
      </c>
      <c r="BK3" s="191" t="s">
        <v>68</v>
      </c>
      <c r="BL3" s="191" t="s">
        <v>69</v>
      </c>
      <c r="BM3" s="191" t="s">
        <v>70</v>
      </c>
      <c r="BN3" s="191" t="s">
        <v>71</v>
      </c>
      <c r="BO3" s="191" t="s">
        <v>72</v>
      </c>
      <c r="BP3" s="191" t="s">
        <v>73</v>
      </c>
      <c r="BQ3" s="191" t="s">
        <v>74</v>
      </c>
      <c r="BR3" s="191" t="s">
        <v>75</v>
      </c>
      <c r="BS3" s="191" t="s">
        <v>76</v>
      </c>
      <c r="BT3" s="191" t="s">
        <v>77</v>
      </c>
      <c r="BU3" s="191" t="s">
        <v>78</v>
      </c>
      <c r="BV3" s="191" t="s">
        <v>79</v>
      </c>
      <c r="BW3" s="192" t="s">
        <v>19</v>
      </c>
      <c r="BY3" s="191"/>
      <c r="BZ3" s="191" t="s">
        <v>42</v>
      </c>
      <c r="CB3" s="190"/>
      <c r="CC3" s="191" t="s">
        <v>62</v>
      </c>
      <c r="CD3" s="191" t="s">
        <v>63</v>
      </c>
      <c r="CE3" s="191" t="s">
        <v>66</v>
      </c>
      <c r="CF3" s="191" t="s">
        <v>67</v>
      </c>
      <c r="CG3" s="191" t="s">
        <v>68</v>
      </c>
      <c r="CH3" s="191" t="s">
        <v>69</v>
      </c>
      <c r="CI3" s="191" t="s">
        <v>70</v>
      </c>
      <c r="CJ3" s="191" t="s">
        <v>71</v>
      </c>
      <c r="CK3" s="191" t="s">
        <v>72</v>
      </c>
      <c r="CL3" s="191" t="s">
        <v>73</v>
      </c>
      <c r="CM3" s="191" t="s">
        <v>74</v>
      </c>
      <c r="CN3" s="191" t="s">
        <v>75</v>
      </c>
      <c r="CO3" s="191" t="s">
        <v>76</v>
      </c>
      <c r="CP3" s="191" t="s">
        <v>77</v>
      </c>
      <c r="CQ3" s="191" t="s">
        <v>78</v>
      </c>
      <c r="CR3" s="191" t="s">
        <v>79</v>
      </c>
      <c r="CS3" s="192" t="s">
        <v>19</v>
      </c>
      <c r="CU3" s="26" t="s">
        <v>117</v>
      </c>
      <c r="CV3" s="26"/>
      <c r="CW3" s="26"/>
      <c r="CX3" s="26"/>
      <c r="CY3" s="26"/>
      <c r="CZ3" s="26"/>
      <c r="DA3" s="26"/>
      <c r="DB3" s="26"/>
      <c r="DL3" s="12" t="s">
        <v>119</v>
      </c>
      <c r="DM3" s="12"/>
      <c r="DN3" s="12"/>
      <c r="DO3" s="12"/>
      <c r="DP3" s="12"/>
      <c r="DQ3" s="12"/>
      <c r="DR3" s="12"/>
      <c r="DS3" s="12"/>
      <c r="DT3" s="12"/>
      <c r="DU3" s="12"/>
      <c r="DV3" s="12"/>
      <c r="EP3" s="193"/>
    </row>
    <row r="4" spans="1:146">
      <c r="A4" s="191" t="s">
        <v>44</v>
      </c>
      <c r="B4" s="16">
        <v>9</v>
      </c>
      <c r="C4" s="16">
        <v>5</v>
      </c>
      <c r="D4" s="16">
        <v>9</v>
      </c>
      <c r="E4" s="17">
        <v>9</v>
      </c>
      <c r="F4" s="11">
        <v>9</v>
      </c>
      <c r="G4" s="11">
        <v>5</v>
      </c>
      <c r="H4" s="11">
        <v>7</v>
      </c>
      <c r="I4" s="11">
        <v>7</v>
      </c>
      <c r="J4" s="16">
        <v>5</v>
      </c>
      <c r="K4" s="16">
        <v>8</v>
      </c>
      <c r="L4" s="16">
        <v>9</v>
      </c>
      <c r="M4" s="16">
        <v>7</v>
      </c>
      <c r="N4" s="16">
        <v>6</v>
      </c>
      <c r="O4" s="16">
        <v>8</v>
      </c>
      <c r="P4" s="16">
        <v>9</v>
      </c>
      <c r="Q4" s="16">
        <v>7</v>
      </c>
      <c r="T4" s="191" t="s">
        <v>43</v>
      </c>
      <c r="U4" s="7">
        <f>((B3*B17)^(1/2))</f>
        <v>9</v>
      </c>
      <c r="V4" s="7">
        <f t="shared" ref="V4:AJ13" si="0">((C3*C17)^(1/2))</f>
        <v>5.9160797830996161</v>
      </c>
      <c r="W4" s="7">
        <f t="shared" si="0"/>
        <v>6.9282032302755088</v>
      </c>
      <c r="X4" s="7">
        <f t="shared" si="0"/>
        <v>7.4833147735478827</v>
      </c>
      <c r="Y4" s="7">
        <f t="shared" si="0"/>
        <v>7.3484692283495345</v>
      </c>
      <c r="Z4" s="7">
        <f t="shared" si="0"/>
        <v>7.9372539331937721</v>
      </c>
      <c r="AA4" s="7">
        <f t="shared" si="0"/>
        <v>7</v>
      </c>
      <c r="AB4" s="7">
        <f t="shared" si="0"/>
        <v>6.4807406984078604</v>
      </c>
      <c r="AC4" s="7">
        <f t="shared" si="0"/>
        <v>9</v>
      </c>
      <c r="AD4" s="7">
        <f t="shared" si="0"/>
        <v>7</v>
      </c>
      <c r="AE4" s="7">
        <f t="shared" si="0"/>
        <v>6</v>
      </c>
      <c r="AF4" s="7">
        <f t="shared" si="0"/>
        <v>7</v>
      </c>
      <c r="AG4" s="7">
        <f t="shared" si="0"/>
        <v>6</v>
      </c>
      <c r="AH4" s="7">
        <f t="shared" si="0"/>
        <v>7</v>
      </c>
      <c r="AI4" s="7">
        <f t="shared" si="0"/>
        <v>5</v>
      </c>
      <c r="AJ4" s="7">
        <f t="shared" si="0"/>
        <v>8</v>
      </c>
      <c r="AK4" s="52">
        <f>SUM(U4:AJ4)</f>
        <v>113.09406164687418</v>
      </c>
      <c r="AM4" s="191" t="s">
        <v>43</v>
      </c>
      <c r="AN4" s="7">
        <f>U4^2</f>
        <v>81</v>
      </c>
      <c r="AO4" s="7">
        <f t="shared" ref="AO4:BC13" si="1">V4^2</f>
        <v>35</v>
      </c>
      <c r="AP4" s="7">
        <f t="shared" si="1"/>
        <v>47.999999999999993</v>
      </c>
      <c r="AQ4" s="7">
        <f t="shared" si="1"/>
        <v>56</v>
      </c>
      <c r="AR4" s="7">
        <f t="shared" si="1"/>
        <v>54</v>
      </c>
      <c r="AS4" s="7">
        <f t="shared" si="1"/>
        <v>63.000000000000007</v>
      </c>
      <c r="AT4" s="7">
        <f t="shared" si="1"/>
        <v>49</v>
      </c>
      <c r="AU4" s="7">
        <f t="shared" si="1"/>
        <v>42</v>
      </c>
      <c r="AV4" s="7">
        <f t="shared" si="1"/>
        <v>81</v>
      </c>
      <c r="AW4" s="7">
        <f t="shared" si="1"/>
        <v>49</v>
      </c>
      <c r="AX4" s="7">
        <f t="shared" si="1"/>
        <v>36</v>
      </c>
      <c r="AY4" s="7">
        <f t="shared" si="1"/>
        <v>49</v>
      </c>
      <c r="AZ4" s="7">
        <f t="shared" si="1"/>
        <v>36</v>
      </c>
      <c r="BA4" s="7">
        <f t="shared" si="1"/>
        <v>49</v>
      </c>
      <c r="BB4" s="7">
        <f t="shared" si="1"/>
        <v>25</v>
      </c>
      <c r="BC4" s="7">
        <f t="shared" si="1"/>
        <v>64</v>
      </c>
      <c r="BD4" s="52">
        <f>SUM(AN4:BC4)</f>
        <v>817</v>
      </c>
      <c r="BF4" s="191" t="s">
        <v>43</v>
      </c>
      <c r="BG4" s="7">
        <f>(U4/AN$15)</f>
        <v>0.41962716370814124</v>
      </c>
      <c r="BH4" s="7">
        <f t="shared" ref="BH4:BR13" si="2">(V4/AO$15)</f>
        <v>0.31668049032311635</v>
      </c>
      <c r="BI4" s="7">
        <f t="shared" si="2"/>
        <v>0.29869605095316976</v>
      </c>
      <c r="BJ4" s="7">
        <f t="shared" si="2"/>
        <v>0.33136674783180564</v>
      </c>
      <c r="BK4" s="7">
        <f t="shared" si="2"/>
        <v>0.30592077677689394</v>
      </c>
      <c r="BL4" s="7">
        <f t="shared" si="2"/>
        <v>0.3788244615453813</v>
      </c>
      <c r="BM4" s="7">
        <f t="shared" si="2"/>
        <v>0.321860342910192</v>
      </c>
      <c r="BN4" s="7">
        <f t="shared" si="2"/>
        <v>0.29704426289300234</v>
      </c>
      <c r="BO4" s="7">
        <f t="shared" si="2"/>
        <v>0.36590203268178373</v>
      </c>
      <c r="BP4" s="7">
        <f t="shared" si="2"/>
        <v>0.30406056993414859</v>
      </c>
      <c r="BQ4" s="7">
        <f t="shared" si="2"/>
        <v>0.24019223070763068</v>
      </c>
      <c r="BR4" s="7">
        <f t="shared" si="2"/>
        <v>0.31026954502455539</v>
      </c>
      <c r="BS4" s="7">
        <f>(AG4/AZ$15)</f>
        <v>0.26886642896893248</v>
      </c>
      <c r="BT4" s="7">
        <f t="shared" ref="BT4:BT13" si="3">(AH4/BA$15)</f>
        <v>0.28412123546386964</v>
      </c>
      <c r="BU4" s="7">
        <f t="shared" ref="BU4:BU13" si="4">(AI4/BB$15)</f>
        <v>0.20294373961704973</v>
      </c>
      <c r="BV4" s="7">
        <f t="shared" ref="BV4:BV13" si="5">(AJ4/BC$15)</f>
        <v>0.35777087639996635</v>
      </c>
      <c r="BW4" s="10">
        <f>SUM(BG4:BV4)</f>
        <v>5.004146955739639</v>
      </c>
      <c r="BY4" s="191" t="s">
        <v>62</v>
      </c>
      <c r="BZ4" s="89">
        <v>5.5777969248660617E-2</v>
      </c>
      <c r="CB4" s="191" t="s">
        <v>43</v>
      </c>
      <c r="CC4" s="7">
        <f>(BZ$4*BG4)</f>
        <v>2.3405951033215376E-2</v>
      </c>
      <c r="CD4" s="7">
        <f>(BZ$5*BH4)</f>
        <v>1.7663794650893551E-2</v>
      </c>
      <c r="CE4" s="7">
        <f>(BZ$6*BI4)</f>
        <v>4.4591169224941244E-3</v>
      </c>
      <c r="CF4" s="7">
        <f>(BZ$7*BJ4)</f>
        <v>8.6595048754476676E-3</v>
      </c>
      <c r="CG4" s="7">
        <f>(BZ$8*BK4)</f>
        <v>3.02881198157014E-3</v>
      </c>
      <c r="CH4" s="7">
        <f>(BZ$9*BL4)</f>
        <v>4.6897565056488559E-2</v>
      </c>
      <c r="CI4" s="7">
        <f>BZ$10*BM4</f>
        <v>6.6405591688043594E-2</v>
      </c>
      <c r="CJ4" s="7">
        <f>(BZ$11*BN4)</f>
        <v>1.0537815078388415E-2</v>
      </c>
      <c r="CK4" s="7">
        <f>(BZ$12*BO4)</f>
        <v>3.940490835833807E-2</v>
      </c>
      <c r="CL4" s="7">
        <f>(BZ$13*BP4)</f>
        <v>0</v>
      </c>
      <c r="CM4" s="7">
        <f>(BZ$14*BQ4)</f>
        <v>0</v>
      </c>
      <c r="CN4" s="7">
        <f>(BZ$15*BR4)</f>
        <v>0</v>
      </c>
      <c r="CO4" s="7">
        <f>(BZ$16*BS4)</f>
        <v>0</v>
      </c>
      <c r="CP4" s="7">
        <f>(BZ$17*BT4)</f>
        <v>0</v>
      </c>
      <c r="CQ4" s="7">
        <f>(BZ$18*BU4)</f>
        <v>0</v>
      </c>
      <c r="CR4" s="7">
        <f>(BZ$19*BV4)</f>
        <v>0.13029957774779141</v>
      </c>
      <c r="CS4" s="52">
        <f>SUM(CC4:CR4)</f>
        <v>0.35076263739267088</v>
      </c>
      <c r="CU4" s="191" t="s">
        <v>62</v>
      </c>
      <c r="CV4" s="191" t="s">
        <v>63</v>
      </c>
      <c r="CW4" s="191" t="s">
        <v>66</v>
      </c>
      <c r="CX4" s="191" t="s">
        <v>67</v>
      </c>
      <c r="CY4" s="191" t="s">
        <v>68</v>
      </c>
      <c r="CZ4" s="191" t="s">
        <v>69</v>
      </c>
      <c r="DA4" s="191" t="s">
        <v>70</v>
      </c>
      <c r="DB4" s="191" t="s">
        <v>71</v>
      </c>
      <c r="DC4" s="191" t="s">
        <v>72</v>
      </c>
      <c r="DD4" s="191" t="s">
        <v>73</v>
      </c>
      <c r="DE4" s="191" t="s">
        <v>74</v>
      </c>
      <c r="DF4" s="191" t="s">
        <v>75</v>
      </c>
      <c r="DG4" s="191" t="s">
        <v>76</v>
      </c>
      <c r="DH4" s="191" t="s">
        <v>77</v>
      </c>
      <c r="DI4" s="191" t="s">
        <v>78</v>
      </c>
      <c r="DJ4" s="191" t="s">
        <v>79</v>
      </c>
      <c r="DL4" s="190"/>
      <c r="DM4" s="191" t="s">
        <v>62</v>
      </c>
      <c r="DN4" s="191" t="s">
        <v>63</v>
      </c>
      <c r="DO4" s="191" t="s">
        <v>66</v>
      </c>
      <c r="DP4" s="191" t="s">
        <v>67</v>
      </c>
      <c r="DQ4" s="191" t="s">
        <v>68</v>
      </c>
      <c r="DR4" s="191" t="s">
        <v>69</v>
      </c>
      <c r="DS4" s="191" t="s">
        <v>70</v>
      </c>
      <c r="DT4" s="191" t="s">
        <v>71</v>
      </c>
      <c r="DU4" s="191" t="s">
        <v>72</v>
      </c>
      <c r="DV4" s="191" t="s">
        <v>73</v>
      </c>
      <c r="DW4" s="191" t="s">
        <v>74</v>
      </c>
      <c r="DX4" s="191" t="s">
        <v>75</v>
      </c>
      <c r="DY4" s="191" t="s">
        <v>76</v>
      </c>
      <c r="DZ4" s="191" t="s">
        <v>77</v>
      </c>
      <c r="EA4" s="191" t="s">
        <v>78</v>
      </c>
      <c r="EB4" s="191" t="s">
        <v>79</v>
      </c>
      <c r="EC4" s="194" t="s">
        <v>19</v>
      </c>
      <c r="ED4" s="194" t="s">
        <v>122</v>
      </c>
      <c r="EF4" s="26" t="s">
        <v>121</v>
      </c>
      <c r="EG4" s="26"/>
      <c r="EH4" s="26"/>
    </row>
    <row r="5" spans="1:146">
      <c r="A5" s="191" t="s">
        <v>45</v>
      </c>
      <c r="B5" s="16">
        <v>7</v>
      </c>
      <c r="C5" s="16">
        <v>7</v>
      </c>
      <c r="D5" s="16">
        <v>6</v>
      </c>
      <c r="E5" s="17">
        <v>4</v>
      </c>
      <c r="F5" s="11">
        <v>9</v>
      </c>
      <c r="G5" s="11">
        <v>7</v>
      </c>
      <c r="H5" s="11">
        <v>5</v>
      </c>
      <c r="I5" s="11">
        <v>7</v>
      </c>
      <c r="J5" s="16">
        <v>7</v>
      </c>
      <c r="K5" s="16">
        <v>8</v>
      </c>
      <c r="L5" s="16">
        <v>9</v>
      </c>
      <c r="M5" s="16">
        <v>7</v>
      </c>
      <c r="N5" s="16">
        <v>6</v>
      </c>
      <c r="O5" s="16">
        <v>7</v>
      </c>
      <c r="P5" s="16">
        <v>8</v>
      </c>
      <c r="Q5" s="16">
        <v>6</v>
      </c>
      <c r="T5" s="191" t="s">
        <v>44</v>
      </c>
      <c r="U5" s="7">
        <f t="shared" ref="U5:U13" si="6">((B4*B18)^(1/2))</f>
        <v>6.7082039324993694</v>
      </c>
      <c r="V5" s="7">
        <f t="shared" si="0"/>
        <v>5.4772255750516612</v>
      </c>
      <c r="W5" s="7">
        <f t="shared" si="0"/>
        <v>6.7082039324993694</v>
      </c>
      <c r="X5" s="7">
        <f t="shared" si="0"/>
        <v>7.9372539331937721</v>
      </c>
      <c r="Y5" s="7">
        <f t="shared" si="0"/>
        <v>8.4852813742385695</v>
      </c>
      <c r="Z5" s="7">
        <f t="shared" si="0"/>
        <v>5.9160797830996161</v>
      </c>
      <c r="AA5" s="7">
        <f t="shared" si="0"/>
        <v>7.9372539331937721</v>
      </c>
      <c r="AB5" s="7">
        <f t="shared" si="0"/>
        <v>7</v>
      </c>
      <c r="AC5" s="7">
        <f t="shared" si="0"/>
        <v>5</v>
      </c>
      <c r="AD5" s="7">
        <f t="shared" si="0"/>
        <v>8</v>
      </c>
      <c r="AE5" s="7">
        <f t="shared" si="0"/>
        <v>9</v>
      </c>
      <c r="AF5" s="7">
        <f t="shared" si="0"/>
        <v>7</v>
      </c>
      <c r="AG5" s="7">
        <f t="shared" si="0"/>
        <v>6</v>
      </c>
      <c r="AH5" s="7">
        <f t="shared" si="0"/>
        <v>8</v>
      </c>
      <c r="AI5" s="7">
        <f t="shared" si="0"/>
        <v>9</v>
      </c>
      <c r="AJ5" s="7">
        <f t="shared" si="0"/>
        <v>7</v>
      </c>
      <c r="AK5" s="52">
        <f t="shared" ref="AK5:AK13" si="7">SUM(U5:AJ5)</f>
        <v>115.16950246377613</v>
      </c>
      <c r="AM5" s="191" t="s">
        <v>44</v>
      </c>
      <c r="AN5" s="7">
        <f t="shared" ref="AN5:AN13" si="8">U5^2</f>
        <v>45.000000000000007</v>
      </c>
      <c r="AO5" s="7">
        <f t="shared" si="1"/>
        <v>30</v>
      </c>
      <c r="AP5" s="7">
        <f t="shared" si="1"/>
        <v>45.000000000000007</v>
      </c>
      <c r="AQ5" s="7">
        <f t="shared" si="1"/>
        <v>63.000000000000007</v>
      </c>
      <c r="AR5" s="7">
        <f t="shared" si="1"/>
        <v>71.999999999999986</v>
      </c>
      <c r="AS5" s="7">
        <f t="shared" si="1"/>
        <v>35</v>
      </c>
      <c r="AT5" s="7">
        <f t="shared" si="1"/>
        <v>63.000000000000007</v>
      </c>
      <c r="AU5" s="7">
        <f t="shared" si="1"/>
        <v>49</v>
      </c>
      <c r="AV5" s="7">
        <f t="shared" si="1"/>
        <v>25</v>
      </c>
      <c r="AW5" s="7">
        <f t="shared" si="1"/>
        <v>64</v>
      </c>
      <c r="AX5" s="7">
        <f t="shared" si="1"/>
        <v>81</v>
      </c>
      <c r="AY5" s="7">
        <f t="shared" si="1"/>
        <v>49</v>
      </c>
      <c r="AZ5" s="7">
        <f t="shared" si="1"/>
        <v>36</v>
      </c>
      <c r="BA5" s="7">
        <f t="shared" si="1"/>
        <v>64</v>
      </c>
      <c r="BB5" s="7">
        <f t="shared" si="1"/>
        <v>81</v>
      </c>
      <c r="BC5" s="7">
        <f t="shared" si="1"/>
        <v>49</v>
      </c>
      <c r="BD5" s="52">
        <f t="shared" ref="BD5:BD13" si="9">SUM(AN5:BC5)</f>
        <v>851</v>
      </c>
      <c r="BF5" s="191" t="s">
        <v>44</v>
      </c>
      <c r="BG5" s="7">
        <f t="shared" ref="BG5:BG13" si="10">(U5/AN$15)</f>
        <v>0.31277162108561218</v>
      </c>
      <c r="BH5" s="7">
        <f t="shared" si="2"/>
        <v>0.29318916314696808</v>
      </c>
      <c r="BI5" s="7">
        <f t="shared" si="2"/>
        <v>0.28921120772988718</v>
      </c>
      <c r="BJ5" s="7">
        <f t="shared" si="2"/>
        <v>0.3514675116774037</v>
      </c>
      <c r="BK5" s="7">
        <f t="shared" si="2"/>
        <v>0.35324688564567824</v>
      </c>
      <c r="BL5" s="7">
        <f t="shared" si="2"/>
        <v>0.28235908251840919</v>
      </c>
      <c r="BM5" s="7">
        <f t="shared" si="2"/>
        <v>0.36495532467185965</v>
      </c>
      <c r="BN5" s="7">
        <f t="shared" si="2"/>
        <v>0.32084447395987398</v>
      </c>
      <c r="BO5" s="7">
        <f t="shared" si="2"/>
        <v>0.20327890704543541</v>
      </c>
      <c r="BP5" s="7">
        <f t="shared" si="2"/>
        <v>0.34749779421045551</v>
      </c>
      <c r="BQ5" s="7">
        <f t="shared" si="2"/>
        <v>0.36028834606144605</v>
      </c>
      <c r="BR5" s="7">
        <f t="shared" si="2"/>
        <v>0.31026954502455539</v>
      </c>
      <c r="BS5" s="7">
        <f t="shared" ref="BS5:BS13" si="11">(AG5/AZ$15)</f>
        <v>0.26886642896893248</v>
      </c>
      <c r="BT5" s="7">
        <f t="shared" si="3"/>
        <v>0.32470998338727958</v>
      </c>
      <c r="BU5" s="7">
        <f t="shared" si="4"/>
        <v>0.36529873131068952</v>
      </c>
      <c r="BV5" s="7">
        <f t="shared" si="5"/>
        <v>0.31304951684997057</v>
      </c>
      <c r="BW5" s="10">
        <f t="shared" ref="BW5:BW13" si="12">SUM(BG5:BV5)</f>
        <v>5.0613045232944565</v>
      </c>
      <c r="BY5" s="191" t="s">
        <v>63</v>
      </c>
      <c r="BZ5" s="89">
        <v>5.5777969248660617E-2</v>
      </c>
      <c r="CB5" s="191" t="s">
        <v>44</v>
      </c>
      <c r="CC5" s="7">
        <f t="shared" ref="CC5:CC12" si="13">(BZ$4*BG5)</f>
        <v>1.7445765862767006E-2</v>
      </c>
      <c r="CD5" s="7">
        <f t="shared" ref="CD5:CD13" si="14">(BZ$5*BH5)</f>
        <v>1.6353496126052126E-2</v>
      </c>
      <c r="CE5" s="7">
        <f t="shared" ref="CE5:CE13" si="15">(BZ$6*BI5)</f>
        <v>4.3175213949028539E-3</v>
      </c>
      <c r="CF5" s="7">
        <f t="shared" ref="CF5:CF13" si="16">(BZ$7*BJ5)</f>
        <v>9.1847919287205235E-3</v>
      </c>
      <c r="CG5" s="7">
        <f t="shared" ref="CG5:CG13" si="17">(BZ$8*BK5)</f>
        <v>3.4973708257685682E-3</v>
      </c>
      <c r="CH5" s="7">
        <f t="shared" ref="CH5:CH13" si="18">(BZ$9*BL5)</f>
        <v>3.495538114850906E-2</v>
      </c>
      <c r="CI5" s="7">
        <f t="shared" ref="CI5:CI13" si="19">BZ$10*BM5</f>
        <v>7.5296863401711947E-2</v>
      </c>
      <c r="CJ5" s="7">
        <f t="shared" ref="CJ5:CJ13" si="20">(BZ$11*BN5)</f>
        <v>1.1382141175134634E-2</v>
      </c>
      <c r="CK5" s="7">
        <f t="shared" ref="CK5:CK13" si="21">(BZ$12*BO5)</f>
        <v>2.1891615754632259E-2</v>
      </c>
      <c r="CL5" s="7">
        <f t="shared" ref="CL5:CL13" si="22">(BZ$13*BP5)</f>
        <v>0</v>
      </c>
      <c r="CM5" s="7">
        <f t="shared" ref="CM5:CM13" si="23">(BZ$14*BQ5)</f>
        <v>0</v>
      </c>
      <c r="CN5" s="7">
        <f t="shared" ref="CN5:CN13" si="24">(BZ$15*BR5)</f>
        <v>0</v>
      </c>
      <c r="CO5" s="7">
        <f t="shared" ref="CO5:CO13" si="25">(BZ$16*BS5)</f>
        <v>0</v>
      </c>
      <c r="CP5" s="7">
        <f t="shared" ref="CP5:CP13" si="26">(BZ$17*BT5)</f>
        <v>0</v>
      </c>
      <c r="CQ5" s="7">
        <f t="shared" ref="CQ5:CQ13" si="27">(BZ$18*BU5)</f>
        <v>0</v>
      </c>
      <c r="CR5" s="7">
        <f t="shared" ref="CR5:CR13" si="28">(BZ$19*BV5)</f>
        <v>0.11401213052931748</v>
      </c>
      <c r="CS5" s="52">
        <f t="shared" ref="CS5:CS13" si="29">SUM(CC5:CR5)</f>
        <v>0.30833707814751649</v>
      </c>
      <c r="CU5" s="7">
        <f>MAX(CC4:CC13)</f>
        <v>2.3405951033215376E-2</v>
      </c>
      <c r="CV5" s="7">
        <f t="shared" ref="CV5:DD5" si="30">MAX(CD4:CD13)</f>
        <v>2.0900083685394893E-2</v>
      </c>
      <c r="CW5" s="7">
        <f t="shared" si="30"/>
        <v>5.7925627999874975E-3</v>
      </c>
      <c r="CX5" s="7">
        <f t="shared" si="30"/>
        <v>9.1847919287205235E-3</v>
      </c>
      <c r="CY5" s="7">
        <f t="shared" si="30"/>
        <v>3.7095219408374248E-3</v>
      </c>
      <c r="CZ5" s="7">
        <f t="shared" si="30"/>
        <v>4.6897565056488559E-2</v>
      </c>
      <c r="DA5" s="7">
        <f t="shared" si="30"/>
        <v>7.5296863401711947E-2</v>
      </c>
      <c r="DB5" s="7">
        <f t="shared" si="30"/>
        <v>1.2168020744356096E-2</v>
      </c>
      <c r="DC5" s="7">
        <f t="shared" si="30"/>
        <v>3.940490835833807E-2</v>
      </c>
      <c r="DD5" s="7">
        <f t="shared" si="30"/>
        <v>0</v>
      </c>
      <c r="DE5" s="7">
        <f>MAX(CM4:CM13)</f>
        <v>0</v>
      </c>
      <c r="DF5" s="7">
        <f t="shared" ref="DF5" si="31">MAX(CN4:CN13)</f>
        <v>0</v>
      </c>
      <c r="DG5" s="7">
        <f t="shared" ref="DG5" si="32">MAX(CO4:CO13)</f>
        <v>0</v>
      </c>
      <c r="DH5" s="7">
        <f t="shared" ref="DH5" si="33">MAX(CP4:CP13)</f>
        <v>0</v>
      </c>
      <c r="DI5" s="7">
        <f t="shared" ref="DI5" si="34">MAX(CQ4:CQ13)</f>
        <v>0</v>
      </c>
      <c r="DJ5" s="7">
        <f t="shared" ref="DJ5" si="35">MAX(CR4:CR13)</f>
        <v>0.14658702496626533</v>
      </c>
      <c r="DL5" s="191" t="s">
        <v>124</v>
      </c>
      <c r="DM5" s="197">
        <f>(CC4-CU$5)^2</f>
        <v>0</v>
      </c>
      <c r="DN5" s="197">
        <f t="shared" ref="DN5:DX14" si="36">(CD4-CV$5)^2</f>
        <v>1.0473566714833633E-5</v>
      </c>
      <c r="DO5" s="197">
        <f t="shared" si="36"/>
        <v>1.7780779082040717E-6</v>
      </c>
      <c r="DP5" s="197">
        <f t="shared" si="36"/>
        <v>2.7592648833608015E-7</v>
      </c>
      <c r="DQ5" s="197">
        <f t="shared" si="36"/>
        <v>4.633660486456685E-7</v>
      </c>
      <c r="DR5" s="197">
        <f t="shared" si="36"/>
        <v>0</v>
      </c>
      <c r="DS5" s="197">
        <f t="shared" si="36"/>
        <v>7.9054712686278962E-5</v>
      </c>
      <c r="DT5" s="197">
        <f t="shared" si="36"/>
        <v>2.6575705133531308E-6</v>
      </c>
      <c r="DU5" s="197">
        <f t="shared" si="36"/>
        <v>0</v>
      </c>
      <c r="DV5" s="197">
        <f t="shared" si="36"/>
        <v>0</v>
      </c>
      <c r="DW5" s="197">
        <f t="shared" si="36"/>
        <v>0</v>
      </c>
      <c r="DX5" s="197">
        <f t="shared" si="36"/>
        <v>0</v>
      </c>
      <c r="DY5" s="197">
        <f>(CO4-DG$5)^2</f>
        <v>0</v>
      </c>
      <c r="DZ5" s="197">
        <f t="shared" ref="DZ5:DZ14" si="37">(CP4-DH$5)^2</f>
        <v>0</v>
      </c>
      <c r="EA5" s="197">
        <f t="shared" ref="EA5:EA14" si="38">(CQ4-DI$5)^2</f>
        <v>0</v>
      </c>
      <c r="EB5" s="197">
        <f t="shared" ref="EB5:EB14" si="39">(CR4-DJ$5)^2</f>
        <v>2.652809368945737E-4</v>
      </c>
      <c r="EC5" s="196">
        <f>SUM(DM5:EB5)</f>
        <v>3.5998415725422525E-4</v>
      </c>
      <c r="ED5" s="195">
        <f>SQRT(EC5)</f>
        <v>1.8973248463408296E-2</v>
      </c>
      <c r="EF5" s="190"/>
      <c r="EG5" s="190"/>
      <c r="EH5" s="194" t="s">
        <v>123</v>
      </c>
    </row>
    <row r="6" spans="1:146">
      <c r="A6" s="191" t="s">
        <v>46</v>
      </c>
      <c r="B6" s="16">
        <v>7</v>
      </c>
      <c r="C6" s="16">
        <v>7</v>
      </c>
      <c r="D6" s="16">
        <v>9</v>
      </c>
      <c r="E6" s="17">
        <v>4</v>
      </c>
      <c r="F6" s="11">
        <v>9</v>
      </c>
      <c r="G6" s="11">
        <v>7</v>
      </c>
      <c r="H6" s="11">
        <v>5</v>
      </c>
      <c r="I6" s="11">
        <v>6</v>
      </c>
      <c r="J6" s="16">
        <v>8</v>
      </c>
      <c r="K6" s="16">
        <v>8</v>
      </c>
      <c r="L6" s="16">
        <v>8</v>
      </c>
      <c r="M6" s="16">
        <v>7</v>
      </c>
      <c r="N6" s="16">
        <v>8</v>
      </c>
      <c r="O6" s="16">
        <v>7</v>
      </c>
      <c r="P6" s="16">
        <v>9</v>
      </c>
      <c r="Q6" s="16">
        <v>6</v>
      </c>
      <c r="T6" s="191" t="s">
        <v>45</v>
      </c>
      <c r="U6" s="7">
        <f t="shared" si="6"/>
        <v>7.4833147735478827</v>
      </c>
      <c r="V6" s="7">
        <f t="shared" si="0"/>
        <v>7</v>
      </c>
      <c r="W6" s="7">
        <f t="shared" si="0"/>
        <v>4.8989794855663558</v>
      </c>
      <c r="X6" s="7">
        <f t="shared" si="0"/>
        <v>5.6568542494923806</v>
      </c>
      <c r="Y6" s="7">
        <f t="shared" si="0"/>
        <v>9</v>
      </c>
      <c r="Z6" s="7">
        <f t="shared" si="0"/>
        <v>7</v>
      </c>
      <c r="AA6" s="7">
        <f t="shared" si="0"/>
        <v>5.4772255750516612</v>
      </c>
      <c r="AB6" s="7">
        <f t="shared" si="0"/>
        <v>7.4833147735478827</v>
      </c>
      <c r="AC6" s="7">
        <f t="shared" si="0"/>
        <v>7</v>
      </c>
      <c r="AD6" s="7">
        <f t="shared" si="0"/>
        <v>8</v>
      </c>
      <c r="AE6" s="7">
        <f t="shared" si="0"/>
        <v>9</v>
      </c>
      <c r="AF6" s="7">
        <f t="shared" si="0"/>
        <v>7</v>
      </c>
      <c r="AG6" s="7">
        <f t="shared" si="0"/>
        <v>6</v>
      </c>
      <c r="AH6" s="7">
        <f t="shared" si="0"/>
        <v>7</v>
      </c>
      <c r="AI6" s="7">
        <f t="shared" si="0"/>
        <v>8</v>
      </c>
      <c r="AJ6" s="7">
        <f t="shared" si="0"/>
        <v>6</v>
      </c>
      <c r="AK6" s="52">
        <f t="shared" si="7"/>
        <v>111.99968885720617</v>
      </c>
      <c r="AM6" s="191" t="s">
        <v>45</v>
      </c>
      <c r="AN6" s="7">
        <f t="shared" si="8"/>
        <v>56</v>
      </c>
      <c r="AO6" s="7">
        <f t="shared" si="1"/>
        <v>49</v>
      </c>
      <c r="AP6" s="7">
        <f t="shared" si="1"/>
        <v>23.999999999999996</v>
      </c>
      <c r="AQ6" s="7">
        <f t="shared" si="1"/>
        <v>32.000000000000007</v>
      </c>
      <c r="AR6" s="7">
        <f t="shared" si="1"/>
        <v>81</v>
      </c>
      <c r="AS6" s="7">
        <f t="shared" si="1"/>
        <v>49</v>
      </c>
      <c r="AT6" s="7">
        <f t="shared" si="1"/>
        <v>30</v>
      </c>
      <c r="AU6" s="7">
        <f t="shared" si="1"/>
        <v>56</v>
      </c>
      <c r="AV6" s="7">
        <f t="shared" si="1"/>
        <v>49</v>
      </c>
      <c r="AW6" s="7">
        <f t="shared" si="1"/>
        <v>64</v>
      </c>
      <c r="AX6" s="7">
        <f t="shared" si="1"/>
        <v>81</v>
      </c>
      <c r="AY6" s="7">
        <f t="shared" si="1"/>
        <v>49</v>
      </c>
      <c r="AZ6" s="7">
        <f t="shared" si="1"/>
        <v>36</v>
      </c>
      <c r="BA6" s="7">
        <f t="shared" si="1"/>
        <v>49</v>
      </c>
      <c r="BB6" s="7">
        <f t="shared" si="1"/>
        <v>64</v>
      </c>
      <c r="BC6" s="7">
        <f t="shared" si="1"/>
        <v>36</v>
      </c>
      <c r="BD6" s="52">
        <f t="shared" si="9"/>
        <v>805</v>
      </c>
      <c r="BF6" s="191" t="s">
        <v>45</v>
      </c>
      <c r="BG6" s="7">
        <f t="shared" si="10"/>
        <v>0.34891135039545879</v>
      </c>
      <c r="BH6" s="7">
        <f t="shared" si="2"/>
        <v>0.37470140930053242</v>
      </c>
      <c r="BI6" s="7">
        <f t="shared" si="2"/>
        <v>0.21121000314262886</v>
      </c>
      <c r="BJ6" s="7">
        <f t="shared" si="2"/>
        <v>0.25048971643405982</v>
      </c>
      <c r="BK6" s="7">
        <f t="shared" si="2"/>
        <v>0.37467490240963197</v>
      </c>
      <c r="BL6" s="7">
        <f t="shared" si="2"/>
        <v>0.33409177193234335</v>
      </c>
      <c r="BM6" s="7">
        <f t="shared" si="2"/>
        <v>0.25184310025465728</v>
      </c>
      <c r="BN6" s="7">
        <f t="shared" si="2"/>
        <v>0.34299717028501769</v>
      </c>
      <c r="BO6" s="7">
        <f t="shared" si="2"/>
        <v>0.28459046986360959</v>
      </c>
      <c r="BP6" s="7">
        <f t="shared" si="2"/>
        <v>0.34749779421045551</v>
      </c>
      <c r="BQ6" s="7">
        <f t="shared" si="2"/>
        <v>0.36028834606144605</v>
      </c>
      <c r="BR6" s="7">
        <f t="shared" si="2"/>
        <v>0.31026954502455539</v>
      </c>
      <c r="BS6" s="7">
        <f t="shared" si="11"/>
        <v>0.26886642896893248</v>
      </c>
      <c r="BT6" s="7">
        <f t="shared" si="3"/>
        <v>0.28412123546386964</v>
      </c>
      <c r="BU6" s="7">
        <f t="shared" si="4"/>
        <v>0.32470998338727958</v>
      </c>
      <c r="BV6" s="7">
        <f t="shared" si="5"/>
        <v>0.26832815729997472</v>
      </c>
      <c r="BW6" s="10">
        <f t="shared" si="12"/>
        <v>4.9375913844344534</v>
      </c>
      <c r="BY6" s="191" t="s">
        <v>66</v>
      </c>
      <c r="BZ6" s="89">
        <v>1.4928610231921798E-2</v>
      </c>
      <c r="CB6" s="191" t="s">
        <v>45</v>
      </c>
      <c r="CC6" s="7">
        <f t="shared" si="13"/>
        <v>1.9461566572866549E-2</v>
      </c>
      <c r="CD6" s="7">
        <f t="shared" si="14"/>
        <v>2.0900083685394893E-2</v>
      </c>
      <c r="CE6" s="7">
        <f t="shared" si="15"/>
        <v>3.1530718139992841E-3</v>
      </c>
      <c r="CF6" s="7">
        <f t="shared" si="16"/>
        <v>6.5459703935388238E-3</v>
      </c>
      <c r="CG6" s="7">
        <f t="shared" si="17"/>
        <v>3.7095219408374248E-3</v>
      </c>
      <c r="CH6" s="7">
        <f t="shared" si="18"/>
        <v>4.1359764744647171E-2</v>
      </c>
      <c r="CI6" s="7">
        <f t="shared" si="19"/>
        <v>5.1959772160027194E-2</v>
      </c>
      <c r="CJ6" s="7">
        <f t="shared" si="20"/>
        <v>1.2168020744356096E-2</v>
      </c>
      <c r="CK6" s="7">
        <f t="shared" si="21"/>
        <v>3.0648262056485166E-2</v>
      </c>
      <c r="CL6" s="7">
        <f t="shared" si="22"/>
        <v>0</v>
      </c>
      <c r="CM6" s="7">
        <f t="shared" si="23"/>
        <v>0</v>
      </c>
      <c r="CN6" s="7">
        <f t="shared" si="24"/>
        <v>0</v>
      </c>
      <c r="CO6" s="7">
        <f t="shared" si="25"/>
        <v>0</v>
      </c>
      <c r="CP6" s="7">
        <f t="shared" si="26"/>
        <v>0</v>
      </c>
      <c r="CQ6" s="7">
        <f t="shared" si="27"/>
        <v>0</v>
      </c>
      <c r="CR6" s="7">
        <f t="shared" si="28"/>
        <v>9.7724683310843538E-2</v>
      </c>
      <c r="CS6" s="52">
        <f t="shared" si="29"/>
        <v>0.28763071742299612</v>
      </c>
      <c r="DL6" s="191" t="s">
        <v>127</v>
      </c>
      <c r="DM6" s="197">
        <f t="shared" ref="DM6:DM14" si="40">(CC5-CU$5)^2</f>
        <v>3.5523807266032672E-5</v>
      </c>
      <c r="DN6" s="197">
        <f t="shared" si="36"/>
        <v>2.0671458434770426E-5</v>
      </c>
      <c r="DO6" s="197">
        <f t="shared" si="36"/>
        <v>2.1757471467140796E-6</v>
      </c>
      <c r="DP6" s="197">
        <f t="shared" si="36"/>
        <v>0</v>
      </c>
      <c r="DQ6" s="197">
        <f t="shared" si="36"/>
        <v>4.5008095624959241E-8</v>
      </c>
      <c r="DR6" s="197">
        <f t="shared" si="36"/>
        <v>1.426157564920045E-4</v>
      </c>
      <c r="DS6" s="197">
        <f t="shared" si="36"/>
        <v>0</v>
      </c>
      <c r="DT6" s="197">
        <f t="shared" si="36"/>
        <v>6.1760669731970969E-7</v>
      </c>
      <c r="DU6" s="197">
        <f t="shared" si="36"/>
        <v>3.0671541782301668E-4</v>
      </c>
      <c r="DV6" s="197">
        <f t="shared" si="36"/>
        <v>0</v>
      </c>
      <c r="DW6" s="197">
        <f t="shared" si="36"/>
        <v>0</v>
      </c>
      <c r="DX6" s="197">
        <f t="shared" si="36"/>
        <v>0</v>
      </c>
      <c r="DY6" s="197">
        <f t="shared" ref="DY6:DY14" si="41">(CO5-DG$5)^2</f>
        <v>0</v>
      </c>
      <c r="DZ6" s="197">
        <f t="shared" si="37"/>
        <v>0</v>
      </c>
      <c r="EA6" s="197">
        <f t="shared" si="38"/>
        <v>0</v>
      </c>
      <c r="EB6" s="197">
        <f t="shared" si="39"/>
        <v>1.0611237475782957E-3</v>
      </c>
      <c r="EC6" s="196">
        <f t="shared" ref="EC6:EC14" si="42">SUM(DM6:EB6)</f>
        <v>1.5694885495337787E-3</v>
      </c>
      <c r="ED6" s="195">
        <f t="shared" ref="ED6:ED14" si="43">SQRT(EC6)</f>
        <v>3.9616771063954448E-2</v>
      </c>
      <c r="EF6" s="191" t="s">
        <v>126</v>
      </c>
      <c r="EG6" s="7">
        <f t="shared" ref="EG6:EG15" si="44">(ED18/(ED18+ED5))</f>
        <v>0.70671768482312636</v>
      </c>
      <c r="EH6" s="5">
        <f>RANK(EG6,$EG$6:$EG$15)</f>
        <v>2</v>
      </c>
    </row>
    <row r="7" spans="1:146">
      <c r="A7" s="191" t="s">
        <v>47</v>
      </c>
      <c r="B7" s="16">
        <v>7</v>
      </c>
      <c r="C7" s="16">
        <v>5</v>
      </c>
      <c r="D7" s="16">
        <v>7</v>
      </c>
      <c r="E7" s="17">
        <v>7</v>
      </c>
      <c r="F7" s="11">
        <v>9</v>
      </c>
      <c r="G7" s="11">
        <v>5</v>
      </c>
      <c r="H7" s="11">
        <v>5</v>
      </c>
      <c r="I7" s="11">
        <v>7</v>
      </c>
      <c r="J7" s="16">
        <v>8</v>
      </c>
      <c r="K7" s="16">
        <v>6</v>
      </c>
      <c r="L7" s="16">
        <v>9</v>
      </c>
      <c r="M7" s="16">
        <v>6</v>
      </c>
      <c r="N7" s="16">
        <v>7</v>
      </c>
      <c r="O7" s="16">
        <v>5</v>
      </c>
      <c r="P7" s="16">
        <v>7</v>
      </c>
      <c r="Q7" s="16">
        <v>9</v>
      </c>
      <c r="T7" s="191" t="s">
        <v>46</v>
      </c>
      <c r="U7" s="7">
        <f t="shared" si="6"/>
        <v>6.4807406984078604</v>
      </c>
      <c r="V7" s="7">
        <f t="shared" si="0"/>
        <v>5.9160797830996161</v>
      </c>
      <c r="W7" s="7">
        <f t="shared" si="0"/>
        <v>9</v>
      </c>
      <c r="X7" s="7">
        <f t="shared" si="0"/>
        <v>4.8989794855663558</v>
      </c>
      <c r="Y7" s="7">
        <f t="shared" si="0"/>
        <v>7.9372539331937721</v>
      </c>
      <c r="Z7" s="7">
        <f t="shared" si="0"/>
        <v>7.4833147735478827</v>
      </c>
      <c r="AA7" s="7">
        <f t="shared" si="0"/>
        <v>6.7082039324993694</v>
      </c>
      <c r="AB7" s="7">
        <f t="shared" si="0"/>
        <v>6.4807406984078604</v>
      </c>
      <c r="AC7" s="7">
        <f t="shared" si="0"/>
        <v>8</v>
      </c>
      <c r="AD7" s="7">
        <f t="shared" si="0"/>
        <v>8</v>
      </c>
      <c r="AE7" s="7">
        <f t="shared" si="0"/>
        <v>8</v>
      </c>
      <c r="AF7" s="7">
        <f t="shared" si="0"/>
        <v>7</v>
      </c>
      <c r="AG7" s="7">
        <f t="shared" si="0"/>
        <v>8</v>
      </c>
      <c r="AH7" s="7">
        <f t="shared" si="0"/>
        <v>7</v>
      </c>
      <c r="AI7" s="7">
        <f t="shared" si="0"/>
        <v>9</v>
      </c>
      <c r="AJ7" s="7">
        <f t="shared" si="0"/>
        <v>6</v>
      </c>
      <c r="AK7" s="52">
        <f t="shared" si="7"/>
        <v>115.90531330472271</v>
      </c>
      <c r="AM7" s="191" t="s">
        <v>46</v>
      </c>
      <c r="AN7" s="7">
        <f t="shared" si="8"/>
        <v>42</v>
      </c>
      <c r="AO7" s="7">
        <f t="shared" si="1"/>
        <v>35</v>
      </c>
      <c r="AP7" s="7">
        <f t="shared" si="1"/>
        <v>81</v>
      </c>
      <c r="AQ7" s="7">
        <f t="shared" si="1"/>
        <v>23.999999999999996</v>
      </c>
      <c r="AR7" s="7">
        <f t="shared" si="1"/>
        <v>63.000000000000007</v>
      </c>
      <c r="AS7" s="7">
        <f t="shared" si="1"/>
        <v>56</v>
      </c>
      <c r="AT7" s="7">
        <f t="shared" si="1"/>
        <v>45.000000000000007</v>
      </c>
      <c r="AU7" s="7">
        <f t="shared" si="1"/>
        <v>42</v>
      </c>
      <c r="AV7" s="7">
        <f t="shared" si="1"/>
        <v>64</v>
      </c>
      <c r="AW7" s="7">
        <f t="shared" si="1"/>
        <v>64</v>
      </c>
      <c r="AX7" s="7">
        <f t="shared" si="1"/>
        <v>64</v>
      </c>
      <c r="AY7" s="7">
        <f t="shared" si="1"/>
        <v>49</v>
      </c>
      <c r="AZ7" s="7">
        <f t="shared" si="1"/>
        <v>64</v>
      </c>
      <c r="BA7" s="7">
        <f t="shared" si="1"/>
        <v>49</v>
      </c>
      <c r="BB7" s="7">
        <f t="shared" si="1"/>
        <v>81</v>
      </c>
      <c r="BC7" s="7">
        <f t="shared" si="1"/>
        <v>36</v>
      </c>
      <c r="BD7" s="52">
        <f t="shared" si="9"/>
        <v>859</v>
      </c>
      <c r="BF7" s="191" t="s">
        <v>46</v>
      </c>
      <c r="BG7" s="7">
        <f t="shared" si="10"/>
        <v>0.30216609311120096</v>
      </c>
      <c r="BH7" s="7">
        <f t="shared" si="2"/>
        <v>0.31668049032311635</v>
      </c>
      <c r="BI7" s="7">
        <f t="shared" si="2"/>
        <v>0.38801755220330419</v>
      </c>
      <c r="BJ7" s="7">
        <f t="shared" si="2"/>
        <v>0.21693045781865616</v>
      </c>
      <c r="BK7" s="7">
        <f t="shared" si="2"/>
        <v>0.33043220475776047</v>
      </c>
      <c r="BL7" s="7">
        <f t="shared" si="2"/>
        <v>0.35715912751744211</v>
      </c>
      <c r="BM7" s="7">
        <f t="shared" si="2"/>
        <v>0.30844354543224933</v>
      </c>
      <c r="BN7" s="7">
        <f t="shared" si="2"/>
        <v>0.29704426289300234</v>
      </c>
      <c r="BO7" s="7">
        <f t="shared" si="2"/>
        <v>0.32524625127269668</v>
      </c>
      <c r="BP7" s="7">
        <f t="shared" si="2"/>
        <v>0.34749779421045551</v>
      </c>
      <c r="BQ7" s="7">
        <f t="shared" si="2"/>
        <v>0.32025630761017426</v>
      </c>
      <c r="BR7" s="7">
        <f t="shared" si="2"/>
        <v>0.31026954502455539</v>
      </c>
      <c r="BS7" s="7">
        <f t="shared" si="11"/>
        <v>0.3584885719585767</v>
      </c>
      <c r="BT7" s="7">
        <f t="shared" si="3"/>
        <v>0.28412123546386964</v>
      </c>
      <c r="BU7" s="7">
        <f t="shared" si="4"/>
        <v>0.36529873131068952</v>
      </c>
      <c r="BV7" s="7">
        <f t="shared" si="5"/>
        <v>0.26832815729997472</v>
      </c>
      <c r="BW7" s="10">
        <f t="shared" si="12"/>
        <v>5.096380328207724</v>
      </c>
      <c r="BY7" s="191" t="s">
        <v>67</v>
      </c>
      <c r="BZ7" s="89">
        <v>2.6132691140883693E-2</v>
      </c>
      <c r="CB7" s="191" t="s">
        <v>46</v>
      </c>
      <c r="CC7" s="7">
        <f t="shared" si="13"/>
        <v>1.6854211049544487E-2</v>
      </c>
      <c r="CD7" s="7">
        <f t="shared" si="14"/>
        <v>1.7663794650893551E-2</v>
      </c>
      <c r="CE7" s="7">
        <f t="shared" si="15"/>
        <v>5.7925627999874975E-3</v>
      </c>
      <c r="CF7" s="7">
        <f t="shared" si="16"/>
        <v>5.6689766532254399E-3</v>
      </c>
      <c r="CG7" s="7">
        <f t="shared" si="17"/>
        <v>3.271490846131161E-3</v>
      </c>
      <c r="CH7" s="7">
        <f t="shared" si="18"/>
        <v>4.4215448363440435E-2</v>
      </c>
      <c r="CI7" s="7">
        <f t="shared" si="19"/>
        <v>6.3637464471668778E-2</v>
      </c>
      <c r="CJ7" s="7">
        <f t="shared" si="20"/>
        <v>1.0537815078388415E-2</v>
      </c>
      <c r="CK7" s="7">
        <f t="shared" si="21"/>
        <v>3.5026585207411622E-2</v>
      </c>
      <c r="CL7" s="7">
        <f t="shared" si="22"/>
        <v>0</v>
      </c>
      <c r="CM7" s="7">
        <f t="shared" si="23"/>
        <v>0</v>
      </c>
      <c r="CN7" s="7">
        <f t="shared" si="24"/>
        <v>0</v>
      </c>
      <c r="CO7" s="7">
        <f t="shared" si="25"/>
        <v>0</v>
      </c>
      <c r="CP7" s="7">
        <f t="shared" si="26"/>
        <v>0</v>
      </c>
      <c r="CQ7" s="7">
        <f t="shared" si="27"/>
        <v>0</v>
      </c>
      <c r="CR7" s="7">
        <f t="shared" si="28"/>
        <v>9.7724683310843538E-2</v>
      </c>
      <c r="CS7" s="52">
        <f t="shared" si="29"/>
        <v>0.30039303243153492</v>
      </c>
      <c r="CU7" s="26" t="s">
        <v>118</v>
      </c>
      <c r="CV7" s="26"/>
      <c r="CW7" s="26"/>
      <c r="CX7" s="26"/>
      <c r="CY7" s="26"/>
      <c r="CZ7" s="26"/>
      <c r="DA7" s="26"/>
      <c r="DB7" s="26"/>
      <c r="DL7" s="191" t="s">
        <v>130</v>
      </c>
      <c r="DM7" s="197">
        <f t="shared" si="40"/>
        <v>1.5558168771041307E-5</v>
      </c>
      <c r="DN7" s="197">
        <f t="shared" si="36"/>
        <v>0</v>
      </c>
      <c r="DO7" s="197">
        <f t="shared" si="36"/>
        <v>6.9669126651130305E-6</v>
      </c>
      <c r="DP7" s="197">
        <f t="shared" si="36"/>
        <v>6.9633790945387027E-6</v>
      </c>
      <c r="DQ7" s="197">
        <f t="shared" si="36"/>
        <v>0</v>
      </c>
      <c r="DR7" s="197">
        <f t="shared" si="36"/>
        <v>3.0667232293830577E-5</v>
      </c>
      <c r="DS7" s="197">
        <f t="shared" si="36"/>
        <v>5.4461982762271915E-4</v>
      </c>
      <c r="DT7" s="197">
        <f t="shared" si="36"/>
        <v>0</v>
      </c>
      <c r="DU7" s="197">
        <f t="shared" si="36"/>
        <v>7.667885445575413E-5</v>
      </c>
      <c r="DV7" s="197">
        <f t="shared" si="36"/>
        <v>0</v>
      </c>
      <c r="DW7" s="197">
        <f t="shared" si="36"/>
        <v>0</v>
      </c>
      <c r="DX7" s="197">
        <f t="shared" si="36"/>
        <v>0</v>
      </c>
      <c r="DY7" s="197">
        <f t="shared" si="41"/>
        <v>0</v>
      </c>
      <c r="DZ7" s="197">
        <f t="shared" si="37"/>
        <v>0</v>
      </c>
      <c r="EA7" s="197">
        <f t="shared" si="38"/>
        <v>0</v>
      </c>
      <c r="EB7" s="197">
        <f t="shared" si="39"/>
        <v>2.3875284320511673E-3</v>
      </c>
      <c r="EC7" s="196">
        <f t="shared" si="42"/>
        <v>3.0689828069541641E-3</v>
      </c>
      <c r="ED7" s="195">
        <f t="shared" si="43"/>
        <v>5.5398400761702174E-2</v>
      </c>
      <c r="EF7" s="191" t="s">
        <v>129</v>
      </c>
      <c r="EG7" s="7">
        <f t="shared" si="44"/>
        <v>0.43262983410313027</v>
      </c>
      <c r="EH7" s="5">
        <f t="shared" ref="EH7:EH15" si="45">RANK(EG7,$EG$6:$EG$15)</f>
        <v>5</v>
      </c>
    </row>
    <row r="8" spans="1:146">
      <c r="A8" s="191" t="s">
        <v>48</v>
      </c>
      <c r="B8" s="16">
        <v>7</v>
      </c>
      <c r="C8" s="16">
        <v>5</v>
      </c>
      <c r="D8" s="16">
        <v>9</v>
      </c>
      <c r="E8" s="17">
        <v>6</v>
      </c>
      <c r="F8" s="11">
        <v>5</v>
      </c>
      <c r="G8" s="11">
        <v>5</v>
      </c>
      <c r="H8" s="11">
        <v>7</v>
      </c>
      <c r="I8" s="11">
        <v>6</v>
      </c>
      <c r="J8" s="16">
        <v>8</v>
      </c>
      <c r="K8" s="16">
        <v>7</v>
      </c>
      <c r="L8" s="16">
        <v>9</v>
      </c>
      <c r="M8" s="16">
        <v>7</v>
      </c>
      <c r="N8" s="16">
        <v>6</v>
      </c>
      <c r="O8" s="16">
        <v>8</v>
      </c>
      <c r="P8" s="16">
        <v>7</v>
      </c>
      <c r="Q8" s="16">
        <v>6</v>
      </c>
      <c r="T8" s="191" t="s">
        <v>47</v>
      </c>
      <c r="U8" s="7">
        <f t="shared" si="6"/>
        <v>5.9160797830996161</v>
      </c>
      <c r="V8" s="7">
        <f t="shared" si="0"/>
        <v>6.7082039324993694</v>
      </c>
      <c r="W8" s="7">
        <f t="shared" si="0"/>
        <v>7</v>
      </c>
      <c r="X8" s="7">
        <f t="shared" si="0"/>
        <v>6.4807406984078604</v>
      </c>
      <c r="Y8" s="7">
        <f t="shared" si="0"/>
        <v>8.4852813742385695</v>
      </c>
      <c r="Z8" s="7">
        <f t="shared" si="0"/>
        <v>5.9160797830996161</v>
      </c>
      <c r="AA8" s="7">
        <f t="shared" si="0"/>
        <v>6.7082039324993694</v>
      </c>
      <c r="AB8" s="7">
        <f t="shared" si="0"/>
        <v>7</v>
      </c>
      <c r="AC8" s="7">
        <f t="shared" si="0"/>
        <v>8</v>
      </c>
      <c r="AD8" s="7">
        <f t="shared" si="0"/>
        <v>6</v>
      </c>
      <c r="AE8" s="7">
        <f t="shared" si="0"/>
        <v>9</v>
      </c>
      <c r="AF8" s="7">
        <f t="shared" si="0"/>
        <v>6</v>
      </c>
      <c r="AG8" s="7">
        <f t="shared" si="0"/>
        <v>7</v>
      </c>
      <c r="AH8" s="7">
        <f t="shared" si="0"/>
        <v>5</v>
      </c>
      <c r="AI8" s="7">
        <f t="shared" si="0"/>
        <v>7</v>
      </c>
      <c r="AJ8" s="7">
        <f t="shared" si="0"/>
        <v>9</v>
      </c>
      <c r="AK8" s="52">
        <f t="shared" si="7"/>
        <v>111.21458950384441</v>
      </c>
      <c r="AM8" s="191" t="s">
        <v>47</v>
      </c>
      <c r="AN8" s="7">
        <f t="shared" si="8"/>
        <v>35</v>
      </c>
      <c r="AO8" s="7">
        <f t="shared" si="1"/>
        <v>45.000000000000007</v>
      </c>
      <c r="AP8" s="7">
        <f t="shared" si="1"/>
        <v>49</v>
      </c>
      <c r="AQ8" s="7">
        <f t="shared" si="1"/>
        <v>42</v>
      </c>
      <c r="AR8" s="7">
        <f t="shared" si="1"/>
        <v>71.999999999999986</v>
      </c>
      <c r="AS8" s="7">
        <f t="shared" si="1"/>
        <v>35</v>
      </c>
      <c r="AT8" s="7">
        <f t="shared" si="1"/>
        <v>45.000000000000007</v>
      </c>
      <c r="AU8" s="7">
        <f t="shared" si="1"/>
        <v>49</v>
      </c>
      <c r="AV8" s="7">
        <f t="shared" si="1"/>
        <v>64</v>
      </c>
      <c r="AW8" s="7">
        <f t="shared" si="1"/>
        <v>36</v>
      </c>
      <c r="AX8" s="7">
        <f t="shared" si="1"/>
        <v>81</v>
      </c>
      <c r="AY8" s="7">
        <f t="shared" si="1"/>
        <v>36</v>
      </c>
      <c r="AZ8" s="7">
        <f t="shared" si="1"/>
        <v>49</v>
      </c>
      <c r="BA8" s="7">
        <f t="shared" si="1"/>
        <v>25</v>
      </c>
      <c r="BB8" s="7">
        <f t="shared" si="1"/>
        <v>49</v>
      </c>
      <c r="BC8" s="7">
        <f t="shared" si="1"/>
        <v>81</v>
      </c>
      <c r="BD8" s="52">
        <f t="shared" si="9"/>
        <v>793</v>
      </c>
      <c r="BF8" s="191" t="s">
        <v>47</v>
      </c>
      <c r="BG8" s="7">
        <f t="shared" si="10"/>
        <v>0.27583864218368526</v>
      </c>
      <c r="BH8" s="7">
        <f t="shared" si="2"/>
        <v>0.35908192391184107</v>
      </c>
      <c r="BI8" s="7">
        <f t="shared" si="2"/>
        <v>0.30179142949145882</v>
      </c>
      <c r="BJ8" s="7">
        <f t="shared" si="2"/>
        <v>0.28697202159177576</v>
      </c>
      <c r="BK8" s="7">
        <f t="shared" si="2"/>
        <v>0.35324688564567824</v>
      </c>
      <c r="BL8" s="7">
        <f t="shared" si="2"/>
        <v>0.28235908251840919</v>
      </c>
      <c r="BM8" s="7">
        <f t="shared" si="2"/>
        <v>0.30844354543224933</v>
      </c>
      <c r="BN8" s="7">
        <f t="shared" si="2"/>
        <v>0.32084447395987398</v>
      </c>
      <c r="BO8" s="7">
        <f t="shared" si="2"/>
        <v>0.32524625127269668</v>
      </c>
      <c r="BP8" s="7">
        <f t="shared" si="2"/>
        <v>0.26062334565784162</v>
      </c>
      <c r="BQ8" s="7">
        <f t="shared" si="2"/>
        <v>0.36028834606144605</v>
      </c>
      <c r="BR8" s="7">
        <f t="shared" si="2"/>
        <v>0.26594532430676177</v>
      </c>
      <c r="BS8" s="7">
        <f t="shared" si="11"/>
        <v>0.31367750046375459</v>
      </c>
      <c r="BT8" s="7">
        <f t="shared" si="3"/>
        <v>0.20294373961704973</v>
      </c>
      <c r="BU8" s="7">
        <f t="shared" si="4"/>
        <v>0.28412123546386964</v>
      </c>
      <c r="BV8" s="7">
        <f t="shared" si="5"/>
        <v>0.40249223594996214</v>
      </c>
      <c r="BW8" s="10">
        <f t="shared" si="12"/>
        <v>4.9039159835283543</v>
      </c>
      <c r="BY8" s="191" t="s">
        <v>68</v>
      </c>
      <c r="BZ8" s="89">
        <v>9.9006416415418335E-3</v>
      </c>
      <c r="CB8" s="191" t="s">
        <v>47</v>
      </c>
      <c r="CC8" s="7">
        <f t="shared" si="13"/>
        <v>1.5385719301313895E-2</v>
      </c>
      <c r="CD8" s="7">
        <f t="shared" si="14"/>
        <v>2.0028860509704562E-2</v>
      </c>
      <c r="CE8" s="7">
        <f t="shared" si="15"/>
        <v>4.5053266222124981E-3</v>
      </c>
      <c r="CF8" s="7">
        <f t="shared" si="16"/>
        <v>7.4993512063328827E-3</v>
      </c>
      <c r="CG8" s="7">
        <f t="shared" si="17"/>
        <v>3.4973708257685682E-3</v>
      </c>
      <c r="CH8" s="7">
        <f t="shared" si="18"/>
        <v>3.495538114850906E-2</v>
      </c>
      <c r="CI8" s="7">
        <f t="shared" si="19"/>
        <v>6.3637464471668778E-2</v>
      </c>
      <c r="CJ8" s="7">
        <f t="shared" si="20"/>
        <v>1.1382141175134634E-2</v>
      </c>
      <c r="CK8" s="7">
        <f t="shared" si="21"/>
        <v>3.5026585207411622E-2</v>
      </c>
      <c r="CL8" s="7">
        <f t="shared" si="22"/>
        <v>0</v>
      </c>
      <c r="CM8" s="7">
        <f t="shared" si="23"/>
        <v>0</v>
      </c>
      <c r="CN8" s="7">
        <f t="shared" si="24"/>
        <v>0</v>
      </c>
      <c r="CO8" s="7">
        <f t="shared" si="25"/>
        <v>0</v>
      </c>
      <c r="CP8" s="7">
        <f t="shared" si="26"/>
        <v>0</v>
      </c>
      <c r="CQ8" s="7">
        <f t="shared" si="27"/>
        <v>0</v>
      </c>
      <c r="CR8" s="7">
        <f t="shared" si="28"/>
        <v>0.14658702496626533</v>
      </c>
      <c r="CS8" s="52">
        <f t="shared" si="29"/>
        <v>0.34250522543432182</v>
      </c>
      <c r="CU8" s="191" t="s">
        <v>62</v>
      </c>
      <c r="CV8" s="191" t="s">
        <v>63</v>
      </c>
      <c r="CW8" s="191" t="s">
        <v>66</v>
      </c>
      <c r="CX8" s="191" t="s">
        <v>67</v>
      </c>
      <c r="CY8" s="191" t="s">
        <v>68</v>
      </c>
      <c r="CZ8" s="191" t="s">
        <v>69</v>
      </c>
      <c r="DA8" s="191" t="s">
        <v>70</v>
      </c>
      <c r="DB8" s="191" t="s">
        <v>71</v>
      </c>
      <c r="DC8" s="191" t="s">
        <v>72</v>
      </c>
      <c r="DD8" s="191" t="s">
        <v>73</v>
      </c>
      <c r="DE8" s="191" t="s">
        <v>74</v>
      </c>
      <c r="DF8" s="191" t="s">
        <v>75</v>
      </c>
      <c r="DG8" s="191" t="s">
        <v>76</v>
      </c>
      <c r="DH8" s="191" t="s">
        <v>77</v>
      </c>
      <c r="DI8" s="191" t="s">
        <v>78</v>
      </c>
      <c r="DJ8" s="191" t="s">
        <v>79</v>
      </c>
      <c r="DL8" s="191" t="s">
        <v>133</v>
      </c>
      <c r="DM8" s="197">
        <f t="shared" si="40"/>
        <v>4.2925296813631819E-5</v>
      </c>
      <c r="DN8" s="197">
        <f t="shared" si="36"/>
        <v>1.0473566714833633E-5</v>
      </c>
      <c r="DO8" s="197">
        <f t="shared" si="36"/>
        <v>0</v>
      </c>
      <c r="DP8" s="197">
        <f t="shared" si="36"/>
        <v>1.2360957051404571E-5</v>
      </c>
      <c r="DQ8" s="197">
        <f t="shared" si="36"/>
        <v>1.918712399295679E-7</v>
      </c>
      <c r="DR8" s="197">
        <f t="shared" si="36"/>
        <v>7.1937499551274051E-6</v>
      </c>
      <c r="DS8" s="197">
        <f t="shared" si="36"/>
        <v>1.3594158340989179E-4</v>
      </c>
      <c r="DT8" s="197">
        <f t="shared" si="36"/>
        <v>2.6575705133531308E-6</v>
      </c>
      <c r="DU8" s="197">
        <f t="shared" si="36"/>
        <v>1.9169713613938502E-5</v>
      </c>
      <c r="DV8" s="197">
        <f t="shared" si="36"/>
        <v>0</v>
      </c>
      <c r="DW8" s="197">
        <f t="shared" si="36"/>
        <v>0</v>
      </c>
      <c r="DX8" s="197">
        <f t="shared" si="36"/>
        <v>0</v>
      </c>
      <c r="DY8" s="197">
        <f t="shared" si="41"/>
        <v>0</v>
      </c>
      <c r="DZ8" s="197">
        <f t="shared" si="37"/>
        <v>0</v>
      </c>
      <c r="EA8" s="197">
        <f t="shared" si="38"/>
        <v>0</v>
      </c>
      <c r="EB8" s="197">
        <f t="shared" si="39"/>
        <v>2.3875284320511673E-3</v>
      </c>
      <c r="EC8" s="196">
        <f t="shared" si="42"/>
        <v>2.6184427413632775E-3</v>
      </c>
      <c r="ED8" s="195">
        <f t="shared" si="43"/>
        <v>5.1170721524747699E-2</v>
      </c>
      <c r="EF8" s="191" t="s">
        <v>132</v>
      </c>
      <c r="EG8" s="7">
        <f t="shared" si="44"/>
        <v>0.26019398868432075</v>
      </c>
      <c r="EH8" s="5">
        <f t="shared" si="45"/>
        <v>10</v>
      </c>
    </row>
    <row r="9" spans="1:146">
      <c r="A9" s="191" t="s">
        <v>49</v>
      </c>
      <c r="B9" s="16">
        <v>7</v>
      </c>
      <c r="C9" s="16">
        <v>5</v>
      </c>
      <c r="D9" s="16">
        <v>6</v>
      </c>
      <c r="E9" s="17">
        <v>9</v>
      </c>
      <c r="F9" s="11">
        <v>9</v>
      </c>
      <c r="G9" s="11">
        <v>5</v>
      </c>
      <c r="H9" s="11">
        <v>5</v>
      </c>
      <c r="I9" s="11">
        <v>7</v>
      </c>
      <c r="J9" s="16">
        <v>9</v>
      </c>
      <c r="K9" s="16">
        <v>7</v>
      </c>
      <c r="L9" s="16">
        <v>6</v>
      </c>
      <c r="M9" s="16">
        <v>7</v>
      </c>
      <c r="N9" s="16">
        <v>8</v>
      </c>
      <c r="O9" s="16">
        <v>9</v>
      </c>
      <c r="P9" s="16">
        <v>7</v>
      </c>
      <c r="Q9" s="16">
        <v>6</v>
      </c>
      <c r="T9" s="191" t="s">
        <v>48</v>
      </c>
      <c r="U9" s="7">
        <f t="shared" si="6"/>
        <v>7</v>
      </c>
      <c r="V9" s="7">
        <f t="shared" si="0"/>
        <v>5.4772255750516612</v>
      </c>
      <c r="W9" s="7">
        <f t="shared" si="0"/>
        <v>7.3484692283495345</v>
      </c>
      <c r="X9" s="7">
        <f t="shared" si="0"/>
        <v>6.9282032302755088</v>
      </c>
      <c r="Y9" s="7">
        <f t="shared" si="0"/>
        <v>5.9160797830996161</v>
      </c>
      <c r="Z9" s="7">
        <f t="shared" si="0"/>
        <v>6.7082039324993694</v>
      </c>
      <c r="AA9" s="7">
        <f t="shared" si="0"/>
        <v>7.4833147735478827</v>
      </c>
      <c r="AB9" s="7">
        <f t="shared" si="0"/>
        <v>6.4807406984078604</v>
      </c>
      <c r="AC9" s="7">
        <f t="shared" si="0"/>
        <v>8</v>
      </c>
      <c r="AD9" s="7">
        <f t="shared" si="0"/>
        <v>7</v>
      </c>
      <c r="AE9" s="7">
        <f t="shared" si="0"/>
        <v>9</v>
      </c>
      <c r="AF9" s="7">
        <f t="shared" si="0"/>
        <v>7</v>
      </c>
      <c r="AG9" s="7">
        <f t="shared" si="0"/>
        <v>6</v>
      </c>
      <c r="AH9" s="7">
        <f t="shared" si="0"/>
        <v>8</v>
      </c>
      <c r="AI9" s="7">
        <f t="shared" si="0"/>
        <v>7</v>
      </c>
      <c r="AJ9" s="7">
        <f t="shared" si="0"/>
        <v>6</v>
      </c>
      <c r="AK9" s="52">
        <f t="shared" si="7"/>
        <v>111.34223722123144</v>
      </c>
      <c r="AM9" s="191" t="s">
        <v>48</v>
      </c>
      <c r="AN9" s="7">
        <f t="shared" si="8"/>
        <v>49</v>
      </c>
      <c r="AO9" s="7">
        <f t="shared" si="1"/>
        <v>30</v>
      </c>
      <c r="AP9" s="7">
        <f t="shared" si="1"/>
        <v>54</v>
      </c>
      <c r="AQ9" s="7">
        <f t="shared" si="1"/>
        <v>47.999999999999993</v>
      </c>
      <c r="AR9" s="7">
        <f t="shared" si="1"/>
        <v>35</v>
      </c>
      <c r="AS9" s="7">
        <f t="shared" si="1"/>
        <v>45.000000000000007</v>
      </c>
      <c r="AT9" s="7">
        <f t="shared" si="1"/>
        <v>56</v>
      </c>
      <c r="AU9" s="7">
        <f t="shared" si="1"/>
        <v>42</v>
      </c>
      <c r="AV9" s="7">
        <f t="shared" si="1"/>
        <v>64</v>
      </c>
      <c r="AW9" s="7">
        <f t="shared" si="1"/>
        <v>49</v>
      </c>
      <c r="AX9" s="7">
        <f t="shared" si="1"/>
        <v>81</v>
      </c>
      <c r="AY9" s="7">
        <f t="shared" si="1"/>
        <v>49</v>
      </c>
      <c r="AZ9" s="7">
        <f t="shared" si="1"/>
        <v>36</v>
      </c>
      <c r="BA9" s="7">
        <f t="shared" si="1"/>
        <v>64</v>
      </c>
      <c r="BB9" s="7">
        <f t="shared" si="1"/>
        <v>49</v>
      </c>
      <c r="BC9" s="7">
        <f t="shared" si="1"/>
        <v>36</v>
      </c>
      <c r="BD9" s="52">
        <f t="shared" si="9"/>
        <v>787</v>
      </c>
      <c r="BF9" s="191" t="s">
        <v>48</v>
      </c>
      <c r="BG9" s="7">
        <f t="shared" si="10"/>
        <v>0.32637668288410981</v>
      </c>
      <c r="BH9" s="7">
        <f t="shared" si="2"/>
        <v>0.29318916314696808</v>
      </c>
      <c r="BI9" s="7">
        <f t="shared" si="2"/>
        <v>0.3168150047139433</v>
      </c>
      <c r="BJ9" s="7">
        <f t="shared" si="2"/>
        <v>0.3067859955389482</v>
      </c>
      <c r="BK9" s="7">
        <f t="shared" si="2"/>
        <v>0.24628962393116061</v>
      </c>
      <c r="BL9" s="7">
        <f t="shared" si="2"/>
        <v>0.32016510547031829</v>
      </c>
      <c r="BM9" s="7">
        <f t="shared" si="2"/>
        <v>0.34408317987414672</v>
      </c>
      <c r="BN9" s="7">
        <f t="shared" si="2"/>
        <v>0.29704426289300234</v>
      </c>
      <c r="BO9" s="7">
        <f t="shared" si="2"/>
        <v>0.32524625127269668</v>
      </c>
      <c r="BP9" s="7">
        <f t="shared" si="2"/>
        <v>0.30406056993414859</v>
      </c>
      <c r="BQ9" s="7">
        <f t="shared" si="2"/>
        <v>0.36028834606144605</v>
      </c>
      <c r="BR9" s="7">
        <f t="shared" si="2"/>
        <v>0.31026954502455539</v>
      </c>
      <c r="BS9" s="7">
        <f t="shared" si="11"/>
        <v>0.26886642896893248</v>
      </c>
      <c r="BT9" s="7">
        <f t="shared" si="3"/>
        <v>0.32470998338727958</v>
      </c>
      <c r="BU9" s="7">
        <f t="shared" si="4"/>
        <v>0.28412123546386964</v>
      </c>
      <c r="BV9" s="7">
        <f t="shared" si="5"/>
        <v>0.26832815729997472</v>
      </c>
      <c r="BW9" s="10">
        <f t="shared" si="12"/>
        <v>4.8966395358654999</v>
      </c>
      <c r="BY9" s="191" t="s">
        <v>69</v>
      </c>
      <c r="BZ9" s="89">
        <v>0.12379761556361497</v>
      </c>
      <c r="CB9" s="191" t="s">
        <v>48</v>
      </c>
      <c r="CC9" s="7">
        <f t="shared" si="13"/>
        <v>1.8204628581389735E-2</v>
      </c>
      <c r="CD9" s="7">
        <f t="shared" si="14"/>
        <v>1.6353496126052126E-2</v>
      </c>
      <c r="CE9" s="7">
        <f t="shared" si="15"/>
        <v>4.7296077209989266E-3</v>
      </c>
      <c r="CF9" s="7">
        <f t="shared" si="16"/>
        <v>8.0171436677678558E-3</v>
      </c>
      <c r="CG9" s="7">
        <f t="shared" si="17"/>
        <v>2.4384253065725266E-3</v>
      </c>
      <c r="CH9" s="7">
        <f t="shared" si="18"/>
        <v>3.9635676643898707E-2</v>
      </c>
      <c r="CI9" s="7">
        <f t="shared" si="19"/>
        <v>7.0990563617903582E-2</v>
      </c>
      <c r="CJ9" s="7">
        <f t="shared" si="20"/>
        <v>1.0537815078388415E-2</v>
      </c>
      <c r="CK9" s="7">
        <f t="shared" si="21"/>
        <v>3.5026585207411622E-2</v>
      </c>
      <c r="CL9" s="7">
        <f t="shared" si="22"/>
        <v>0</v>
      </c>
      <c r="CM9" s="7">
        <f t="shared" si="23"/>
        <v>0</v>
      </c>
      <c r="CN9" s="7">
        <f t="shared" si="24"/>
        <v>0</v>
      </c>
      <c r="CO9" s="7">
        <f t="shared" si="25"/>
        <v>0</v>
      </c>
      <c r="CP9" s="7">
        <f t="shared" si="26"/>
        <v>0</v>
      </c>
      <c r="CQ9" s="7">
        <f t="shared" si="27"/>
        <v>0</v>
      </c>
      <c r="CR9" s="7">
        <f t="shared" si="28"/>
        <v>9.7724683310843538E-2</v>
      </c>
      <c r="CS9" s="52">
        <f t="shared" si="29"/>
        <v>0.303658625261227</v>
      </c>
      <c r="CU9" s="7">
        <f>MIN(CC4:CC13)</f>
        <v>1.5385719301313895E-2</v>
      </c>
      <c r="CV9" s="7">
        <f t="shared" ref="CV9:DF9" si="46">MIN(CD4:CD13)</f>
        <v>1.3352573673136376E-2</v>
      </c>
      <c r="CW9" s="7">
        <f t="shared" si="46"/>
        <v>3.1530718139992841E-3</v>
      </c>
      <c r="CX9" s="7">
        <f t="shared" si="46"/>
        <v>5.6689766532254399E-3</v>
      </c>
      <c r="CY9" s="7">
        <f t="shared" si="46"/>
        <v>2.0192079877134265E-3</v>
      </c>
      <c r="CZ9" s="7">
        <f t="shared" si="46"/>
        <v>2.6423784429265802E-2</v>
      </c>
      <c r="DA9" s="7">
        <f t="shared" si="46"/>
        <v>5.1959772160027194E-2</v>
      </c>
      <c r="DB9" s="7">
        <f t="shared" si="46"/>
        <v>1.0537815078388415E-2</v>
      </c>
      <c r="DC9" s="7">
        <f t="shared" si="46"/>
        <v>2.1891615754632259E-2</v>
      </c>
      <c r="DD9" s="7">
        <f t="shared" si="46"/>
        <v>0</v>
      </c>
      <c r="DE9" s="7">
        <f t="shared" si="46"/>
        <v>0</v>
      </c>
      <c r="DF9" s="7">
        <f t="shared" si="46"/>
        <v>0</v>
      </c>
      <c r="DG9" s="7">
        <f>MIN(CO4:CO13)</f>
        <v>0</v>
      </c>
      <c r="DH9" s="7">
        <f t="shared" ref="DH9" si="47">MIN(CP4:CP13)</f>
        <v>0</v>
      </c>
      <c r="DI9" s="7">
        <f t="shared" ref="DI9" si="48">MIN(CQ4:CQ13)</f>
        <v>0</v>
      </c>
      <c r="DJ9" s="7">
        <f t="shared" ref="DJ9" si="49">MIN(CR4:CR13)</f>
        <v>9.7724683310843538E-2</v>
      </c>
      <c r="DL9" s="191" t="s">
        <v>136</v>
      </c>
      <c r="DM9" s="197">
        <f t="shared" si="40"/>
        <v>6.432411703339944E-5</v>
      </c>
      <c r="DN9" s="197">
        <f t="shared" si="36"/>
        <v>7.5902982185994567E-7</v>
      </c>
      <c r="DO9" s="197">
        <f t="shared" si="36"/>
        <v>1.6569769773727898E-6</v>
      </c>
      <c r="DP9" s="197">
        <f t="shared" si="36"/>
        <v>2.8407104286825729E-6</v>
      </c>
      <c r="DQ9" s="197">
        <f t="shared" si="36"/>
        <v>4.5008095624959241E-8</v>
      </c>
      <c r="DR9" s="197">
        <f t="shared" si="36"/>
        <v>1.426157564920045E-4</v>
      </c>
      <c r="DS9" s="197">
        <f t="shared" si="36"/>
        <v>1.3594158340989179E-4</v>
      </c>
      <c r="DT9" s="197">
        <f t="shared" si="36"/>
        <v>6.1760669731970969E-7</v>
      </c>
      <c r="DU9" s="197">
        <f t="shared" si="36"/>
        <v>1.9169713613938502E-5</v>
      </c>
      <c r="DV9" s="197">
        <f t="shared" si="36"/>
        <v>0</v>
      </c>
      <c r="DW9" s="197">
        <f t="shared" si="36"/>
        <v>0</v>
      </c>
      <c r="DX9" s="197">
        <f t="shared" si="36"/>
        <v>0</v>
      </c>
      <c r="DY9" s="197">
        <f t="shared" si="41"/>
        <v>0</v>
      </c>
      <c r="DZ9" s="197">
        <f t="shared" si="37"/>
        <v>0</v>
      </c>
      <c r="EA9" s="197">
        <f t="shared" si="38"/>
        <v>0</v>
      </c>
      <c r="EB9" s="197">
        <f t="shared" si="39"/>
        <v>0</v>
      </c>
      <c r="EC9" s="196">
        <f t="shared" si="42"/>
        <v>3.6797050257009423E-4</v>
      </c>
      <c r="ED9" s="195">
        <f t="shared" si="43"/>
        <v>1.9182557247929541E-2</v>
      </c>
      <c r="EF9" s="191" t="s">
        <v>135</v>
      </c>
      <c r="EG9" s="7">
        <f t="shared" si="44"/>
        <v>0.33335145310389419</v>
      </c>
      <c r="EH9" s="5">
        <f t="shared" si="45"/>
        <v>8</v>
      </c>
    </row>
    <row r="10" spans="1:146">
      <c r="A10" s="191" t="s">
        <v>50</v>
      </c>
      <c r="B10" s="16">
        <v>5</v>
      </c>
      <c r="C10" s="16">
        <v>5</v>
      </c>
      <c r="D10" s="16">
        <v>9</v>
      </c>
      <c r="E10" s="17">
        <v>9</v>
      </c>
      <c r="F10" s="11">
        <v>6</v>
      </c>
      <c r="G10" s="11">
        <v>4</v>
      </c>
      <c r="H10" s="11">
        <v>7</v>
      </c>
      <c r="I10" s="11">
        <v>7</v>
      </c>
      <c r="J10" s="16">
        <v>8</v>
      </c>
      <c r="K10" s="16">
        <v>5</v>
      </c>
      <c r="L10" s="16">
        <v>6</v>
      </c>
      <c r="M10" s="16">
        <v>7</v>
      </c>
      <c r="N10" s="16">
        <v>8</v>
      </c>
      <c r="O10" s="16">
        <v>9</v>
      </c>
      <c r="P10" s="16">
        <v>8</v>
      </c>
      <c r="Q10" s="16">
        <v>7</v>
      </c>
      <c r="T10" s="191" t="s">
        <v>49</v>
      </c>
      <c r="U10" s="7">
        <f t="shared" si="6"/>
        <v>6.4807406984078604</v>
      </c>
      <c r="V10" s="7">
        <f t="shared" si="0"/>
        <v>4.4721359549995796</v>
      </c>
      <c r="W10" s="7">
        <f t="shared" si="0"/>
        <v>6.9282032302755088</v>
      </c>
      <c r="X10" s="7">
        <f t="shared" si="0"/>
        <v>7.9372539331937721</v>
      </c>
      <c r="Y10" s="7">
        <f t="shared" si="0"/>
        <v>8.4852813742385695</v>
      </c>
      <c r="Z10" s="7">
        <f t="shared" si="0"/>
        <v>6.7082039324993694</v>
      </c>
      <c r="AA10" s="7">
        <f t="shared" si="0"/>
        <v>6.324555320336759</v>
      </c>
      <c r="AB10" s="7">
        <f t="shared" si="0"/>
        <v>6.4807406984078604</v>
      </c>
      <c r="AC10" s="7">
        <f t="shared" si="0"/>
        <v>9</v>
      </c>
      <c r="AD10" s="7">
        <f t="shared" si="0"/>
        <v>7</v>
      </c>
      <c r="AE10" s="7">
        <f t="shared" si="0"/>
        <v>6</v>
      </c>
      <c r="AF10" s="7">
        <f t="shared" si="0"/>
        <v>7</v>
      </c>
      <c r="AG10" s="7">
        <f t="shared" si="0"/>
        <v>8</v>
      </c>
      <c r="AH10" s="7">
        <f t="shared" si="0"/>
        <v>9</v>
      </c>
      <c r="AI10" s="7">
        <f t="shared" si="0"/>
        <v>7</v>
      </c>
      <c r="AJ10" s="7">
        <f t="shared" si="0"/>
        <v>6</v>
      </c>
      <c r="AK10" s="52">
        <f t="shared" si="7"/>
        <v>112.81711514235927</v>
      </c>
      <c r="AM10" s="191" t="s">
        <v>49</v>
      </c>
      <c r="AN10" s="7">
        <f t="shared" si="8"/>
        <v>42</v>
      </c>
      <c r="AO10" s="7">
        <f t="shared" si="1"/>
        <v>20.000000000000004</v>
      </c>
      <c r="AP10" s="7">
        <f t="shared" si="1"/>
        <v>47.999999999999993</v>
      </c>
      <c r="AQ10" s="7">
        <f t="shared" si="1"/>
        <v>63.000000000000007</v>
      </c>
      <c r="AR10" s="7">
        <f t="shared" si="1"/>
        <v>71.999999999999986</v>
      </c>
      <c r="AS10" s="7">
        <f t="shared" si="1"/>
        <v>45.000000000000007</v>
      </c>
      <c r="AT10" s="7">
        <f t="shared" si="1"/>
        <v>40.000000000000007</v>
      </c>
      <c r="AU10" s="7">
        <f t="shared" si="1"/>
        <v>42</v>
      </c>
      <c r="AV10" s="7">
        <f t="shared" si="1"/>
        <v>81</v>
      </c>
      <c r="AW10" s="7">
        <f t="shared" si="1"/>
        <v>49</v>
      </c>
      <c r="AX10" s="7">
        <f t="shared" si="1"/>
        <v>36</v>
      </c>
      <c r="AY10" s="7">
        <f t="shared" si="1"/>
        <v>49</v>
      </c>
      <c r="AZ10" s="7">
        <f t="shared" si="1"/>
        <v>64</v>
      </c>
      <c r="BA10" s="7">
        <f t="shared" si="1"/>
        <v>81</v>
      </c>
      <c r="BB10" s="7">
        <f t="shared" si="1"/>
        <v>49</v>
      </c>
      <c r="BC10" s="7">
        <f t="shared" si="1"/>
        <v>36</v>
      </c>
      <c r="BD10" s="52">
        <f t="shared" si="9"/>
        <v>817</v>
      </c>
      <c r="BF10" s="191" t="s">
        <v>49</v>
      </c>
      <c r="BG10" s="7">
        <f t="shared" si="10"/>
        <v>0.30216609311120096</v>
      </c>
      <c r="BH10" s="7">
        <f t="shared" si="2"/>
        <v>0.23938794927456072</v>
      </c>
      <c r="BI10" s="7">
        <f t="shared" si="2"/>
        <v>0.29869605095316976</v>
      </c>
      <c r="BJ10" s="7">
        <f t="shared" si="2"/>
        <v>0.3514675116774037</v>
      </c>
      <c r="BK10" s="7">
        <f t="shared" si="2"/>
        <v>0.35324688564567824</v>
      </c>
      <c r="BL10" s="7">
        <f t="shared" si="2"/>
        <v>0.32016510547031829</v>
      </c>
      <c r="BM10" s="7">
        <f t="shared" si="2"/>
        <v>0.2908033634511526</v>
      </c>
      <c r="BN10" s="7">
        <f t="shared" si="2"/>
        <v>0.29704426289300234</v>
      </c>
      <c r="BO10" s="7">
        <f t="shared" si="2"/>
        <v>0.36590203268178373</v>
      </c>
      <c r="BP10" s="7">
        <f t="shared" si="2"/>
        <v>0.30406056993414859</v>
      </c>
      <c r="BQ10" s="7">
        <f t="shared" si="2"/>
        <v>0.24019223070763068</v>
      </c>
      <c r="BR10" s="7">
        <f t="shared" si="2"/>
        <v>0.31026954502455539</v>
      </c>
      <c r="BS10" s="7">
        <f t="shared" si="11"/>
        <v>0.3584885719585767</v>
      </c>
      <c r="BT10" s="7">
        <f t="shared" si="3"/>
        <v>0.36529873131068952</v>
      </c>
      <c r="BU10" s="7">
        <f t="shared" si="4"/>
        <v>0.28412123546386964</v>
      </c>
      <c r="BV10" s="7">
        <f t="shared" si="5"/>
        <v>0.26832815729997472</v>
      </c>
      <c r="BW10" s="10">
        <f t="shared" si="12"/>
        <v>4.9496382968577155</v>
      </c>
      <c r="BY10" s="191" t="s">
        <v>70</v>
      </c>
      <c r="BZ10" s="89">
        <v>0.20631802939007185</v>
      </c>
      <c r="CB10" s="191" t="s">
        <v>49</v>
      </c>
      <c r="CC10" s="7">
        <f t="shared" si="13"/>
        <v>1.6854211049544487E-2</v>
      </c>
      <c r="CD10" s="7">
        <f t="shared" si="14"/>
        <v>1.3352573673136376E-2</v>
      </c>
      <c r="CE10" s="7">
        <f t="shared" si="15"/>
        <v>4.4591169224941244E-3</v>
      </c>
      <c r="CF10" s="7">
        <f t="shared" si="16"/>
        <v>9.1847919287205235E-3</v>
      </c>
      <c r="CG10" s="7">
        <f t="shared" si="17"/>
        <v>3.4973708257685682E-3</v>
      </c>
      <c r="CH10" s="7">
        <f t="shared" si="18"/>
        <v>3.9635676643898707E-2</v>
      </c>
      <c r="CI10" s="7">
        <f t="shared" si="19"/>
        <v>5.9997976887246646E-2</v>
      </c>
      <c r="CJ10" s="7">
        <f t="shared" si="20"/>
        <v>1.0537815078388415E-2</v>
      </c>
      <c r="CK10" s="7">
        <f t="shared" si="21"/>
        <v>3.940490835833807E-2</v>
      </c>
      <c r="CL10" s="7">
        <f t="shared" si="22"/>
        <v>0</v>
      </c>
      <c r="CM10" s="7">
        <f t="shared" si="23"/>
        <v>0</v>
      </c>
      <c r="CN10" s="7">
        <f t="shared" si="24"/>
        <v>0</v>
      </c>
      <c r="CO10" s="7">
        <f t="shared" si="25"/>
        <v>0</v>
      </c>
      <c r="CP10" s="7">
        <f t="shared" si="26"/>
        <v>0</v>
      </c>
      <c r="CQ10" s="7">
        <f t="shared" si="27"/>
        <v>0</v>
      </c>
      <c r="CR10" s="7">
        <f t="shared" si="28"/>
        <v>9.7724683310843538E-2</v>
      </c>
      <c r="CS10" s="52">
        <f t="shared" si="29"/>
        <v>0.29464912467837945</v>
      </c>
      <c r="DL10" s="191" t="s">
        <v>139</v>
      </c>
      <c r="DM10" s="197">
        <f t="shared" si="40"/>
        <v>2.7053755247865495E-5</v>
      </c>
      <c r="DN10" s="197">
        <f t="shared" si="36"/>
        <v>2.0671458434770426E-5</v>
      </c>
      <c r="DO10" s="197">
        <f t="shared" si="36"/>
        <v>1.1298734999475989E-6</v>
      </c>
      <c r="DP10" s="197">
        <f t="shared" si="36"/>
        <v>1.3634024613057893E-6</v>
      </c>
      <c r="DQ10" s="197">
        <f t="shared" si="36"/>
        <v>1.6156866536395522E-6</v>
      </c>
      <c r="DR10" s="197">
        <f t="shared" si="36"/>
        <v>5.2735023316906764E-5</v>
      </c>
      <c r="DS10" s="197">
        <f t="shared" si="36"/>
        <v>1.8544217828027972E-5</v>
      </c>
      <c r="DT10" s="197">
        <f t="shared" si="36"/>
        <v>2.6575705133531308E-6</v>
      </c>
      <c r="DU10" s="197">
        <f t="shared" si="36"/>
        <v>1.9169713613938502E-5</v>
      </c>
      <c r="DV10" s="197">
        <f t="shared" si="36"/>
        <v>0</v>
      </c>
      <c r="DW10" s="197">
        <f t="shared" si="36"/>
        <v>0</v>
      </c>
      <c r="DX10" s="197">
        <f t="shared" si="36"/>
        <v>0</v>
      </c>
      <c r="DY10" s="197">
        <f t="shared" si="41"/>
        <v>0</v>
      </c>
      <c r="DZ10" s="197">
        <f t="shared" si="37"/>
        <v>0</v>
      </c>
      <c r="EA10" s="197">
        <f t="shared" si="38"/>
        <v>0</v>
      </c>
      <c r="EB10" s="197">
        <f t="shared" si="39"/>
        <v>2.3875284320511673E-3</v>
      </c>
      <c r="EC10" s="196">
        <f t="shared" si="42"/>
        <v>2.5324691336209224E-3</v>
      </c>
      <c r="ED10" s="195">
        <f t="shared" si="43"/>
        <v>5.0323643882581898E-2</v>
      </c>
      <c r="EF10" s="191" t="s">
        <v>138</v>
      </c>
      <c r="EG10" s="7">
        <f t="shared" si="44"/>
        <v>0.73469488087476087</v>
      </c>
      <c r="EH10" s="5">
        <f t="shared" si="45"/>
        <v>1</v>
      </c>
    </row>
    <row r="11" spans="1:146">
      <c r="A11" s="191" t="s">
        <v>51</v>
      </c>
      <c r="B11" s="16">
        <v>5</v>
      </c>
      <c r="C11" s="16">
        <v>5</v>
      </c>
      <c r="D11" s="16">
        <v>7</v>
      </c>
      <c r="E11" s="17">
        <v>7</v>
      </c>
      <c r="F11" s="11">
        <v>4</v>
      </c>
      <c r="G11" s="11">
        <v>7</v>
      </c>
      <c r="H11" s="11">
        <v>7</v>
      </c>
      <c r="I11" s="11">
        <v>7</v>
      </c>
      <c r="J11" s="16">
        <v>7</v>
      </c>
      <c r="K11" s="16">
        <v>9</v>
      </c>
      <c r="L11" s="16">
        <v>8</v>
      </c>
      <c r="M11" s="16">
        <v>7</v>
      </c>
      <c r="N11" s="16">
        <v>8</v>
      </c>
      <c r="O11" s="16">
        <v>9</v>
      </c>
      <c r="P11" s="16">
        <v>8</v>
      </c>
      <c r="Q11" s="16">
        <v>7</v>
      </c>
      <c r="T11" s="191" t="s">
        <v>50</v>
      </c>
      <c r="U11" s="7">
        <f t="shared" si="6"/>
        <v>6.324555320336759</v>
      </c>
      <c r="V11" s="7">
        <f t="shared" si="0"/>
        <v>5.9160797830996161</v>
      </c>
      <c r="W11" s="7">
        <f t="shared" si="0"/>
        <v>7.9372539331937721</v>
      </c>
      <c r="X11" s="7">
        <f t="shared" si="0"/>
        <v>7.9372539331937721</v>
      </c>
      <c r="Y11" s="7">
        <f t="shared" si="0"/>
        <v>6.9282032302755088</v>
      </c>
      <c r="Z11" s="7">
        <f t="shared" si="0"/>
        <v>4.4721359549995796</v>
      </c>
      <c r="AA11" s="7">
        <f t="shared" si="0"/>
        <v>6.4807406984078604</v>
      </c>
      <c r="AB11" s="7">
        <f>((I10*I24)^(1/2))</f>
        <v>7</v>
      </c>
      <c r="AC11" s="7">
        <f t="shared" si="0"/>
        <v>8</v>
      </c>
      <c r="AD11" s="7">
        <f t="shared" si="0"/>
        <v>5</v>
      </c>
      <c r="AE11" s="7">
        <f t="shared" si="0"/>
        <v>6</v>
      </c>
      <c r="AF11" s="7">
        <f t="shared" si="0"/>
        <v>7</v>
      </c>
      <c r="AG11" s="7">
        <f t="shared" si="0"/>
        <v>8</v>
      </c>
      <c r="AH11" s="7">
        <f t="shared" si="0"/>
        <v>9</v>
      </c>
      <c r="AI11" s="7">
        <f t="shared" si="0"/>
        <v>8</v>
      </c>
      <c r="AJ11" s="7">
        <f t="shared" si="0"/>
        <v>7</v>
      </c>
      <c r="AK11" s="52">
        <f t="shared" si="7"/>
        <v>110.99622285350686</v>
      </c>
      <c r="AM11" s="191" t="s">
        <v>50</v>
      </c>
      <c r="AN11" s="7">
        <f t="shared" si="8"/>
        <v>40.000000000000007</v>
      </c>
      <c r="AO11" s="7">
        <f t="shared" si="1"/>
        <v>35</v>
      </c>
      <c r="AP11" s="7">
        <f t="shared" si="1"/>
        <v>63.000000000000007</v>
      </c>
      <c r="AQ11" s="7">
        <f t="shared" si="1"/>
        <v>63.000000000000007</v>
      </c>
      <c r="AR11" s="7">
        <f t="shared" si="1"/>
        <v>47.999999999999993</v>
      </c>
      <c r="AS11" s="7">
        <f t="shared" si="1"/>
        <v>20.000000000000004</v>
      </c>
      <c r="AT11" s="7">
        <f t="shared" si="1"/>
        <v>42</v>
      </c>
      <c r="AU11" s="7">
        <f t="shared" si="1"/>
        <v>49</v>
      </c>
      <c r="AV11" s="7">
        <f t="shared" si="1"/>
        <v>64</v>
      </c>
      <c r="AW11" s="7">
        <f t="shared" si="1"/>
        <v>25</v>
      </c>
      <c r="AX11" s="7">
        <f t="shared" si="1"/>
        <v>36</v>
      </c>
      <c r="AY11" s="7">
        <f t="shared" si="1"/>
        <v>49</v>
      </c>
      <c r="AZ11" s="7">
        <f t="shared" si="1"/>
        <v>64</v>
      </c>
      <c r="BA11" s="7">
        <f t="shared" si="1"/>
        <v>81</v>
      </c>
      <c r="BB11" s="7">
        <f t="shared" si="1"/>
        <v>64</v>
      </c>
      <c r="BC11" s="7">
        <f t="shared" si="1"/>
        <v>49</v>
      </c>
      <c r="BD11" s="52">
        <f t="shared" si="9"/>
        <v>792</v>
      </c>
      <c r="BF11" s="191" t="s">
        <v>50</v>
      </c>
      <c r="BG11" s="7">
        <f t="shared" si="10"/>
        <v>0.29488391230979427</v>
      </c>
      <c r="BH11" s="7">
        <f t="shared" si="2"/>
        <v>0.31668049032311635</v>
      </c>
      <c r="BI11" s="7">
        <f t="shared" si="2"/>
        <v>0.34219931581932178</v>
      </c>
      <c r="BJ11" s="7">
        <f t="shared" si="2"/>
        <v>0.3514675116774037</v>
      </c>
      <c r="BK11" s="7">
        <f t="shared" si="2"/>
        <v>0.28842487435306369</v>
      </c>
      <c r="BL11" s="7">
        <f t="shared" si="2"/>
        <v>0.21344340364687886</v>
      </c>
      <c r="BM11" s="7">
        <f t="shared" si="2"/>
        <v>0.2979847747859416</v>
      </c>
      <c r="BN11" s="7">
        <f t="shared" si="2"/>
        <v>0.32084447395987398</v>
      </c>
      <c r="BO11" s="7">
        <f t="shared" si="2"/>
        <v>0.32524625127269668</v>
      </c>
      <c r="BP11" s="7">
        <f t="shared" si="2"/>
        <v>0.2171861213815347</v>
      </c>
      <c r="BQ11" s="7">
        <f t="shared" si="2"/>
        <v>0.24019223070763068</v>
      </c>
      <c r="BR11" s="7">
        <f t="shared" si="2"/>
        <v>0.31026954502455539</v>
      </c>
      <c r="BS11" s="7">
        <f t="shared" si="11"/>
        <v>0.3584885719585767</v>
      </c>
      <c r="BT11" s="7">
        <f t="shared" si="3"/>
        <v>0.36529873131068952</v>
      </c>
      <c r="BU11" s="7">
        <f t="shared" si="4"/>
        <v>0.32470998338727958</v>
      </c>
      <c r="BV11" s="7">
        <f t="shared" si="5"/>
        <v>0.31304951684997057</v>
      </c>
      <c r="BW11" s="10">
        <f t="shared" si="12"/>
        <v>4.8803697087683284</v>
      </c>
      <c r="BY11" s="191" t="s">
        <v>71</v>
      </c>
      <c r="BZ11" s="89">
        <v>3.5475571807910049E-2</v>
      </c>
      <c r="CB11" s="191" t="s">
        <v>50</v>
      </c>
      <c r="CC11" s="7">
        <f t="shared" si="13"/>
        <v>1.6448025792740437E-2</v>
      </c>
      <c r="CD11" s="7">
        <f t="shared" si="14"/>
        <v>1.7663794650893551E-2</v>
      </c>
      <c r="CE11" s="7">
        <f t="shared" si="15"/>
        <v>5.1085602074969656E-3</v>
      </c>
      <c r="CF11" s="7">
        <f t="shared" si="16"/>
        <v>9.1847919287205235E-3</v>
      </c>
      <c r="CG11" s="7">
        <f t="shared" si="17"/>
        <v>2.8555913214764134E-3</v>
      </c>
      <c r="CH11" s="7">
        <f t="shared" si="18"/>
        <v>2.6423784429265802E-2</v>
      </c>
      <c r="CI11" s="7">
        <f t="shared" si="19"/>
        <v>6.1479631522079838E-2</v>
      </c>
      <c r="CJ11" s="7">
        <f t="shared" si="20"/>
        <v>1.1382141175134634E-2</v>
      </c>
      <c r="CK11" s="7">
        <f t="shared" si="21"/>
        <v>3.5026585207411622E-2</v>
      </c>
      <c r="CL11" s="7">
        <f t="shared" si="22"/>
        <v>0</v>
      </c>
      <c r="CM11" s="7">
        <f t="shared" si="23"/>
        <v>0</v>
      </c>
      <c r="CN11" s="7">
        <f t="shared" si="24"/>
        <v>0</v>
      </c>
      <c r="CO11" s="7">
        <f t="shared" si="25"/>
        <v>0</v>
      </c>
      <c r="CP11" s="7">
        <f t="shared" si="26"/>
        <v>0</v>
      </c>
      <c r="CQ11" s="7">
        <f t="shared" si="27"/>
        <v>0</v>
      </c>
      <c r="CR11" s="7">
        <f t="shared" si="28"/>
        <v>0.11401213052931748</v>
      </c>
      <c r="CS11" s="52">
        <f t="shared" si="29"/>
        <v>0.29958503676453724</v>
      </c>
      <c r="DL11" s="191" t="s">
        <v>142</v>
      </c>
      <c r="DM11" s="197">
        <f t="shared" si="40"/>
        <v>4.2925296813631819E-5</v>
      </c>
      <c r="DN11" s="197">
        <f t="shared" si="36"/>
        <v>5.6964907385142567E-5</v>
      </c>
      <c r="DO11" s="197">
        <f t="shared" si="36"/>
        <v>1.7780779082040717E-6</v>
      </c>
      <c r="DP11" s="197">
        <f t="shared" si="36"/>
        <v>0</v>
      </c>
      <c r="DQ11" s="197">
        <f t="shared" si="36"/>
        <v>4.5008095624959241E-8</v>
      </c>
      <c r="DR11" s="197">
        <f t="shared" si="36"/>
        <v>5.2735023316906764E-5</v>
      </c>
      <c r="DS11" s="197">
        <f t="shared" si="36"/>
        <v>2.3405592858248827E-4</v>
      </c>
      <c r="DT11" s="197">
        <f t="shared" si="36"/>
        <v>2.6575705133531308E-6</v>
      </c>
      <c r="DU11" s="197">
        <f t="shared" si="36"/>
        <v>0</v>
      </c>
      <c r="DV11" s="197">
        <f t="shared" si="36"/>
        <v>0</v>
      </c>
      <c r="DW11" s="197">
        <f t="shared" si="36"/>
        <v>0</v>
      </c>
      <c r="DX11" s="197">
        <f t="shared" si="36"/>
        <v>0</v>
      </c>
      <c r="DY11" s="197">
        <f t="shared" si="41"/>
        <v>0</v>
      </c>
      <c r="DZ11" s="197">
        <f t="shared" si="37"/>
        <v>0</v>
      </c>
      <c r="EA11" s="197">
        <f t="shared" si="38"/>
        <v>0</v>
      </c>
      <c r="EB11" s="197">
        <f t="shared" si="39"/>
        <v>2.3875284320511673E-3</v>
      </c>
      <c r="EC11" s="196">
        <f t="shared" si="42"/>
        <v>2.7786902446665187E-3</v>
      </c>
      <c r="ED11" s="195">
        <f t="shared" si="43"/>
        <v>5.2713283379680675E-2</v>
      </c>
      <c r="EF11" s="191" t="s">
        <v>141</v>
      </c>
      <c r="EG11" s="7">
        <f t="shared" si="44"/>
        <v>0.35001753935289748</v>
      </c>
      <c r="EH11" s="5">
        <f t="shared" si="45"/>
        <v>7</v>
      </c>
    </row>
    <row r="12" spans="1:146">
      <c r="A12" s="191" t="s">
        <v>52</v>
      </c>
      <c r="B12" s="16">
        <v>5</v>
      </c>
      <c r="C12" s="16">
        <v>5</v>
      </c>
      <c r="D12" s="16">
        <v>9</v>
      </c>
      <c r="E12" s="17">
        <v>7</v>
      </c>
      <c r="F12" s="11">
        <v>8</v>
      </c>
      <c r="G12" s="11">
        <v>4</v>
      </c>
      <c r="H12" s="11">
        <v>5</v>
      </c>
      <c r="I12" s="11">
        <v>7</v>
      </c>
      <c r="J12" s="16">
        <v>8</v>
      </c>
      <c r="K12" s="16">
        <v>7</v>
      </c>
      <c r="L12" s="16">
        <v>8</v>
      </c>
      <c r="M12" s="16">
        <v>9</v>
      </c>
      <c r="N12" s="16">
        <v>7</v>
      </c>
      <c r="O12" s="16">
        <v>8</v>
      </c>
      <c r="P12" s="16">
        <v>9</v>
      </c>
      <c r="Q12" s="16">
        <v>8</v>
      </c>
      <c r="T12" s="191" t="s">
        <v>51</v>
      </c>
      <c r="U12" s="7">
        <f t="shared" si="6"/>
        <v>5.9160797830996161</v>
      </c>
      <c r="V12" s="7">
        <f t="shared" si="0"/>
        <v>5</v>
      </c>
      <c r="W12" s="7">
        <f t="shared" si="0"/>
        <v>7.9372539331937721</v>
      </c>
      <c r="X12" s="7">
        <f t="shared" si="0"/>
        <v>7.4833147735478827</v>
      </c>
      <c r="Y12" s="7">
        <f t="shared" si="0"/>
        <v>4.8989794855663558</v>
      </c>
      <c r="Z12" s="7">
        <f t="shared" si="0"/>
        <v>7.9372539331937721</v>
      </c>
      <c r="AA12" s="7">
        <f t="shared" si="0"/>
        <v>7.9372539331937721</v>
      </c>
      <c r="AB12" s="7">
        <f t="shared" si="0"/>
        <v>7</v>
      </c>
      <c r="AC12" s="7">
        <f t="shared" si="0"/>
        <v>7</v>
      </c>
      <c r="AD12" s="7">
        <f t="shared" si="0"/>
        <v>9</v>
      </c>
      <c r="AE12" s="7">
        <f t="shared" si="0"/>
        <v>8</v>
      </c>
      <c r="AF12" s="7">
        <f t="shared" si="0"/>
        <v>7</v>
      </c>
      <c r="AG12" s="7">
        <f t="shared" si="0"/>
        <v>8</v>
      </c>
      <c r="AH12" s="7">
        <f t="shared" si="0"/>
        <v>9</v>
      </c>
      <c r="AI12" s="7">
        <f t="shared" si="0"/>
        <v>8</v>
      </c>
      <c r="AJ12" s="7">
        <f t="shared" si="0"/>
        <v>7</v>
      </c>
      <c r="AK12" s="52">
        <f t="shared" si="7"/>
        <v>117.11013584179517</v>
      </c>
      <c r="AM12" s="191" t="s">
        <v>51</v>
      </c>
      <c r="AN12" s="7">
        <f t="shared" si="8"/>
        <v>35</v>
      </c>
      <c r="AO12" s="7">
        <f t="shared" si="1"/>
        <v>25</v>
      </c>
      <c r="AP12" s="7">
        <f t="shared" si="1"/>
        <v>63.000000000000007</v>
      </c>
      <c r="AQ12" s="7">
        <f t="shared" si="1"/>
        <v>56</v>
      </c>
      <c r="AR12" s="7">
        <f t="shared" si="1"/>
        <v>23.999999999999996</v>
      </c>
      <c r="AS12" s="7">
        <f t="shared" si="1"/>
        <v>63.000000000000007</v>
      </c>
      <c r="AT12" s="7">
        <f t="shared" si="1"/>
        <v>63.000000000000007</v>
      </c>
      <c r="AU12" s="7">
        <f t="shared" si="1"/>
        <v>49</v>
      </c>
      <c r="AV12" s="7">
        <f t="shared" si="1"/>
        <v>49</v>
      </c>
      <c r="AW12" s="7">
        <f t="shared" si="1"/>
        <v>81</v>
      </c>
      <c r="AX12" s="7">
        <f t="shared" si="1"/>
        <v>64</v>
      </c>
      <c r="AY12" s="7">
        <f t="shared" si="1"/>
        <v>49</v>
      </c>
      <c r="AZ12" s="7">
        <f t="shared" si="1"/>
        <v>64</v>
      </c>
      <c r="BA12" s="7">
        <f t="shared" si="1"/>
        <v>81</v>
      </c>
      <c r="BB12" s="7">
        <f t="shared" si="1"/>
        <v>64</v>
      </c>
      <c r="BC12" s="7">
        <f t="shared" si="1"/>
        <v>49</v>
      </c>
      <c r="BD12" s="52">
        <f t="shared" si="9"/>
        <v>879</v>
      </c>
      <c r="BF12" s="191" t="s">
        <v>51</v>
      </c>
      <c r="BG12" s="7">
        <f t="shared" si="10"/>
        <v>0.27583864218368526</v>
      </c>
      <c r="BH12" s="7">
        <f t="shared" si="2"/>
        <v>0.26764386378609462</v>
      </c>
      <c r="BI12" s="7">
        <f t="shared" si="2"/>
        <v>0.34219931581932178</v>
      </c>
      <c r="BJ12" s="7">
        <f t="shared" si="2"/>
        <v>0.33136674783180564</v>
      </c>
      <c r="BK12" s="7">
        <f t="shared" si="2"/>
        <v>0.20394718451792929</v>
      </c>
      <c r="BL12" s="7">
        <f t="shared" si="2"/>
        <v>0.3788244615453813</v>
      </c>
      <c r="BM12" s="7">
        <f t="shared" si="2"/>
        <v>0.36495532467185965</v>
      </c>
      <c r="BN12" s="7">
        <f t="shared" si="2"/>
        <v>0.32084447395987398</v>
      </c>
      <c r="BO12" s="7">
        <f t="shared" si="2"/>
        <v>0.28459046986360959</v>
      </c>
      <c r="BP12" s="7">
        <f t="shared" si="2"/>
        <v>0.39093501848676243</v>
      </c>
      <c r="BQ12" s="7">
        <f t="shared" si="2"/>
        <v>0.32025630761017426</v>
      </c>
      <c r="BR12" s="7">
        <f t="shared" si="2"/>
        <v>0.31026954502455539</v>
      </c>
      <c r="BS12" s="7">
        <f t="shared" si="11"/>
        <v>0.3584885719585767</v>
      </c>
      <c r="BT12" s="7">
        <f t="shared" si="3"/>
        <v>0.36529873131068952</v>
      </c>
      <c r="BU12" s="7">
        <f t="shared" si="4"/>
        <v>0.32470998338727958</v>
      </c>
      <c r="BV12" s="7">
        <f t="shared" si="5"/>
        <v>0.31304951684997057</v>
      </c>
      <c r="BW12" s="10">
        <f t="shared" si="12"/>
        <v>5.1532181588075696</v>
      </c>
      <c r="BY12" s="191" t="s">
        <v>72</v>
      </c>
      <c r="BZ12" s="89">
        <v>0.10769251012225881</v>
      </c>
      <c r="CA12" s="6"/>
      <c r="CB12" s="191" t="s">
        <v>51</v>
      </c>
      <c r="CC12" s="7">
        <f t="shared" si="13"/>
        <v>1.5385719301313895E-2</v>
      </c>
      <c r="CD12" s="7">
        <f t="shared" si="14"/>
        <v>1.4928631203853496E-2</v>
      </c>
      <c r="CE12" s="7">
        <f t="shared" si="15"/>
        <v>5.1085602074969656E-3</v>
      </c>
      <c r="CF12" s="7">
        <f t="shared" si="16"/>
        <v>8.6595048754476676E-3</v>
      </c>
      <c r="CG12" s="7">
        <f t="shared" si="17"/>
        <v>2.0192079877134265E-3</v>
      </c>
      <c r="CH12" s="7">
        <f t="shared" si="18"/>
        <v>4.6897565056488559E-2</v>
      </c>
      <c r="CI12" s="7">
        <f t="shared" si="19"/>
        <v>7.5296863401711947E-2</v>
      </c>
      <c r="CJ12" s="7">
        <f t="shared" si="20"/>
        <v>1.1382141175134634E-2</v>
      </c>
      <c r="CK12" s="7">
        <f t="shared" si="21"/>
        <v>3.0648262056485166E-2</v>
      </c>
      <c r="CL12" s="7">
        <f t="shared" si="22"/>
        <v>0</v>
      </c>
      <c r="CM12" s="7">
        <f t="shared" si="23"/>
        <v>0</v>
      </c>
      <c r="CN12" s="7">
        <f t="shared" si="24"/>
        <v>0</v>
      </c>
      <c r="CO12" s="7">
        <f t="shared" si="25"/>
        <v>0</v>
      </c>
      <c r="CP12" s="7">
        <f t="shared" si="26"/>
        <v>0</v>
      </c>
      <c r="CQ12" s="7">
        <f t="shared" si="27"/>
        <v>0</v>
      </c>
      <c r="CR12" s="7">
        <f t="shared" si="28"/>
        <v>0.11401213052931748</v>
      </c>
      <c r="CS12" s="52">
        <f t="shared" si="29"/>
        <v>0.32433858579496327</v>
      </c>
      <c r="DL12" s="191" t="s">
        <v>145</v>
      </c>
      <c r="DM12" s="197">
        <f t="shared" si="40"/>
        <v>4.8412723652038232E-5</v>
      </c>
      <c r="DN12" s="197">
        <f t="shared" si="36"/>
        <v>1.0473566714833633E-5</v>
      </c>
      <c r="DO12" s="197">
        <f t="shared" si="36"/>
        <v>4.6785954653376861E-7</v>
      </c>
      <c r="DP12" s="197">
        <f t="shared" si="36"/>
        <v>0</v>
      </c>
      <c r="DQ12" s="197">
        <f t="shared" si="36"/>
        <v>7.2919750268228057E-7</v>
      </c>
      <c r="DR12" s="197">
        <f t="shared" si="36"/>
        <v>4.1917569317164187E-4</v>
      </c>
      <c r="DS12" s="197">
        <f t="shared" si="36"/>
        <v>1.9091589681552188E-4</v>
      </c>
      <c r="DT12" s="197">
        <f t="shared" si="36"/>
        <v>6.1760669731970969E-7</v>
      </c>
      <c r="DU12" s="197">
        <f t="shared" si="36"/>
        <v>1.9169713613938502E-5</v>
      </c>
      <c r="DV12" s="197">
        <f t="shared" si="36"/>
        <v>0</v>
      </c>
      <c r="DW12" s="197">
        <f t="shared" si="36"/>
        <v>0</v>
      </c>
      <c r="DX12" s="197">
        <f t="shared" si="36"/>
        <v>0</v>
      </c>
      <c r="DY12" s="197">
        <f t="shared" si="41"/>
        <v>0</v>
      </c>
      <c r="DZ12" s="197">
        <f t="shared" si="37"/>
        <v>0</v>
      </c>
      <c r="EA12" s="197">
        <f t="shared" si="38"/>
        <v>0</v>
      </c>
      <c r="EB12" s="197">
        <f t="shared" si="39"/>
        <v>1.0611237475782957E-3</v>
      </c>
      <c r="EC12" s="196">
        <f t="shared" si="42"/>
        <v>1.7510860052928055E-3</v>
      </c>
      <c r="ED12" s="195">
        <f t="shared" si="43"/>
        <v>4.1845979559484631E-2</v>
      </c>
      <c r="EF12" s="191" t="s">
        <v>144</v>
      </c>
      <c r="EG12" s="7">
        <f t="shared" si="44"/>
        <v>0.31064984326041234</v>
      </c>
      <c r="EH12" s="5">
        <f t="shared" si="45"/>
        <v>9</v>
      </c>
    </row>
    <row r="13" spans="1:146">
      <c r="L13" s="65"/>
      <c r="T13" s="191" t="s">
        <v>52</v>
      </c>
      <c r="U13" s="7">
        <f t="shared" si="6"/>
        <v>5.9160797830996161</v>
      </c>
      <c r="V13" s="7">
        <f t="shared" si="0"/>
        <v>6.7082039324993694</v>
      </c>
      <c r="W13" s="7">
        <f t="shared" si="0"/>
        <v>7.9372539331937721</v>
      </c>
      <c r="X13" s="7">
        <f t="shared" si="0"/>
        <v>7.9372539331937721</v>
      </c>
      <c r="Y13" s="7">
        <f t="shared" si="0"/>
        <v>7.4833147735478827</v>
      </c>
      <c r="Z13" s="7">
        <f t="shared" si="0"/>
        <v>5.2915026221291814</v>
      </c>
      <c r="AA13" s="7">
        <f t="shared" si="0"/>
        <v>6.324555320336759</v>
      </c>
      <c r="AB13" s="7">
        <f t="shared" si="0"/>
        <v>7.4833147735478827</v>
      </c>
      <c r="AC13" s="7">
        <f t="shared" si="0"/>
        <v>8</v>
      </c>
      <c r="AD13" s="7">
        <f t="shared" si="0"/>
        <v>7</v>
      </c>
      <c r="AE13" s="7">
        <f t="shared" si="0"/>
        <v>8</v>
      </c>
      <c r="AF13" s="7">
        <f t="shared" si="0"/>
        <v>9</v>
      </c>
      <c r="AG13" s="7">
        <f t="shared" si="0"/>
        <v>7</v>
      </c>
      <c r="AH13" s="7">
        <f t="shared" si="0"/>
        <v>8</v>
      </c>
      <c r="AI13" s="7">
        <f t="shared" si="0"/>
        <v>9</v>
      </c>
      <c r="AJ13" s="7">
        <f t="shared" si="0"/>
        <v>8</v>
      </c>
      <c r="AK13" s="52">
        <f t="shared" si="7"/>
        <v>119.08147907154823</v>
      </c>
      <c r="AM13" s="191" t="s">
        <v>52</v>
      </c>
      <c r="AN13" s="7">
        <f t="shared" si="8"/>
        <v>35</v>
      </c>
      <c r="AO13" s="7">
        <f t="shared" si="1"/>
        <v>45.000000000000007</v>
      </c>
      <c r="AP13" s="7">
        <f t="shared" si="1"/>
        <v>63.000000000000007</v>
      </c>
      <c r="AQ13" s="7">
        <f t="shared" si="1"/>
        <v>63.000000000000007</v>
      </c>
      <c r="AR13" s="7">
        <f t="shared" si="1"/>
        <v>56</v>
      </c>
      <c r="AS13" s="7">
        <f t="shared" si="1"/>
        <v>28.000000000000004</v>
      </c>
      <c r="AT13" s="7">
        <f t="shared" si="1"/>
        <v>40.000000000000007</v>
      </c>
      <c r="AU13" s="7">
        <f t="shared" si="1"/>
        <v>56</v>
      </c>
      <c r="AV13" s="7">
        <f t="shared" si="1"/>
        <v>64</v>
      </c>
      <c r="AW13" s="7">
        <f t="shared" si="1"/>
        <v>49</v>
      </c>
      <c r="AX13" s="7">
        <f t="shared" si="1"/>
        <v>64</v>
      </c>
      <c r="AY13" s="7">
        <f t="shared" si="1"/>
        <v>81</v>
      </c>
      <c r="AZ13" s="7">
        <f t="shared" si="1"/>
        <v>49</v>
      </c>
      <c r="BA13" s="7">
        <f t="shared" si="1"/>
        <v>64</v>
      </c>
      <c r="BB13" s="7">
        <f t="shared" si="1"/>
        <v>81</v>
      </c>
      <c r="BC13" s="7">
        <f t="shared" si="1"/>
        <v>64</v>
      </c>
      <c r="BD13" s="52">
        <f t="shared" si="9"/>
        <v>902</v>
      </c>
      <c r="BF13" s="191" t="s">
        <v>52</v>
      </c>
      <c r="BG13" s="7">
        <f t="shared" si="10"/>
        <v>0.27583864218368526</v>
      </c>
      <c r="BH13" s="7">
        <f t="shared" si="2"/>
        <v>0.35908192391184107</v>
      </c>
      <c r="BI13" s="7">
        <f t="shared" si="2"/>
        <v>0.34219931581932178</v>
      </c>
      <c r="BJ13" s="7">
        <f t="shared" si="2"/>
        <v>0.3514675116774037</v>
      </c>
      <c r="BK13" s="7">
        <f t="shared" si="2"/>
        <v>0.31153447027551223</v>
      </c>
      <c r="BL13" s="7">
        <f t="shared" si="2"/>
        <v>0.25254964103025418</v>
      </c>
      <c r="BM13" s="7">
        <f t="shared" si="2"/>
        <v>0.2908033634511526</v>
      </c>
      <c r="BN13" s="7">
        <f t="shared" si="2"/>
        <v>0.34299717028501769</v>
      </c>
      <c r="BO13" s="7">
        <f t="shared" si="2"/>
        <v>0.32524625127269668</v>
      </c>
      <c r="BP13" s="7">
        <f t="shared" si="2"/>
        <v>0.30406056993414859</v>
      </c>
      <c r="BQ13" s="7">
        <f t="shared" si="2"/>
        <v>0.32025630761017426</v>
      </c>
      <c r="BR13" s="7">
        <f t="shared" si="2"/>
        <v>0.39891798646014265</v>
      </c>
      <c r="BS13" s="7">
        <f t="shared" si="11"/>
        <v>0.31367750046375459</v>
      </c>
      <c r="BT13" s="7">
        <f t="shared" si="3"/>
        <v>0.32470998338727958</v>
      </c>
      <c r="BU13" s="7">
        <f t="shared" si="4"/>
        <v>0.36529873131068952</v>
      </c>
      <c r="BV13" s="7">
        <f t="shared" si="5"/>
        <v>0.35777087639996635</v>
      </c>
      <c r="BW13" s="10">
        <f t="shared" si="12"/>
        <v>5.2364102454730403</v>
      </c>
      <c r="BY13" s="191" t="s">
        <v>73</v>
      </c>
      <c r="BZ13" s="89">
        <v>0</v>
      </c>
      <c r="CA13" s="6"/>
      <c r="CB13" s="191" t="s">
        <v>52</v>
      </c>
      <c r="CC13" s="7">
        <f>(BZ$4*BG13)</f>
        <v>1.5385719301313895E-2</v>
      </c>
      <c r="CD13" s="7">
        <f t="shared" si="14"/>
        <v>2.0028860509704562E-2</v>
      </c>
      <c r="CE13" s="7">
        <f t="shared" si="15"/>
        <v>5.1085602074969656E-3</v>
      </c>
      <c r="CF13" s="7">
        <f t="shared" si="16"/>
        <v>9.1847919287205235E-3</v>
      </c>
      <c r="CG13" s="7">
        <f t="shared" si="17"/>
        <v>3.0843911491854129E-3</v>
      </c>
      <c r="CH13" s="7">
        <f t="shared" si="18"/>
        <v>3.1265043370992368E-2</v>
      </c>
      <c r="CI13" s="7">
        <f t="shared" si="19"/>
        <v>5.9997976887246646E-2</v>
      </c>
      <c r="CJ13" s="7">
        <f t="shared" si="20"/>
        <v>1.2168020744356096E-2</v>
      </c>
      <c r="CK13" s="7">
        <f t="shared" si="21"/>
        <v>3.5026585207411622E-2</v>
      </c>
      <c r="CL13" s="7">
        <f t="shared" si="22"/>
        <v>0</v>
      </c>
      <c r="CM13" s="7">
        <f t="shared" si="23"/>
        <v>0</v>
      </c>
      <c r="CN13" s="7">
        <f t="shared" si="24"/>
        <v>0</v>
      </c>
      <c r="CO13" s="7">
        <f t="shared" si="25"/>
        <v>0</v>
      </c>
      <c r="CP13" s="7">
        <f t="shared" si="26"/>
        <v>0</v>
      </c>
      <c r="CQ13" s="7">
        <f t="shared" si="27"/>
        <v>0</v>
      </c>
      <c r="CR13" s="7">
        <f t="shared" si="28"/>
        <v>0.13029957774779141</v>
      </c>
      <c r="CS13" s="52">
        <f t="shared" si="29"/>
        <v>0.32154952705421946</v>
      </c>
      <c r="DL13" s="191" t="s">
        <v>148</v>
      </c>
      <c r="DM13" s="197">
        <f t="shared" si="40"/>
        <v>6.432411703339944E-5</v>
      </c>
      <c r="DN13" s="197">
        <f t="shared" si="36"/>
        <v>3.5658244739306915E-5</v>
      </c>
      <c r="DO13" s="197">
        <f t="shared" si="36"/>
        <v>4.6785954653376861E-7</v>
      </c>
      <c r="DP13" s="197">
        <f t="shared" si="36"/>
        <v>2.7592648833608015E-7</v>
      </c>
      <c r="DQ13" s="197">
        <f t="shared" si="36"/>
        <v>2.8571612601256781E-6</v>
      </c>
      <c r="DR13" s="197">
        <f t="shared" si="36"/>
        <v>0</v>
      </c>
      <c r="DS13" s="197">
        <f t="shared" si="36"/>
        <v>0</v>
      </c>
      <c r="DT13" s="197">
        <f t="shared" si="36"/>
        <v>6.1760669731970969E-7</v>
      </c>
      <c r="DU13" s="197">
        <f t="shared" si="36"/>
        <v>7.667885445575413E-5</v>
      </c>
      <c r="DV13" s="197">
        <f t="shared" si="36"/>
        <v>0</v>
      </c>
      <c r="DW13" s="197">
        <f t="shared" si="36"/>
        <v>0</v>
      </c>
      <c r="DX13" s="197">
        <f t="shared" si="36"/>
        <v>0</v>
      </c>
      <c r="DY13" s="197">
        <f t="shared" si="41"/>
        <v>0</v>
      </c>
      <c r="DZ13" s="197">
        <f t="shared" si="37"/>
        <v>0</v>
      </c>
      <c r="EA13" s="197">
        <f t="shared" si="38"/>
        <v>0</v>
      </c>
      <c r="EB13" s="197">
        <f t="shared" si="39"/>
        <v>1.0611237475782957E-3</v>
      </c>
      <c r="EC13" s="196">
        <f t="shared" si="42"/>
        <v>1.2420035177990714E-3</v>
      </c>
      <c r="ED13" s="195">
        <f t="shared" si="43"/>
        <v>3.5242070282534073E-2</v>
      </c>
      <c r="EF13" s="191" t="s">
        <v>147</v>
      </c>
      <c r="EG13" s="7">
        <f t="shared" si="44"/>
        <v>0.36240962671752269</v>
      </c>
      <c r="EH13" s="5">
        <f t="shared" si="45"/>
        <v>6</v>
      </c>
    </row>
    <row r="14" spans="1:146">
      <c r="L14" s="65"/>
      <c r="AM14" s="194" t="s">
        <v>19</v>
      </c>
      <c r="AN14" s="8">
        <f>SUM(AN4:AN13)</f>
        <v>460</v>
      </c>
      <c r="AO14" s="8">
        <f t="shared" ref="AO14:BC14" si="50">SUM(AO4:AO13)</f>
        <v>349</v>
      </c>
      <c r="AP14" s="8">
        <f t="shared" si="50"/>
        <v>538</v>
      </c>
      <c r="AQ14" s="8">
        <f t="shared" si="50"/>
        <v>510</v>
      </c>
      <c r="AR14" s="8">
        <f t="shared" si="50"/>
        <v>577</v>
      </c>
      <c r="AS14" s="8">
        <f t="shared" si="50"/>
        <v>439</v>
      </c>
      <c r="AT14" s="8">
        <f t="shared" si="50"/>
        <v>473</v>
      </c>
      <c r="AU14" s="8">
        <f t="shared" si="50"/>
        <v>476</v>
      </c>
      <c r="AV14" s="8">
        <f t="shared" si="50"/>
        <v>605</v>
      </c>
      <c r="AW14" s="8">
        <f t="shared" si="50"/>
        <v>530</v>
      </c>
      <c r="AX14" s="8">
        <f t="shared" si="50"/>
        <v>624</v>
      </c>
      <c r="AY14" s="8">
        <f t="shared" si="50"/>
        <v>509</v>
      </c>
      <c r="AZ14" s="8">
        <f t="shared" si="50"/>
        <v>498</v>
      </c>
      <c r="BA14" s="8">
        <f t="shared" si="50"/>
        <v>607</v>
      </c>
      <c r="BB14" s="8">
        <f t="shared" si="50"/>
        <v>607</v>
      </c>
      <c r="BC14" s="8">
        <f t="shared" si="50"/>
        <v>500</v>
      </c>
      <c r="BD14" s="10"/>
      <c r="BF14" s="199" t="s">
        <v>19</v>
      </c>
      <c r="BG14" s="9">
        <f>SUM(BG4:BG13)</f>
        <v>3.134418843156574</v>
      </c>
      <c r="BH14" s="9">
        <f t="shared" ref="BH14:BQ14" si="51">SUM(BH4:BH13)</f>
        <v>3.136316867448155</v>
      </c>
      <c r="BI14" s="9">
        <f t="shared" si="51"/>
        <v>3.1310352466455269</v>
      </c>
      <c r="BJ14" s="9">
        <f t="shared" si="51"/>
        <v>3.129781733756666</v>
      </c>
      <c r="BK14" s="9">
        <f t="shared" si="51"/>
        <v>3.120964693958987</v>
      </c>
      <c r="BL14" s="9">
        <f t="shared" si="51"/>
        <v>3.1199412431951363</v>
      </c>
      <c r="BM14" s="9">
        <f t="shared" si="51"/>
        <v>3.1441758649354612</v>
      </c>
      <c r="BN14" s="9">
        <f t="shared" si="51"/>
        <v>3.1575492879815408</v>
      </c>
      <c r="BO14" s="9">
        <f t="shared" si="51"/>
        <v>3.1304951684997055</v>
      </c>
      <c r="BP14" s="9">
        <f t="shared" si="51"/>
        <v>3.1274801478940994</v>
      </c>
      <c r="BQ14" s="9">
        <f t="shared" si="51"/>
        <v>3.1224989991991992</v>
      </c>
      <c r="BR14" s="9">
        <f>SUM(BR4:BR13)</f>
        <v>3.1470196709633473</v>
      </c>
      <c r="BS14" s="9">
        <f t="shared" ref="BS14" si="52">SUM(BS4:BS13)</f>
        <v>3.1367750046375464</v>
      </c>
      <c r="BT14" s="9">
        <f t="shared" ref="BT14" si="53">SUM(BT4:BT13)</f>
        <v>3.1253335901025658</v>
      </c>
      <c r="BU14" s="9">
        <f t="shared" ref="BU14" si="54">SUM(BU4:BU13)</f>
        <v>3.1253335901025658</v>
      </c>
      <c r="BV14" s="9">
        <f t="shared" ref="BV14" si="55">SUM(BV4:BV13)</f>
        <v>3.1304951684997055</v>
      </c>
      <c r="BY14" s="191" t="s">
        <v>74</v>
      </c>
      <c r="BZ14" s="89">
        <v>0</v>
      </c>
      <c r="CA14" s="3"/>
      <c r="CC14" s="3"/>
      <c r="CF14" s="14"/>
      <c r="DL14" s="191" t="s">
        <v>151</v>
      </c>
      <c r="DM14" s="197">
        <f t="shared" si="40"/>
        <v>6.432411703339944E-5</v>
      </c>
      <c r="DN14" s="197">
        <f t="shared" si="36"/>
        <v>7.5902982185994567E-7</v>
      </c>
      <c r="DO14" s="197">
        <f t="shared" si="36"/>
        <v>4.6785954653376861E-7</v>
      </c>
      <c r="DP14" s="197">
        <f t="shared" si="36"/>
        <v>0</v>
      </c>
      <c r="DQ14" s="197">
        <f t="shared" si="36"/>
        <v>3.9078850667147118E-7</v>
      </c>
      <c r="DR14" s="197">
        <f t="shared" si="36"/>
        <v>2.4437573424750868E-4</v>
      </c>
      <c r="DS14" s="197">
        <f t="shared" si="36"/>
        <v>2.3405592858248827E-4</v>
      </c>
      <c r="DT14" s="197">
        <f t="shared" si="36"/>
        <v>0</v>
      </c>
      <c r="DU14" s="197">
        <f t="shared" si="36"/>
        <v>1.9169713613938502E-5</v>
      </c>
      <c r="DV14" s="197">
        <f t="shared" si="36"/>
        <v>0</v>
      </c>
      <c r="DW14" s="197">
        <f t="shared" si="36"/>
        <v>0</v>
      </c>
      <c r="DX14" s="197">
        <f t="shared" si="36"/>
        <v>0</v>
      </c>
      <c r="DY14" s="197">
        <f t="shared" si="41"/>
        <v>0</v>
      </c>
      <c r="DZ14" s="197">
        <f t="shared" si="37"/>
        <v>0</v>
      </c>
      <c r="EA14" s="197">
        <f t="shared" si="38"/>
        <v>0</v>
      </c>
      <c r="EB14" s="197">
        <f t="shared" si="39"/>
        <v>2.652809368945737E-4</v>
      </c>
      <c r="EC14" s="196">
        <f t="shared" si="42"/>
        <v>8.2882410824697381E-4</v>
      </c>
      <c r="ED14" s="195">
        <f t="shared" si="43"/>
        <v>2.8789305449193694E-2</v>
      </c>
      <c r="EF14" s="191" t="s">
        <v>150</v>
      </c>
      <c r="EG14" s="7">
        <f t="shared" si="44"/>
        <v>0.50777532453372898</v>
      </c>
      <c r="EH14" s="5">
        <f t="shared" si="45"/>
        <v>4</v>
      </c>
    </row>
    <row r="15" spans="1:146">
      <c r="A15" s="284" t="s">
        <v>3</v>
      </c>
      <c r="B15" s="284"/>
      <c r="C15" s="284"/>
      <c r="D15" s="284"/>
      <c r="E15" s="284"/>
      <c r="F15" s="284"/>
      <c r="G15" s="284"/>
      <c r="H15" s="284"/>
      <c r="I15" s="284"/>
      <c r="L15" s="65"/>
      <c r="AM15" s="191" t="s">
        <v>122</v>
      </c>
      <c r="AN15" s="8">
        <f>SQRT(AN14)</f>
        <v>21.447610589527216</v>
      </c>
      <c r="AO15" s="8">
        <f t="shared" ref="AO15:BB15" si="56">SQRT(AO14)</f>
        <v>18.681541692269406</v>
      </c>
      <c r="AP15" s="8">
        <f t="shared" si="56"/>
        <v>23.194827009486403</v>
      </c>
      <c r="AQ15" s="8">
        <f t="shared" si="56"/>
        <v>22.583179581272429</v>
      </c>
      <c r="AR15" s="8">
        <f t="shared" si="56"/>
        <v>24.020824298928627</v>
      </c>
      <c r="AS15" s="8">
        <f t="shared" si="56"/>
        <v>20.952326839756964</v>
      </c>
      <c r="AT15" s="8">
        <f t="shared" si="56"/>
        <v>21.748563170931547</v>
      </c>
      <c r="AU15" s="8">
        <f t="shared" si="56"/>
        <v>21.817424229271428</v>
      </c>
      <c r="AV15" s="8">
        <f t="shared" si="56"/>
        <v>24.596747752497688</v>
      </c>
      <c r="AW15" s="8">
        <f t="shared" si="56"/>
        <v>23.021728866442675</v>
      </c>
      <c r="AX15" s="8">
        <f t="shared" si="56"/>
        <v>24.979991993593593</v>
      </c>
      <c r="AY15" s="8">
        <f t="shared" si="56"/>
        <v>22.561028345356956</v>
      </c>
      <c r="AZ15" s="8">
        <f t="shared" si="56"/>
        <v>22.315913604421397</v>
      </c>
      <c r="BA15" s="8">
        <f t="shared" si="56"/>
        <v>24.637369989509839</v>
      </c>
      <c r="BB15" s="8">
        <f t="shared" si="56"/>
        <v>24.637369989509839</v>
      </c>
      <c r="BC15" s="8">
        <f>SQRT(BC14)</f>
        <v>22.360679774997898</v>
      </c>
      <c r="BI15" s="10"/>
      <c r="BY15" s="191" t="s">
        <v>75</v>
      </c>
      <c r="BZ15" s="89">
        <v>0</v>
      </c>
      <c r="CA15" s="3"/>
      <c r="CC15" s="3"/>
      <c r="EF15" s="191" t="s">
        <v>153</v>
      </c>
      <c r="EG15" s="7">
        <f t="shared" si="44"/>
        <v>0.56394180602895749</v>
      </c>
      <c r="EH15" s="5">
        <f t="shared" si="45"/>
        <v>3</v>
      </c>
    </row>
    <row r="16" spans="1:146">
      <c r="A16" s="200"/>
      <c r="B16" s="13" t="s">
        <v>62</v>
      </c>
      <c r="C16" s="13" t="s">
        <v>63</v>
      </c>
      <c r="D16" s="13" t="s">
        <v>66</v>
      </c>
      <c r="E16" s="13" t="s">
        <v>67</v>
      </c>
      <c r="F16" s="13" t="s">
        <v>68</v>
      </c>
      <c r="G16" s="13" t="s">
        <v>69</v>
      </c>
      <c r="H16" s="13" t="s">
        <v>70</v>
      </c>
      <c r="I16" s="13" t="s">
        <v>71</v>
      </c>
      <c r="J16" s="13" t="s">
        <v>72</v>
      </c>
      <c r="K16" s="13" t="s">
        <v>73</v>
      </c>
      <c r="L16" s="13" t="s">
        <v>74</v>
      </c>
      <c r="M16" s="13" t="s">
        <v>75</v>
      </c>
      <c r="N16" s="13" t="s">
        <v>76</v>
      </c>
      <c r="O16" s="13" t="s">
        <v>77</v>
      </c>
      <c r="P16" s="13" t="s">
        <v>78</v>
      </c>
      <c r="Q16" s="13" t="s">
        <v>79</v>
      </c>
      <c r="BY16" s="191" t="s">
        <v>76</v>
      </c>
      <c r="BZ16" s="89">
        <v>0</v>
      </c>
      <c r="DL16" s="12" t="s">
        <v>120</v>
      </c>
      <c r="DM16" s="12"/>
      <c r="DN16" s="12"/>
      <c r="DO16" s="12"/>
      <c r="DP16" s="12"/>
      <c r="DQ16" s="12"/>
      <c r="DR16" s="12"/>
      <c r="DS16" s="12"/>
      <c r="DT16" s="12"/>
      <c r="DU16" s="12"/>
      <c r="DV16" s="12"/>
    </row>
    <row r="17" spans="1:134">
      <c r="A17" s="13" t="s">
        <v>43</v>
      </c>
      <c r="B17" s="16">
        <v>9</v>
      </c>
      <c r="C17" s="16">
        <v>7</v>
      </c>
      <c r="D17" s="16">
        <v>6</v>
      </c>
      <c r="E17" s="16">
        <v>8</v>
      </c>
      <c r="F17" s="16">
        <v>6</v>
      </c>
      <c r="G17" s="16">
        <v>9</v>
      </c>
      <c r="H17" s="16">
        <v>7</v>
      </c>
      <c r="I17" s="16">
        <v>6</v>
      </c>
      <c r="J17" s="16">
        <v>9</v>
      </c>
      <c r="K17" s="16">
        <v>7</v>
      </c>
      <c r="L17" s="16">
        <v>6</v>
      </c>
      <c r="M17" s="16">
        <v>7</v>
      </c>
      <c r="N17" s="16">
        <v>6</v>
      </c>
      <c r="O17" s="16">
        <v>7</v>
      </c>
      <c r="P17" s="16">
        <v>5</v>
      </c>
      <c r="Q17" s="16">
        <v>8</v>
      </c>
      <c r="BY17" s="191" t="s">
        <v>77</v>
      </c>
      <c r="BZ17" s="89">
        <v>0</v>
      </c>
      <c r="DL17" s="190"/>
      <c r="DM17" s="191" t="s">
        <v>62</v>
      </c>
      <c r="DN17" s="191" t="s">
        <v>63</v>
      </c>
      <c r="DO17" s="191" t="s">
        <v>66</v>
      </c>
      <c r="DP17" s="191" t="s">
        <v>67</v>
      </c>
      <c r="DQ17" s="191" t="s">
        <v>68</v>
      </c>
      <c r="DR17" s="191" t="s">
        <v>69</v>
      </c>
      <c r="DS17" s="191" t="s">
        <v>70</v>
      </c>
      <c r="DT17" s="191" t="s">
        <v>71</v>
      </c>
      <c r="DU17" s="191" t="s">
        <v>72</v>
      </c>
      <c r="DV17" s="191" t="s">
        <v>73</v>
      </c>
      <c r="DW17" s="191" t="s">
        <v>74</v>
      </c>
      <c r="DX17" s="191" t="s">
        <v>75</v>
      </c>
      <c r="DY17" s="191" t="s">
        <v>76</v>
      </c>
      <c r="DZ17" s="191" t="s">
        <v>77</v>
      </c>
      <c r="EA17" s="191" t="s">
        <v>78</v>
      </c>
      <c r="EB17" s="191" t="s">
        <v>79</v>
      </c>
      <c r="EC17" s="194" t="s">
        <v>19</v>
      </c>
      <c r="ED17" s="194" t="s">
        <v>122</v>
      </c>
    </row>
    <row r="18" spans="1:134">
      <c r="A18" s="13" t="s">
        <v>44</v>
      </c>
      <c r="B18" s="16">
        <v>5</v>
      </c>
      <c r="C18" s="16">
        <v>6</v>
      </c>
      <c r="D18" s="16">
        <v>5</v>
      </c>
      <c r="E18" s="16">
        <v>7</v>
      </c>
      <c r="F18" s="16">
        <v>8</v>
      </c>
      <c r="G18" s="16">
        <v>7</v>
      </c>
      <c r="H18" s="16">
        <v>9</v>
      </c>
      <c r="I18" s="16">
        <v>7</v>
      </c>
      <c r="J18" s="16">
        <v>5</v>
      </c>
      <c r="K18" s="16">
        <v>8</v>
      </c>
      <c r="L18" s="16">
        <v>9</v>
      </c>
      <c r="M18" s="16">
        <v>7</v>
      </c>
      <c r="N18" s="16">
        <v>6</v>
      </c>
      <c r="O18" s="16">
        <v>8</v>
      </c>
      <c r="P18" s="16">
        <v>9</v>
      </c>
      <c r="Q18" s="16">
        <v>7</v>
      </c>
      <c r="BY18" s="191" t="s">
        <v>78</v>
      </c>
      <c r="BZ18" s="89">
        <v>0</v>
      </c>
      <c r="DL18" s="191" t="s">
        <v>125</v>
      </c>
      <c r="DM18" s="198">
        <f>(CC4-CU$9)^2</f>
        <v>6.432411703339944E-5</v>
      </c>
      <c r="DN18" s="198">
        <f t="shared" ref="DN18:DW27" si="57">(CD4-CV$9)^2</f>
        <v>1.858662631905353E-5</v>
      </c>
      <c r="DO18" s="198">
        <f t="shared" si="57"/>
        <v>1.7057538254232991E-6</v>
      </c>
      <c r="DP18" s="198">
        <f t="shared" si="57"/>
        <v>8.9432590479076371E-6</v>
      </c>
      <c r="DQ18" s="198">
        <f t="shared" si="57"/>
        <v>1.0193002244114267E-6</v>
      </c>
      <c r="DR18" s="198">
        <f t="shared" si="57"/>
        <v>4.1917569317164187E-4</v>
      </c>
      <c r="DS18" s="198">
        <f t="shared" si="57"/>
        <v>2.0868170183601997E-4</v>
      </c>
      <c r="DT18" s="198">
        <f t="shared" si="57"/>
        <v>0</v>
      </c>
      <c r="DU18" s="198">
        <f t="shared" si="57"/>
        <v>3.0671541782301668E-4</v>
      </c>
      <c r="DV18" s="198">
        <f t="shared" si="57"/>
        <v>0</v>
      </c>
      <c r="DW18" s="198">
        <f t="shared" si="57"/>
        <v>0</v>
      </c>
      <c r="DX18" s="198">
        <f>(CN4-DF$9)^2</f>
        <v>0</v>
      </c>
      <c r="DY18" s="198">
        <f t="shared" ref="DY18:DY27" si="58">(CO4-DG$9)^2</f>
        <v>0</v>
      </c>
      <c r="DZ18" s="198">
        <f t="shared" ref="DZ18:DZ27" si="59">(CP4-DH$9)^2</f>
        <v>0</v>
      </c>
      <c r="EA18" s="198">
        <f t="shared" ref="EA18:EA27" si="60">(CQ4-DI$9)^2</f>
        <v>0</v>
      </c>
      <c r="EB18" s="198">
        <f t="shared" ref="EB18:EB27" si="61">(CR4-DJ$9)^2</f>
        <v>1.0611237475782976E-3</v>
      </c>
      <c r="EC18" s="201">
        <f>SUM(DM18:EB18)</f>
        <v>2.0902756168591713E-3</v>
      </c>
      <c r="ED18" s="195">
        <f>SQRT(EC18)</f>
        <v>4.5719532115488355E-2</v>
      </c>
    </row>
    <row r="19" spans="1:134">
      <c r="A19" s="13" t="s">
        <v>45</v>
      </c>
      <c r="B19" s="16">
        <v>8</v>
      </c>
      <c r="C19" s="16">
        <v>7</v>
      </c>
      <c r="D19" s="16">
        <v>4</v>
      </c>
      <c r="E19" s="16">
        <v>8</v>
      </c>
      <c r="F19" s="16">
        <v>9</v>
      </c>
      <c r="G19" s="16">
        <v>7</v>
      </c>
      <c r="H19" s="16">
        <v>6</v>
      </c>
      <c r="I19" s="16">
        <v>8</v>
      </c>
      <c r="J19" s="16">
        <v>7</v>
      </c>
      <c r="K19" s="16">
        <v>8</v>
      </c>
      <c r="L19" s="16">
        <v>9</v>
      </c>
      <c r="M19" s="16">
        <v>7</v>
      </c>
      <c r="N19" s="16">
        <v>6</v>
      </c>
      <c r="O19" s="16">
        <v>7</v>
      </c>
      <c r="P19" s="16">
        <v>8</v>
      </c>
      <c r="Q19" s="16">
        <v>6</v>
      </c>
      <c r="BY19" s="191" t="s">
        <v>79</v>
      </c>
      <c r="BZ19" s="89">
        <v>0.36419839160447565</v>
      </c>
      <c r="DL19" s="191" t="s">
        <v>128</v>
      </c>
      <c r="DM19" s="198">
        <f t="shared" ref="DM19:DM27" si="62">(CC5-CU$9)^2</f>
        <v>4.2437918353547857E-6</v>
      </c>
      <c r="DN19" s="198">
        <f t="shared" si="57"/>
        <v>9.0055355684138796E-6</v>
      </c>
      <c r="DO19" s="198">
        <f t="shared" si="57"/>
        <v>1.3559428264664991E-6</v>
      </c>
      <c r="DP19" s="198">
        <f t="shared" si="57"/>
        <v>1.2360957051404571E-5</v>
      </c>
      <c r="DQ19" s="198">
        <f t="shared" si="57"/>
        <v>2.184965375807231E-6</v>
      </c>
      <c r="DR19" s="198">
        <f t="shared" si="57"/>
        <v>7.2788142579802316E-5</v>
      </c>
      <c r="DS19" s="198">
        <f t="shared" si="57"/>
        <v>5.4461982762271915E-4</v>
      </c>
      <c r="DT19" s="198">
        <f t="shared" si="57"/>
        <v>7.1288655764670693E-7</v>
      </c>
      <c r="DU19" s="198">
        <f t="shared" si="57"/>
        <v>0</v>
      </c>
      <c r="DV19" s="198">
        <f t="shared" si="57"/>
        <v>0</v>
      </c>
      <c r="DW19" s="198">
        <f t="shared" si="57"/>
        <v>0</v>
      </c>
      <c r="DX19" s="198">
        <f t="shared" ref="DX19:DX27" si="63">(CN5-DF$9)^2</f>
        <v>0</v>
      </c>
      <c r="DY19" s="198">
        <f t="shared" si="58"/>
        <v>0</v>
      </c>
      <c r="DZ19" s="198">
        <f t="shared" si="59"/>
        <v>0</v>
      </c>
      <c r="EA19" s="198">
        <f t="shared" si="60"/>
        <v>0</v>
      </c>
      <c r="EB19" s="198">
        <f t="shared" si="61"/>
        <v>2.6528093689457462E-4</v>
      </c>
      <c r="EC19" s="201">
        <f t="shared" ref="EC19:EC27" si="64">SUM(DM19:EB19)</f>
        <v>9.1255298631218976E-4</v>
      </c>
      <c r="ED19" s="195">
        <f t="shared" ref="ED19:ED27" si="65">SQRT(EC19)</f>
        <v>3.0208491956934723E-2</v>
      </c>
    </row>
    <row r="20" spans="1:134">
      <c r="A20" s="13" t="s">
        <v>46</v>
      </c>
      <c r="B20" s="16">
        <v>6</v>
      </c>
      <c r="C20" s="16">
        <v>5</v>
      </c>
      <c r="D20" s="16">
        <v>9</v>
      </c>
      <c r="E20" s="16">
        <v>6</v>
      </c>
      <c r="F20" s="16">
        <v>7</v>
      </c>
      <c r="G20" s="16">
        <v>8</v>
      </c>
      <c r="H20" s="16">
        <v>9</v>
      </c>
      <c r="I20" s="16">
        <v>7</v>
      </c>
      <c r="J20" s="16">
        <v>8</v>
      </c>
      <c r="K20" s="16">
        <v>8</v>
      </c>
      <c r="L20" s="16">
        <v>8</v>
      </c>
      <c r="M20" s="16">
        <v>7</v>
      </c>
      <c r="N20" s="16">
        <v>8</v>
      </c>
      <c r="O20" s="16">
        <v>7</v>
      </c>
      <c r="P20" s="16">
        <v>9</v>
      </c>
      <c r="Q20" s="16">
        <v>6</v>
      </c>
      <c r="DL20" s="191" t="s">
        <v>131</v>
      </c>
      <c r="DM20" s="198">
        <f t="shared" si="62"/>
        <v>1.6612530981023215E-5</v>
      </c>
      <c r="DN20" s="198">
        <f t="shared" si="57"/>
        <v>5.6964907385142567E-5</v>
      </c>
      <c r="DO20" s="198">
        <f t="shared" si="57"/>
        <v>0</v>
      </c>
      <c r="DP20" s="198">
        <f t="shared" si="57"/>
        <v>7.6911802054885904E-7</v>
      </c>
      <c r="DQ20" s="198">
        <f t="shared" si="57"/>
        <v>2.8571612601256781E-6</v>
      </c>
      <c r="DR20" s="198">
        <f t="shared" si="57"/>
        <v>2.2308350798145972E-4</v>
      </c>
      <c r="DS20" s="198">
        <f t="shared" si="57"/>
        <v>0</v>
      </c>
      <c r="DT20" s="198">
        <f t="shared" si="57"/>
        <v>2.6575705133531308E-6</v>
      </c>
      <c r="DU20" s="198">
        <f t="shared" si="57"/>
        <v>7.6678854455754198E-5</v>
      </c>
      <c r="DV20" s="198">
        <f t="shared" si="57"/>
        <v>0</v>
      </c>
      <c r="DW20" s="198">
        <f t="shared" si="57"/>
        <v>0</v>
      </c>
      <c r="DX20" s="198">
        <f t="shared" si="63"/>
        <v>0</v>
      </c>
      <c r="DY20" s="198">
        <f t="shared" si="58"/>
        <v>0</v>
      </c>
      <c r="DZ20" s="198">
        <f t="shared" si="59"/>
        <v>0</v>
      </c>
      <c r="EA20" s="198">
        <f t="shared" si="60"/>
        <v>0</v>
      </c>
      <c r="EB20" s="198">
        <f t="shared" si="61"/>
        <v>0</v>
      </c>
      <c r="EC20" s="201">
        <f t="shared" si="64"/>
        <v>3.7962365059740738E-4</v>
      </c>
      <c r="ED20" s="195">
        <f t="shared" si="65"/>
        <v>1.9483933139831069E-2</v>
      </c>
    </row>
    <row r="21" spans="1:134">
      <c r="A21" s="13" t="s">
        <v>47</v>
      </c>
      <c r="B21" s="16">
        <v>5</v>
      </c>
      <c r="C21" s="16">
        <v>9</v>
      </c>
      <c r="D21" s="16">
        <v>7</v>
      </c>
      <c r="E21" s="16">
        <v>6</v>
      </c>
      <c r="F21" s="16">
        <v>8</v>
      </c>
      <c r="G21" s="16">
        <v>7</v>
      </c>
      <c r="H21" s="16">
        <v>9</v>
      </c>
      <c r="I21" s="16">
        <v>7</v>
      </c>
      <c r="J21" s="16">
        <v>8</v>
      </c>
      <c r="K21" s="16">
        <v>6</v>
      </c>
      <c r="L21" s="16">
        <v>9</v>
      </c>
      <c r="M21" s="16">
        <v>6</v>
      </c>
      <c r="N21" s="16">
        <v>7</v>
      </c>
      <c r="O21" s="16">
        <v>5</v>
      </c>
      <c r="P21" s="16">
        <v>7</v>
      </c>
      <c r="Q21" s="16">
        <v>9</v>
      </c>
      <c r="DL21" s="191" t="s">
        <v>134</v>
      </c>
      <c r="DM21" s="198">
        <f t="shared" si="62"/>
        <v>2.1564680146213425E-6</v>
      </c>
      <c r="DN21" s="198">
        <f t="shared" si="57"/>
        <v>1.858662631905353E-5</v>
      </c>
      <c r="DO21" s="198">
        <f t="shared" si="57"/>
        <v>6.9669126651130305E-6</v>
      </c>
      <c r="DP21" s="198">
        <f t="shared" si="57"/>
        <v>0</v>
      </c>
      <c r="DQ21" s="198">
        <f t="shared" si="57"/>
        <v>1.5682123574868914E-6</v>
      </c>
      <c r="DR21" s="198">
        <f t="shared" si="57"/>
        <v>3.1654330554661039E-4</v>
      </c>
      <c r="DS21" s="198">
        <f t="shared" si="57"/>
        <v>1.3636849772537295E-4</v>
      </c>
      <c r="DT21" s="198">
        <f t="shared" si="57"/>
        <v>0</v>
      </c>
      <c r="DU21" s="198">
        <f t="shared" si="57"/>
        <v>1.7252742252544699E-4</v>
      </c>
      <c r="DV21" s="198">
        <f t="shared" si="57"/>
        <v>0</v>
      </c>
      <c r="DW21" s="198">
        <f t="shared" si="57"/>
        <v>0</v>
      </c>
      <c r="DX21" s="198">
        <f t="shared" si="63"/>
        <v>0</v>
      </c>
      <c r="DY21" s="198">
        <f t="shared" si="58"/>
        <v>0</v>
      </c>
      <c r="DZ21" s="198">
        <f t="shared" si="59"/>
        <v>0</v>
      </c>
      <c r="EA21" s="198">
        <f t="shared" si="60"/>
        <v>0</v>
      </c>
      <c r="EB21" s="198">
        <f t="shared" si="61"/>
        <v>0</v>
      </c>
      <c r="EC21" s="201">
        <f t="shared" si="64"/>
        <v>6.547174451537051E-4</v>
      </c>
      <c r="ED21" s="195">
        <f t="shared" si="65"/>
        <v>2.5587447022977987E-2</v>
      </c>
    </row>
    <row r="22" spans="1:134">
      <c r="A22" s="13" t="s">
        <v>48</v>
      </c>
      <c r="B22" s="16">
        <v>7</v>
      </c>
      <c r="C22" s="16">
        <v>6</v>
      </c>
      <c r="D22" s="16">
        <v>6</v>
      </c>
      <c r="E22" s="16">
        <v>8</v>
      </c>
      <c r="F22" s="16">
        <v>7</v>
      </c>
      <c r="G22" s="16">
        <v>9</v>
      </c>
      <c r="H22" s="16">
        <v>8</v>
      </c>
      <c r="I22" s="16">
        <v>7</v>
      </c>
      <c r="J22" s="16">
        <v>8</v>
      </c>
      <c r="K22" s="16">
        <v>7</v>
      </c>
      <c r="L22" s="16">
        <v>9</v>
      </c>
      <c r="M22" s="16">
        <v>7</v>
      </c>
      <c r="N22" s="16">
        <v>6</v>
      </c>
      <c r="O22" s="16">
        <v>8</v>
      </c>
      <c r="P22" s="16">
        <v>7</v>
      </c>
      <c r="Q22" s="16">
        <v>6</v>
      </c>
      <c r="DL22" s="191" t="s">
        <v>137</v>
      </c>
      <c r="DM22" s="198">
        <f t="shared" si="62"/>
        <v>0</v>
      </c>
      <c r="DN22" s="198">
        <f t="shared" si="57"/>
        <v>4.4572805924133642E-5</v>
      </c>
      <c r="DO22" s="198">
        <f t="shared" si="57"/>
        <v>1.8285930663357562E-6</v>
      </c>
      <c r="DP22" s="198">
        <f t="shared" si="57"/>
        <v>3.3502710046632706E-6</v>
      </c>
      <c r="DQ22" s="198">
        <f t="shared" si="57"/>
        <v>2.184965375807231E-6</v>
      </c>
      <c r="DR22" s="198">
        <f t="shared" si="57"/>
        <v>7.2788142579802316E-5</v>
      </c>
      <c r="DS22" s="198">
        <f t="shared" si="57"/>
        <v>1.3636849772537295E-4</v>
      </c>
      <c r="DT22" s="198">
        <f t="shared" si="57"/>
        <v>7.1288655764670693E-7</v>
      </c>
      <c r="DU22" s="198">
        <f t="shared" si="57"/>
        <v>1.7252742252544699E-4</v>
      </c>
      <c r="DV22" s="198">
        <f t="shared" si="57"/>
        <v>0</v>
      </c>
      <c r="DW22" s="198">
        <f t="shared" si="57"/>
        <v>0</v>
      </c>
      <c r="DX22" s="198">
        <f t="shared" si="63"/>
        <v>0</v>
      </c>
      <c r="DY22" s="198">
        <f t="shared" si="58"/>
        <v>0</v>
      </c>
      <c r="DZ22" s="198">
        <f t="shared" si="59"/>
        <v>0</v>
      </c>
      <c r="EA22" s="198">
        <f t="shared" si="60"/>
        <v>0</v>
      </c>
      <c r="EB22" s="198">
        <f t="shared" si="61"/>
        <v>2.3875284320511673E-3</v>
      </c>
      <c r="EC22" s="201">
        <f t="shared" si="64"/>
        <v>2.8218620168103761E-3</v>
      </c>
      <c r="ED22" s="195">
        <f t="shared" si="65"/>
        <v>5.312120119886575E-2</v>
      </c>
    </row>
    <row r="23" spans="1:134">
      <c r="A23" s="13" t="s">
        <v>49</v>
      </c>
      <c r="B23" s="16">
        <v>6</v>
      </c>
      <c r="C23" s="16">
        <v>4</v>
      </c>
      <c r="D23" s="16">
        <v>8</v>
      </c>
      <c r="E23" s="16">
        <v>7</v>
      </c>
      <c r="F23" s="16">
        <v>8</v>
      </c>
      <c r="G23" s="16">
        <v>9</v>
      </c>
      <c r="H23" s="16">
        <v>8</v>
      </c>
      <c r="I23" s="16">
        <v>6</v>
      </c>
      <c r="J23" s="16">
        <v>9</v>
      </c>
      <c r="K23" s="16">
        <v>7</v>
      </c>
      <c r="L23" s="16">
        <v>6</v>
      </c>
      <c r="M23" s="16">
        <v>7</v>
      </c>
      <c r="N23" s="16">
        <v>8</v>
      </c>
      <c r="O23" s="16">
        <v>9</v>
      </c>
      <c r="P23" s="16">
        <v>7</v>
      </c>
      <c r="Q23" s="16">
        <v>6</v>
      </c>
      <c r="DL23" s="191" t="s">
        <v>140</v>
      </c>
      <c r="DM23" s="198">
        <f t="shared" si="62"/>
        <v>7.9462495292976946E-6</v>
      </c>
      <c r="DN23" s="198">
        <f t="shared" si="57"/>
        <v>9.0055355684138796E-6</v>
      </c>
      <c r="DO23" s="198">
        <f t="shared" si="57"/>
        <v>2.4854654660591852E-6</v>
      </c>
      <c r="DP23" s="198">
        <f t="shared" si="57"/>
        <v>5.5138883281850418E-6</v>
      </c>
      <c r="DQ23" s="198">
        <f t="shared" si="57"/>
        <v>1.7574316043141239E-7</v>
      </c>
      <c r="DR23" s="198">
        <f t="shared" si="57"/>
        <v>1.7455409589107755E-4</v>
      </c>
      <c r="DS23" s="198">
        <f t="shared" si="57"/>
        <v>3.6217102351318088E-4</v>
      </c>
      <c r="DT23" s="198">
        <f t="shared" si="57"/>
        <v>0</v>
      </c>
      <c r="DU23" s="198">
        <f t="shared" si="57"/>
        <v>1.7252742252544699E-4</v>
      </c>
      <c r="DV23" s="198">
        <f t="shared" si="57"/>
        <v>0</v>
      </c>
      <c r="DW23" s="198">
        <f t="shared" si="57"/>
        <v>0</v>
      </c>
      <c r="DX23" s="198">
        <f t="shared" si="63"/>
        <v>0</v>
      </c>
      <c r="DY23" s="198">
        <f t="shared" si="58"/>
        <v>0</v>
      </c>
      <c r="DZ23" s="198">
        <f t="shared" si="59"/>
        <v>0</v>
      </c>
      <c r="EA23" s="198">
        <f t="shared" si="60"/>
        <v>0</v>
      </c>
      <c r="EB23" s="198">
        <f t="shared" si="61"/>
        <v>0</v>
      </c>
      <c r="EC23" s="201">
        <f t="shared" si="64"/>
        <v>7.3437942398209255E-4</v>
      </c>
      <c r="ED23" s="195">
        <f t="shared" si="65"/>
        <v>2.7099435860956454E-2</v>
      </c>
    </row>
    <row r="24" spans="1:134">
      <c r="A24" s="13" t="s">
        <v>50</v>
      </c>
      <c r="B24" s="16">
        <v>8</v>
      </c>
      <c r="C24" s="16">
        <v>7</v>
      </c>
      <c r="D24" s="16">
        <v>7</v>
      </c>
      <c r="E24" s="16">
        <v>7</v>
      </c>
      <c r="F24" s="16">
        <v>8</v>
      </c>
      <c r="G24" s="16">
        <v>5</v>
      </c>
      <c r="H24" s="16">
        <v>6</v>
      </c>
      <c r="I24" s="16">
        <v>7</v>
      </c>
      <c r="J24" s="16">
        <v>8</v>
      </c>
      <c r="K24" s="16">
        <v>5</v>
      </c>
      <c r="L24" s="16">
        <v>6</v>
      </c>
      <c r="M24" s="16">
        <v>7</v>
      </c>
      <c r="N24" s="16">
        <v>8</v>
      </c>
      <c r="O24" s="16">
        <v>9</v>
      </c>
      <c r="P24" s="16">
        <v>8</v>
      </c>
      <c r="Q24" s="16">
        <v>7</v>
      </c>
      <c r="DL24" s="191" t="s">
        <v>143</v>
      </c>
      <c r="DM24" s="198">
        <f t="shared" si="62"/>
        <v>2.1564680146213425E-6</v>
      </c>
      <c r="DN24" s="198">
        <f t="shared" si="57"/>
        <v>0</v>
      </c>
      <c r="DO24" s="198">
        <f t="shared" si="57"/>
        <v>1.7057538254232991E-6</v>
      </c>
      <c r="DP24" s="198">
        <f t="shared" si="57"/>
        <v>1.2360957051404571E-5</v>
      </c>
      <c r="DQ24" s="198">
        <f t="shared" si="57"/>
        <v>2.184965375807231E-6</v>
      </c>
      <c r="DR24" s="198">
        <f t="shared" si="57"/>
        <v>1.7455409589107755E-4</v>
      </c>
      <c r="DS24" s="198">
        <f t="shared" si="57"/>
        <v>6.461273523669314E-5</v>
      </c>
      <c r="DT24" s="198">
        <f t="shared" si="57"/>
        <v>0</v>
      </c>
      <c r="DU24" s="198">
        <f t="shared" si="57"/>
        <v>3.0671541782301668E-4</v>
      </c>
      <c r="DV24" s="198">
        <f t="shared" si="57"/>
        <v>0</v>
      </c>
      <c r="DW24" s="198">
        <f t="shared" si="57"/>
        <v>0</v>
      </c>
      <c r="DX24" s="198">
        <f t="shared" si="63"/>
        <v>0</v>
      </c>
      <c r="DY24" s="198">
        <f t="shared" si="58"/>
        <v>0</v>
      </c>
      <c r="DZ24" s="198">
        <f t="shared" si="59"/>
        <v>0</v>
      </c>
      <c r="EA24" s="198">
        <f t="shared" si="60"/>
        <v>0</v>
      </c>
      <c r="EB24" s="198">
        <f t="shared" si="61"/>
        <v>0</v>
      </c>
      <c r="EC24" s="201">
        <f t="shared" si="64"/>
        <v>5.642903932180438E-4</v>
      </c>
      <c r="ED24" s="195">
        <f t="shared" si="65"/>
        <v>2.3754797267458289E-2</v>
      </c>
    </row>
    <row r="25" spans="1:134">
      <c r="A25" s="13" t="s">
        <v>51</v>
      </c>
      <c r="B25" s="16">
        <v>7</v>
      </c>
      <c r="C25" s="16">
        <v>5</v>
      </c>
      <c r="D25" s="16">
        <v>9</v>
      </c>
      <c r="E25" s="16">
        <v>8</v>
      </c>
      <c r="F25" s="16">
        <v>6</v>
      </c>
      <c r="G25" s="16">
        <v>9</v>
      </c>
      <c r="H25" s="16">
        <v>9</v>
      </c>
      <c r="I25" s="16">
        <v>7</v>
      </c>
      <c r="J25" s="16">
        <v>7</v>
      </c>
      <c r="K25" s="16">
        <v>9</v>
      </c>
      <c r="L25" s="16">
        <v>8</v>
      </c>
      <c r="M25" s="16">
        <v>7</v>
      </c>
      <c r="N25" s="16">
        <v>8</v>
      </c>
      <c r="O25" s="16">
        <v>9</v>
      </c>
      <c r="P25" s="16">
        <v>8</v>
      </c>
      <c r="Q25" s="16">
        <v>7</v>
      </c>
      <c r="DL25" s="191" t="s">
        <v>146</v>
      </c>
      <c r="DM25" s="198">
        <f t="shared" si="62"/>
        <v>1.1284950817269708E-6</v>
      </c>
      <c r="DN25" s="198">
        <f t="shared" si="57"/>
        <v>1.858662631905353E-5</v>
      </c>
      <c r="DO25" s="198">
        <f t="shared" si="57"/>
        <v>3.8239348571041432E-6</v>
      </c>
      <c r="DP25" s="198">
        <f t="shared" si="57"/>
        <v>1.2360957051404571E-5</v>
      </c>
      <c r="DQ25" s="198">
        <f t="shared" si="57"/>
        <v>6.9953708099648786E-7</v>
      </c>
      <c r="DR25" s="198">
        <f t="shared" si="57"/>
        <v>0</v>
      </c>
      <c r="DS25" s="198">
        <f t="shared" si="57"/>
        <v>9.0627722273261367E-5</v>
      </c>
      <c r="DT25" s="198">
        <f t="shared" si="57"/>
        <v>7.1288655764670693E-7</v>
      </c>
      <c r="DU25" s="198">
        <f t="shared" si="57"/>
        <v>1.7252742252544699E-4</v>
      </c>
      <c r="DV25" s="198">
        <f t="shared" si="57"/>
        <v>0</v>
      </c>
      <c r="DW25" s="198">
        <f t="shared" si="57"/>
        <v>0</v>
      </c>
      <c r="DX25" s="198">
        <f t="shared" si="63"/>
        <v>0</v>
      </c>
      <c r="DY25" s="198">
        <f t="shared" si="58"/>
        <v>0</v>
      </c>
      <c r="DZ25" s="198">
        <f t="shared" si="59"/>
        <v>0</v>
      </c>
      <c r="EA25" s="198">
        <f t="shared" si="60"/>
        <v>0</v>
      </c>
      <c r="EB25" s="198">
        <f t="shared" si="61"/>
        <v>2.6528093689457462E-4</v>
      </c>
      <c r="EC25" s="201">
        <f t="shared" si="64"/>
        <v>5.657485186412154E-4</v>
      </c>
      <c r="ED25" s="195">
        <f t="shared" si="65"/>
        <v>2.3785468644557235E-2</v>
      </c>
    </row>
    <row r="26" spans="1:134">
      <c r="A26" s="13" t="s">
        <v>52</v>
      </c>
      <c r="B26" s="16">
        <v>7</v>
      </c>
      <c r="C26" s="16">
        <v>9</v>
      </c>
      <c r="D26" s="16">
        <v>7</v>
      </c>
      <c r="E26" s="16">
        <v>9</v>
      </c>
      <c r="F26" s="16">
        <v>7</v>
      </c>
      <c r="G26" s="16">
        <v>7</v>
      </c>
      <c r="H26" s="16">
        <v>8</v>
      </c>
      <c r="I26" s="16">
        <v>8</v>
      </c>
      <c r="J26" s="16">
        <v>8</v>
      </c>
      <c r="K26" s="16">
        <v>7</v>
      </c>
      <c r="L26" s="16">
        <v>8</v>
      </c>
      <c r="M26" s="16">
        <v>9</v>
      </c>
      <c r="N26" s="16">
        <v>7</v>
      </c>
      <c r="O26" s="16">
        <v>8</v>
      </c>
      <c r="P26" s="16">
        <v>9</v>
      </c>
      <c r="Q26" s="16">
        <v>8</v>
      </c>
      <c r="DL26" s="191" t="s">
        <v>149</v>
      </c>
      <c r="DM26" s="198">
        <f t="shared" si="62"/>
        <v>0</v>
      </c>
      <c r="DN26" s="198">
        <f t="shared" si="57"/>
        <v>2.4839573401301459E-6</v>
      </c>
      <c r="DO26" s="198">
        <f t="shared" si="57"/>
        <v>3.8239348571041432E-6</v>
      </c>
      <c r="DP26" s="198">
        <f t="shared" si="57"/>
        <v>8.9432590479076371E-6</v>
      </c>
      <c r="DQ26" s="198">
        <f t="shared" si="57"/>
        <v>0</v>
      </c>
      <c r="DR26" s="198">
        <f t="shared" si="57"/>
        <v>4.1917569317164187E-4</v>
      </c>
      <c r="DS26" s="198">
        <f t="shared" si="57"/>
        <v>5.4461982762271915E-4</v>
      </c>
      <c r="DT26" s="198">
        <f t="shared" si="57"/>
        <v>7.1288655764670693E-7</v>
      </c>
      <c r="DU26" s="198">
        <f t="shared" si="57"/>
        <v>7.6678854455754198E-5</v>
      </c>
      <c r="DV26" s="198">
        <f t="shared" si="57"/>
        <v>0</v>
      </c>
      <c r="DW26" s="198">
        <f t="shared" si="57"/>
        <v>0</v>
      </c>
      <c r="DX26" s="198">
        <f t="shared" si="63"/>
        <v>0</v>
      </c>
      <c r="DY26" s="198">
        <f t="shared" si="58"/>
        <v>0</v>
      </c>
      <c r="DZ26" s="198">
        <f t="shared" si="59"/>
        <v>0</v>
      </c>
      <c r="EA26" s="198">
        <f t="shared" si="60"/>
        <v>0</v>
      </c>
      <c r="EB26" s="198">
        <f t="shared" si="61"/>
        <v>2.6528093689457462E-4</v>
      </c>
      <c r="EC26" s="201">
        <f t="shared" si="64"/>
        <v>1.3217193499474784E-3</v>
      </c>
      <c r="ED26" s="195">
        <f t="shared" si="65"/>
        <v>3.6355458323991438E-2</v>
      </c>
    </row>
    <row r="27" spans="1:134">
      <c r="DL27" s="191" t="s">
        <v>152</v>
      </c>
      <c r="DM27" s="198">
        <f t="shared" si="62"/>
        <v>0</v>
      </c>
      <c r="DN27" s="198">
        <f t="shared" si="57"/>
        <v>4.4572805924133642E-5</v>
      </c>
      <c r="DO27" s="198">
        <f t="shared" si="57"/>
        <v>3.8239348571041432E-6</v>
      </c>
      <c r="DP27" s="198">
        <f t="shared" si="57"/>
        <v>1.2360957051404571E-5</v>
      </c>
      <c r="DQ27" s="198">
        <f t="shared" si="57"/>
        <v>1.1346151674834557E-6</v>
      </c>
      <c r="DR27" s="198">
        <f t="shared" si="57"/>
        <v>2.3437788140847429E-5</v>
      </c>
      <c r="DS27" s="198">
        <f t="shared" si="57"/>
        <v>6.461273523669314E-5</v>
      </c>
      <c r="DT27" s="198">
        <f t="shared" si="57"/>
        <v>2.6575705133531308E-6</v>
      </c>
      <c r="DU27" s="198">
        <f t="shared" si="57"/>
        <v>1.7252742252544699E-4</v>
      </c>
      <c r="DV27" s="198">
        <f t="shared" si="57"/>
        <v>0</v>
      </c>
      <c r="DW27" s="198">
        <f t="shared" si="57"/>
        <v>0</v>
      </c>
      <c r="DX27" s="198">
        <f t="shared" si="63"/>
        <v>0</v>
      </c>
      <c r="DY27" s="198">
        <f t="shared" si="58"/>
        <v>0</v>
      </c>
      <c r="DZ27" s="198">
        <f t="shared" si="59"/>
        <v>0</v>
      </c>
      <c r="EA27" s="198">
        <f t="shared" si="60"/>
        <v>0</v>
      </c>
      <c r="EB27" s="198">
        <f t="shared" si="61"/>
        <v>1.0611237475782976E-3</v>
      </c>
      <c r="EC27" s="201">
        <f t="shared" si="64"/>
        <v>1.3862515769947641E-3</v>
      </c>
      <c r="ED27" s="195">
        <f t="shared" si="65"/>
        <v>3.7232399559990276E-2</v>
      </c>
    </row>
  </sheetData>
  <mergeCells count="3">
    <mergeCell ref="A15:I15"/>
    <mergeCell ref="T2:AF2"/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35"/>
  <sheetViews>
    <sheetView topLeftCell="AX5" zoomScale="70" zoomScaleNormal="70" zoomScalePageLayoutView="70" workbookViewId="0">
      <selection activeCell="AZ29" sqref="AZ29"/>
    </sheetView>
  </sheetViews>
  <sheetFormatPr baseColWidth="10" defaultColWidth="8.83203125" defaultRowHeight="14" x14ac:dyDescent="0"/>
  <cols>
    <col min="1" max="17" width="4.6640625" customWidth="1"/>
    <col min="20" max="355" width="4.6640625" customWidth="1"/>
  </cols>
  <sheetData>
    <row r="1" spans="1:292">
      <c r="A1" t="s">
        <v>154</v>
      </c>
    </row>
    <row r="2" spans="1:292">
      <c r="A2" s="15" t="s">
        <v>155</v>
      </c>
      <c r="B2" s="15" t="s">
        <v>156</v>
      </c>
      <c r="C2" s="15" t="s">
        <v>157</v>
      </c>
    </row>
    <row r="3" spans="1:292">
      <c r="A3" s="15">
        <v>1</v>
      </c>
      <c r="B3" s="15">
        <v>2</v>
      </c>
      <c r="C3" s="15" t="s">
        <v>160</v>
      </c>
    </row>
    <row r="4" spans="1:292">
      <c r="A4" s="15">
        <v>3</v>
      </c>
      <c r="B4" s="15">
        <v>4</v>
      </c>
      <c r="C4" s="15" t="s">
        <v>54</v>
      </c>
    </row>
    <row r="5" spans="1:292">
      <c r="A5" s="15">
        <v>5</v>
      </c>
      <c r="B5" s="15">
        <v>6</v>
      </c>
      <c r="C5" s="15" t="s">
        <v>161</v>
      </c>
    </row>
    <row r="6" spans="1:292">
      <c r="A6" s="15">
        <v>7</v>
      </c>
      <c r="B6" s="15">
        <v>8</v>
      </c>
      <c r="C6" s="15" t="s">
        <v>159</v>
      </c>
    </row>
    <row r="7" spans="1:292">
      <c r="A7" s="15">
        <v>9</v>
      </c>
      <c r="B7" s="15">
        <v>10</v>
      </c>
      <c r="C7" s="15" t="s">
        <v>158</v>
      </c>
    </row>
    <row r="9" spans="1:292">
      <c r="A9" s="284" t="s">
        <v>3</v>
      </c>
      <c r="B9" s="284"/>
      <c r="C9" s="284"/>
      <c r="D9" s="284"/>
      <c r="E9" s="284"/>
      <c r="F9" s="284"/>
      <c r="G9" s="284"/>
      <c r="H9" s="284"/>
      <c r="I9" s="284"/>
      <c r="J9" s="2"/>
      <c r="K9" s="2"/>
      <c r="L9" s="2"/>
      <c r="M9" s="2"/>
      <c r="N9" s="2"/>
      <c r="O9" s="2"/>
      <c r="P9" s="2"/>
      <c r="Q9" s="2"/>
      <c r="S9" t="s">
        <v>162</v>
      </c>
      <c r="AP9" t="s">
        <v>165</v>
      </c>
      <c r="CN9" t="s">
        <v>166</v>
      </c>
      <c r="EL9" t="s">
        <v>167</v>
      </c>
      <c r="GJ9" t="s">
        <v>116</v>
      </c>
      <c r="IH9" t="s">
        <v>168</v>
      </c>
    </row>
    <row r="10" spans="1:292">
      <c r="A10" s="190"/>
      <c r="B10" s="191" t="s">
        <v>62</v>
      </c>
      <c r="C10" s="191" t="s">
        <v>63</v>
      </c>
      <c r="D10" s="191" t="s">
        <v>66</v>
      </c>
      <c r="E10" s="191" t="s">
        <v>67</v>
      </c>
      <c r="F10" s="191" t="s">
        <v>68</v>
      </c>
      <c r="G10" s="191" t="s">
        <v>69</v>
      </c>
      <c r="H10" s="191" t="s">
        <v>70</v>
      </c>
      <c r="I10" s="191" t="s">
        <v>71</v>
      </c>
      <c r="J10" s="191" t="s">
        <v>72</v>
      </c>
      <c r="K10" s="191" t="s">
        <v>73</v>
      </c>
      <c r="L10" s="191" t="s">
        <v>74</v>
      </c>
      <c r="M10" s="191" t="s">
        <v>75</v>
      </c>
      <c r="N10" s="191" t="s">
        <v>76</v>
      </c>
      <c r="O10" s="191" t="s">
        <v>77</v>
      </c>
      <c r="P10" s="191" t="s">
        <v>78</v>
      </c>
      <c r="Q10" s="191" t="s">
        <v>79</v>
      </c>
      <c r="S10" s="190"/>
      <c r="T10" s="191" t="s">
        <v>62</v>
      </c>
      <c r="U10" s="191" t="s">
        <v>63</v>
      </c>
      <c r="V10" s="191" t="s">
        <v>66</v>
      </c>
      <c r="W10" s="191" t="s">
        <v>67</v>
      </c>
      <c r="X10" s="191" t="s">
        <v>68</v>
      </c>
      <c r="Y10" s="191" t="s">
        <v>69</v>
      </c>
      <c r="Z10" s="191" t="s">
        <v>70</v>
      </c>
      <c r="AA10" s="191" t="s">
        <v>71</v>
      </c>
      <c r="AB10" s="191" t="s">
        <v>72</v>
      </c>
      <c r="AC10" s="191" t="s">
        <v>73</v>
      </c>
      <c r="AD10" s="191" t="s">
        <v>74</v>
      </c>
      <c r="AE10" s="191" t="s">
        <v>75</v>
      </c>
      <c r="AF10" s="191" t="s">
        <v>76</v>
      </c>
      <c r="AG10" s="191" t="s">
        <v>77</v>
      </c>
      <c r="AH10" s="191" t="s">
        <v>78</v>
      </c>
      <c r="AI10" s="191" t="s">
        <v>79</v>
      </c>
      <c r="AJ10" s="191" t="s">
        <v>164</v>
      </c>
      <c r="AK10" s="191" t="s">
        <v>163</v>
      </c>
      <c r="AL10" s="202" t="s">
        <v>53</v>
      </c>
      <c r="AM10" s="203" t="s">
        <v>1</v>
      </c>
      <c r="AN10" s="204" t="s">
        <v>0</v>
      </c>
      <c r="AP10" s="190"/>
      <c r="AQ10" s="283" t="s">
        <v>62</v>
      </c>
      <c r="AR10" s="283"/>
      <c r="AS10" s="283"/>
      <c r="AT10" s="283" t="s">
        <v>63</v>
      </c>
      <c r="AU10" s="283"/>
      <c r="AV10" s="283"/>
      <c r="AW10" s="283" t="s">
        <v>66</v>
      </c>
      <c r="AX10" s="283"/>
      <c r="AY10" s="283"/>
      <c r="AZ10" s="283" t="s">
        <v>67</v>
      </c>
      <c r="BA10" s="283"/>
      <c r="BB10" s="283"/>
      <c r="BC10" s="283" t="s">
        <v>68</v>
      </c>
      <c r="BD10" s="283"/>
      <c r="BE10" s="283"/>
      <c r="BF10" s="283" t="s">
        <v>69</v>
      </c>
      <c r="BG10" s="283"/>
      <c r="BH10" s="283"/>
      <c r="BI10" s="283" t="s">
        <v>70</v>
      </c>
      <c r="BJ10" s="283"/>
      <c r="BK10" s="283"/>
      <c r="BL10" s="283" t="s">
        <v>71</v>
      </c>
      <c r="BM10" s="283"/>
      <c r="BN10" s="283"/>
      <c r="BO10" s="283" t="s">
        <v>72</v>
      </c>
      <c r="BP10" s="283"/>
      <c r="BQ10" s="283"/>
      <c r="BR10" s="283" t="s">
        <v>73</v>
      </c>
      <c r="BS10" s="283"/>
      <c r="BT10" s="283"/>
      <c r="BU10" s="283" t="s">
        <v>74</v>
      </c>
      <c r="BV10" s="283"/>
      <c r="BW10" s="283"/>
      <c r="BX10" s="283" t="s">
        <v>75</v>
      </c>
      <c r="BY10" s="283"/>
      <c r="BZ10" s="283"/>
      <c r="CA10" s="283" t="s">
        <v>76</v>
      </c>
      <c r="CB10" s="283"/>
      <c r="CC10" s="283"/>
      <c r="CD10" s="283" t="s">
        <v>77</v>
      </c>
      <c r="CE10" s="283"/>
      <c r="CF10" s="283"/>
      <c r="CG10" s="283" t="s">
        <v>78</v>
      </c>
      <c r="CH10" s="283"/>
      <c r="CI10" s="283"/>
      <c r="CJ10" s="283" t="s">
        <v>79</v>
      </c>
      <c r="CK10" s="283"/>
      <c r="CL10" s="283"/>
      <c r="CN10" s="48"/>
      <c r="CO10" s="287" t="s">
        <v>62</v>
      </c>
      <c r="CP10" s="287"/>
      <c r="CQ10" s="287"/>
      <c r="CR10" s="287" t="s">
        <v>63</v>
      </c>
      <c r="CS10" s="287"/>
      <c r="CT10" s="287"/>
      <c r="CU10" s="287" t="s">
        <v>66</v>
      </c>
      <c r="CV10" s="287"/>
      <c r="CW10" s="287"/>
      <c r="CX10" s="287" t="s">
        <v>67</v>
      </c>
      <c r="CY10" s="287"/>
      <c r="CZ10" s="287"/>
      <c r="DA10" s="287" t="s">
        <v>68</v>
      </c>
      <c r="DB10" s="287"/>
      <c r="DC10" s="287"/>
      <c r="DD10" s="287" t="s">
        <v>69</v>
      </c>
      <c r="DE10" s="287"/>
      <c r="DF10" s="287"/>
      <c r="DG10" s="287" t="s">
        <v>70</v>
      </c>
      <c r="DH10" s="287"/>
      <c r="DI10" s="287"/>
      <c r="DJ10" s="287" t="s">
        <v>71</v>
      </c>
      <c r="DK10" s="287"/>
      <c r="DL10" s="287"/>
      <c r="DM10" s="287" t="s">
        <v>72</v>
      </c>
      <c r="DN10" s="287"/>
      <c r="DO10" s="287"/>
      <c r="DP10" s="287" t="s">
        <v>73</v>
      </c>
      <c r="DQ10" s="287"/>
      <c r="DR10" s="287"/>
      <c r="DS10" s="287" t="s">
        <v>74</v>
      </c>
      <c r="DT10" s="287"/>
      <c r="DU10" s="287"/>
      <c r="DV10" s="287" t="s">
        <v>75</v>
      </c>
      <c r="DW10" s="287"/>
      <c r="DX10" s="287"/>
      <c r="DY10" s="287" t="s">
        <v>76</v>
      </c>
      <c r="DZ10" s="287"/>
      <c r="EA10" s="287"/>
      <c r="EB10" s="287" t="s">
        <v>77</v>
      </c>
      <c r="EC10" s="287"/>
      <c r="ED10" s="287"/>
      <c r="EE10" s="287" t="s">
        <v>78</v>
      </c>
      <c r="EF10" s="287"/>
      <c r="EG10" s="287"/>
      <c r="EH10" s="287" t="s">
        <v>79</v>
      </c>
      <c r="EI10" s="287"/>
      <c r="EJ10" s="287"/>
      <c r="EL10" s="48"/>
      <c r="EM10" s="287" t="s">
        <v>62</v>
      </c>
      <c r="EN10" s="287"/>
      <c r="EO10" s="287"/>
      <c r="EP10" s="287" t="s">
        <v>63</v>
      </c>
      <c r="EQ10" s="287"/>
      <c r="ER10" s="287"/>
      <c r="ES10" s="287" t="s">
        <v>66</v>
      </c>
      <c r="ET10" s="287"/>
      <c r="EU10" s="287"/>
      <c r="EV10" s="287" t="s">
        <v>67</v>
      </c>
      <c r="EW10" s="287"/>
      <c r="EX10" s="287"/>
      <c r="EY10" s="287" t="s">
        <v>68</v>
      </c>
      <c r="EZ10" s="287"/>
      <c r="FA10" s="287"/>
      <c r="FB10" s="287" t="s">
        <v>69</v>
      </c>
      <c r="FC10" s="287"/>
      <c r="FD10" s="287"/>
      <c r="FE10" s="287" t="s">
        <v>70</v>
      </c>
      <c r="FF10" s="287"/>
      <c r="FG10" s="287"/>
      <c r="FH10" s="287" t="s">
        <v>71</v>
      </c>
      <c r="FI10" s="287"/>
      <c r="FJ10" s="287"/>
      <c r="FK10" s="287" t="s">
        <v>72</v>
      </c>
      <c r="FL10" s="287"/>
      <c r="FM10" s="287"/>
      <c r="FN10" s="287" t="s">
        <v>73</v>
      </c>
      <c r="FO10" s="287"/>
      <c r="FP10" s="287"/>
      <c r="FQ10" s="287" t="s">
        <v>74</v>
      </c>
      <c r="FR10" s="287"/>
      <c r="FS10" s="287"/>
      <c r="FT10" s="287" t="s">
        <v>75</v>
      </c>
      <c r="FU10" s="287"/>
      <c r="FV10" s="287"/>
      <c r="FW10" s="287" t="s">
        <v>76</v>
      </c>
      <c r="FX10" s="287"/>
      <c r="FY10" s="287"/>
      <c r="FZ10" s="287" t="s">
        <v>77</v>
      </c>
      <c r="GA10" s="287"/>
      <c r="GB10" s="287"/>
      <c r="GC10" s="287" t="s">
        <v>78</v>
      </c>
      <c r="GD10" s="287"/>
      <c r="GE10" s="287"/>
      <c r="GF10" s="287" t="s">
        <v>79</v>
      </c>
      <c r="GG10" s="287"/>
      <c r="GH10" s="287"/>
      <c r="GJ10" s="48"/>
      <c r="GK10" s="287" t="s">
        <v>62</v>
      </c>
      <c r="GL10" s="287"/>
      <c r="GM10" s="287"/>
      <c r="GN10" s="287" t="s">
        <v>63</v>
      </c>
      <c r="GO10" s="287"/>
      <c r="GP10" s="287"/>
      <c r="GQ10" s="287" t="s">
        <v>66</v>
      </c>
      <c r="GR10" s="287"/>
      <c r="GS10" s="287"/>
      <c r="GT10" s="287" t="s">
        <v>67</v>
      </c>
      <c r="GU10" s="287"/>
      <c r="GV10" s="287"/>
      <c r="GW10" s="287" t="s">
        <v>68</v>
      </c>
      <c r="GX10" s="287"/>
      <c r="GY10" s="287"/>
      <c r="GZ10" s="287" t="s">
        <v>69</v>
      </c>
      <c r="HA10" s="287"/>
      <c r="HB10" s="287"/>
      <c r="HC10" s="287" t="s">
        <v>70</v>
      </c>
      <c r="HD10" s="287"/>
      <c r="HE10" s="287"/>
      <c r="HF10" s="287" t="s">
        <v>71</v>
      </c>
      <c r="HG10" s="287"/>
      <c r="HH10" s="287"/>
      <c r="HI10" s="287" t="s">
        <v>72</v>
      </c>
      <c r="HJ10" s="287"/>
      <c r="HK10" s="287"/>
      <c r="HL10" s="287" t="s">
        <v>73</v>
      </c>
      <c r="HM10" s="287"/>
      <c r="HN10" s="287"/>
      <c r="HO10" s="287" t="s">
        <v>74</v>
      </c>
      <c r="HP10" s="287"/>
      <c r="HQ10" s="287"/>
      <c r="HR10" s="287" t="s">
        <v>75</v>
      </c>
      <c r="HS10" s="287"/>
      <c r="HT10" s="287"/>
      <c r="HU10" s="287" t="s">
        <v>76</v>
      </c>
      <c r="HV10" s="287"/>
      <c r="HW10" s="287"/>
      <c r="HX10" s="287" t="s">
        <v>77</v>
      </c>
      <c r="HY10" s="287"/>
      <c r="HZ10" s="287"/>
      <c r="IA10" s="287" t="s">
        <v>78</v>
      </c>
      <c r="IB10" s="287"/>
      <c r="IC10" s="287"/>
      <c r="ID10" s="287" t="s">
        <v>79</v>
      </c>
      <c r="IE10" s="287"/>
      <c r="IF10" s="287"/>
      <c r="IH10" s="48"/>
      <c r="II10" s="287" t="s">
        <v>62</v>
      </c>
      <c r="IJ10" s="287"/>
      <c r="IK10" s="287"/>
      <c r="IL10" s="287" t="s">
        <v>63</v>
      </c>
      <c r="IM10" s="287"/>
      <c r="IN10" s="287"/>
      <c r="IO10" s="287" t="s">
        <v>66</v>
      </c>
      <c r="IP10" s="287"/>
      <c r="IQ10" s="287"/>
      <c r="IR10" s="287" t="s">
        <v>67</v>
      </c>
      <c r="IS10" s="287"/>
      <c r="IT10" s="287"/>
      <c r="IU10" s="287" t="s">
        <v>68</v>
      </c>
      <c r="IV10" s="287"/>
      <c r="IW10" s="287"/>
      <c r="IX10" s="287" t="s">
        <v>69</v>
      </c>
      <c r="IY10" s="287"/>
      <c r="IZ10" s="287"/>
      <c r="JA10" s="287" t="s">
        <v>70</v>
      </c>
      <c r="JB10" s="287"/>
      <c r="JC10" s="287"/>
      <c r="JD10" s="287" t="s">
        <v>71</v>
      </c>
      <c r="JE10" s="287"/>
      <c r="JF10" s="287"/>
      <c r="JG10" s="287" t="s">
        <v>72</v>
      </c>
      <c r="JH10" s="287"/>
      <c r="JI10" s="287"/>
      <c r="JJ10" s="287" t="s">
        <v>73</v>
      </c>
      <c r="JK10" s="287"/>
      <c r="JL10" s="287"/>
      <c r="JM10" s="287" t="s">
        <v>74</v>
      </c>
      <c r="JN10" s="287"/>
      <c r="JO10" s="287"/>
      <c r="JP10" s="287" t="s">
        <v>75</v>
      </c>
      <c r="JQ10" s="287"/>
      <c r="JR10" s="287"/>
      <c r="JS10" s="287" t="s">
        <v>76</v>
      </c>
      <c r="JT10" s="287"/>
      <c r="JU10" s="287"/>
      <c r="JV10" s="287" t="s">
        <v>77</v>
      </c>
      <c r="JW10" s="287"/>
      <c r="JX10" s="287"/>
      <c r="JY10" s="287" t="s">
        <v>78</v>
      </c>
      <c r="JZ10" s="287"/>
      <c r="KA10" s="287"/>
      <c r="KB10" s="287" t="s">
        <v>79</v>
      </c>
      <c r="KC10" s="287"/>
      <c r="KD10" s="287"/>
      <c r="KE10" s="1"/>
      <c r="KF10" s="1"/>
    </row>
    <row r="11" spans="1:292">
      <c r="A11" s="191" t="s">
        <v>43</v>
      </c>
      <c r="B11" s="16">
        <v>9</v>
      </c>
      <c r="C11" s="16">
        <v>5</v>
      </c>
      <c r="D11" s="16">
        <v>8</v>
      </c>
      <c r="E11" s="17">
        <v>7</v>
      </c>
      <c r="F11" s="11">
        <v>9</v>
      </c>
      <c r="G11" s="11">
        <v>7</v>
      </c>
      <c r="H11" s="11">
        <v>7</v>
      </c>
      <c r="I11" s="11">
        <v>7</v>
      </c>
      <c r="J11" s="16">
        <v>9</v>
      </c>
      <c r="K11" s="16">
        <v>7</v>
      </c>
      <c r="L11" s="16">
        <v>6</v>
      </c>
      <c r="M11" s="16">
        <v>7</v>
      </c>
      <c r="N11" s="16">
        <v>6</v>
      </c>
      <c r="O11" s="16">
        <v>7</v>
      </c>
      <c r="P11" s="16">
        <v>5</v>
      </c>
      <c r="Q11" s="16">
        <v>8</v>
      </c>
      <c r="S11" s="191" t="s">
        <v>160</v>
      </c>
      <c r="T11" s="16">
        <f>(SUMIF(B$11:B$20,"1 ",B$11:B$20)+SUMIF(B$11:B$20,"2 ",B$11:B$20))</f>
        <v>0</v>
      </c>
      <c r="U11" s="16">
        <f t="shared" ref="U11:AI11" si="0">(SUMIF(C$11:C$20,"1 ",C$11:C$20)+SUMIF(C$11:C$20,"2 ",C$11:C$20))</f>
        <v>0</v>
      </c>
      <c r="V11" s="16">
        <f t="shared" si="0"/>
        <v>0</v>
      </c>
      <c r="W11" s="16">
        <f t="shared" si="0"/>
        <v>0</v>
      </c>
      <c r="X11" s="16">
        <f t="shared" si="0"/>
        <v>0</v>
      </c>
      <c r="Y11" s="16">
        <f t="shared" si="0"/>
        <v>0</v>
      </c>
      <c r="Z11" s="16">
        <f t="shared" si="0"/>
        <v>0</v>
      </c>
      <c r="AA11" s="16">
        <f t="shared" si="0"/>
        <v>0</v>
      </c>
      <c r="AB11" s="16">
        <f t="shared" si="0"/>
        <v>0</v>
      </c>
      <c r="AC11" s="16">
        <f t="shared" si="0"/>
        <v>0</v>
      </c>
      <c r="AD11" s="16">
        <f t="shared" si="0"/>
        <v>0</v>
      </c>
      <c r="AE11" s="16">
        <f t="shared" si="0"/>
        <v>0</v>
      </c>
      <c r="AF11" s="16">
        <f t="shared" si="0"/>
        <v>0</v>
      </c>
      <c r="AG11" s="16">
        <f t="shared" si="0"/>
        <v>0</v>
      </c>
      <c r="AH11" s="16">
        <f t="shared" si="0"/>
        <v>0</v>
      </c>
      <c r="AI11" s="16">
        <f t="shared" si="0"/>
        <v>0</v>
      </c>
      <c r="AJ11" s="34">
        <f>SUM(T11:AI11)</f>
        <v>0</v>
      </c>
      <c r="AK11" s="1">
        <f>COUNTIFS(B$11:Q$20,"&gt;=1",B$11:Q$20,"&lt;=2")</f>
        <v>0</v>
      </c>
      <c r="AL11" s="11"/>
      <c r="AM11" s="16">
        <v>0</v>
      </c>
      <c r="AN11" s="15"/>
      <c r="AP11" s="207"/>
      <c r="AQ11" s="207" t="s">
        <v>53</v>
      </c>
      <c r="AR11" s="207" t="s">
        <v>1</v>
      </c>
      <c r="AS11" s="207" t="s">
        <v>0</v>
      </c>
      <c r="AT11" s="207" t="s">
        <v>53</v>
      </c>
      <c r="AU11" s="207" t="s">
        <v>1</v>
      </c>
      <c r="AV11" s="207" t="s">
        <v>0</v>
      </c>
      <c r="AW11" s="207" t="s">
        <v>53</v>
      </c>
      <c r="AX11" s="207" t="s">
        <v>1</v>
      </c>
      <c r="AY11" s="207" t="s">
        <v>0</v>
      </c>
      <c r="AZ11" s="207" t="s">
        <v>53</v>
      </c>
      <c r="BA11" s="207" t="s">
        <v>1</v>
      </c>
      <c r="BB11" s="207" t="s">
        <v>0</v>
      </c>
      <c r="BC11" s="207" t="s">
        <v>53</v>
      </c>
      <c r="BD11" s="207" t="s">
        <v>1</v>
      </c>
      <c r="BE11" s="207" t="s">
        <v>0</v>
      </c>
      <c r="BF11" s="207" t="s">
        <v>53</v>
      </c>
      <c r="BG11" s="207" t="s">
        <v>1</v>
      </c>
      <c r="BH11" s="207" t="s">
        <v>0</v>
      </c>
      <c r="BI11" s="207" t="s">
        <v>53</v>
      </c>
      <c r="BJ11" s="207" t="s">
        <v>1</v>
      </c>
      <c r="BK11" s="207" t="s">
        <v>0</v>
      </c>
      <c r="BL11" s="207" t="s">
        <v>53</v>
      </c>
      <c r="BM11" s="207" t="s">
        <v>1</v>
      </c>
      <c r="BN11" s="207" t="s">
        <v>0</v>
      </c>
      <c r="BO11" s="207" t="s">
        <v>53</v>
      </c>
      <c r="BP11" s="207" t="s">
        <v>1</v>
      </c>
      <c r="BQ11" s="207" t="s">
        <v>0</v>
      </c>
      <c r="BR11" s="207" t="s">
        <v>53</v>
      </c>
      <c r="BS11" s="207" t="s">
        <v>1</v>
      </c>
      <c r="BT11" s="207" t="s">
        <v>0</v>
      </c>
      <c r="BU11" s="207" t="s">
        <v>53</v>
      </c>
      <c r="BV11" s="207" t="s">
        <v>1</v>
      </c>
      <c r="BW11" s="207" t="s">
        <v>0</v>
      </c>
      <c r="BX11" s="207" t="s">
        <v>53</v>
      </c>
      <c r="BY11" s="207" t="s">
        <v>1</v>
      </c>
      <c r="BZ11" s="207" t="s">
        <v>0</v>
      </c>
      <c r="CA11" s="207" t="s">
        <v>53</v>
      </c>
      <c r="CB11" s="207" t="s">
        <v>1</v>
      </c>
      <c r="CC11" s="207" t="s">
        <v>0</v>
      </c>
      <c r="CD11" s="207" t="s">
        <v>53</v>
      </c>
      <c r="CE11" s="207" t="s">
        <v>1</v>
      </c>
      <c r="CF11" s="207" t="s">
        <v>0</v>
      </c>
      <c r="CG11" s="207" t="s">
        <v>53</v>
      </c>
      <c r="CH11" s="207" t="s">
        <v>1</v>
      </c>
      <c r="CI11" s="207" t="s">
        <v>0</v>
      </c>
      <c r="CJ11" s="207" t="s">
        <v>53</v>
      </c>
      <c r="CK11" s="207" t="s">
        <v>1</v>
      </c>
      <c r="CL11" s="207" t="s">
        <v>0</v>
      </c>
      <c r="CN11" s="206"/>
      <c r="CO11" s="206" t="s">
        <v>53</v>
      </c>
      <c r="CP11" s="206" t="s">
        <v>1</v>
      </c>
      <c r="CQ11" s="206" t="s">
        <v>0</v>
      </c>
      <c r="CR11" s="206" t="s">
        <v>53</v>
      </c>
      <c r="CS11" s="206" t="s">
        <v>1</v>
      </c>
      <c r="CT11" s="206" t="s">
        <v>0</v>
      </c>
      <c r="CU11" s="206" t="s">
        <v>53</v>
      </c>
      <c r="CV11" s="206" t="s">
        <v>1</v>
      </c>
      <c r="CW11" s="206" t="s">
        <v>0</v>
      </c>
      <c r="CX11" s="206" t="s">
        <v>53</v>
      </c>
      <c r="CY11" s="206" t="s">
        <v>1</v>
      </c>
      <c r="CZ11" s="206" t="s">
        <v>0</v>
      </c>
      <c r="DA11" s="206" t="s">
        <v>53</v>
      </c>
      <c r="DB11" s="206" t="s">
        <v>1</v>
      </c>
      <c r="DC11" s="206" t="s">
        <v>0</v>
      </c>
      <c r="DD11" s="206" t="s">
        <v>53</v>
      </c>
      <c r="DE11" s="206" t="s">
        <v>1</v>
      </c>
      <c r="DF11" s="206" t="s">
        <v>0</v>
      </c>
      <c r="DG11" s="206" t="s">
        <v>53</v>
      </c>
      <c r="DH11" s="206" t="s">
        <v>1</v>
      </c>
      <c r="DI11" s="206" t="s">
        <v>0</v>
      </c>
      <c r="DJ11" s="206" t="s">
        <v>53</v>
      </c>
      <c r="DK11" s="206" t="s">
        <v>1</v>
      </c>
      <c r="DL11" s="206" t="s">
        <v>0</v>
      </c>
      <c r="DM11" s="206" t="s">
        <v>53</v>
      </c>
      <c r="DN11" s="206" t="s">
        <v>1</v>
      </c>
      <c r="DO11" s="206" t="s">
        <v>0</v>
      </c>
      <c r="DP11" s="206" t="s">
        <v>53</v>
      </c>
      <c r="DQ11" s="206" t="s">
        <v>1</v>
      </c>
      <c r="DR11" s="206" t="s">
        <v>0</v>
      </c>
      <c r="DS11" s="206" t="s">
        <v>53</v>
      </c>
      <c r="DT11" s="206" t="s">
        <v>1</v>
      </c>
      <c r="DU11" s="206" t="s">
        <v>0</v>
      </c>
      <c r="DV11" s="206" t="s">
        <v>53</v>
      </c>
      <c r="DW11" s="206" t="s">
        <v>1</v>
      </c>
      <c r="DX11" s="206" t="s">
        <v>0</v>
      </c>
      <c r="DY11" s="206" t="s">
        <v>53</v>
      </c>
      <c r="DZ11" s="206" t="s">
        <v>1</v>
      </c>
      <c r="EA11" s="206" t="s">
        <v>0</v>
      </c>
      <c r="EB11" s="206" t="s">
        <v>53</v>
      </c>
      <c r="EC11" s="206" t="s">
        <v>1</v>
      </c>
      <c r="ED11" s="206" t="s">
        <v>0</v>
      </c>
      <c r="EE11" s="206" t="s">
        <v>53</v>
      </c>
      <c r="EF11" s="206" t="s">
        <v>1</v>
      </c>
      <c r="EG11" s="206" t="s">
        <v>0</v>
      </c>
      <c r="EH11" s="206" t="s">
        <v>53</v>
      </c>
      <c r="EI11" s="206" t="s">
        <v>1</v>
      </c>
      <c r="EJ11" s="206" t="s">
        <v>0</v>
      </c>
      <c r="EL11" s="206"/>
      <c r="EM11" s="206" t="s">
        <v>53</v>
      </c>
      <c r="EN11" s="206" t="s">
        <v>1</v>
      </c>
      <c r="EO11" s="206" t="s">
        <v>0</v>
      </c>
      <c r="EP11" s="206" t="s">
        <v>53</v>
      </c>
      <c r="EQ11" s="206" t="s">
        <v>1</v>
      </c>
      <c r="ER11" s="206" t="s">
        <v>0</v>
      </c>
      <c r="ES11" s="206" t="s">
        <v>53</v>
      </c>
      <c r="ET11" s="206" t="s">
        <v>1</v>
      </c>
      <c r="EU11" s="206" t="s">
        <v>0</v>
      </c>
      <c r="EV11" s="206" t="s">
        <v>53</v>
      </c>
      <c r="EW11" s="206" t="s">
        <v>1</v>
      </c>
      <c r="EX11" s="206" t="s">
        <v>0</v>
      </c>
      <c r="EY11" s="206" t="s">
        <v>53</v>
      </c>
      <c r="EZ11" s="206" t="s">
        <v>1</v>
      </c>
      <c r="FA11" s="206" t="s">
        <v>0</v>
      </c>
      <c r="FB11" s="206" t="s">
        <v>53</v>
      </c>
      <c r="FC11" s="206" t="s">
        <v>1</v>
      </c>
      <c r="FD11" s="206" t="s">
        <v>0</v>
      </c>
      <c r="FE11" s="206" t="s">
        <v>53</v>
      </c>
      <c r="FF11" s="206" t="s">
        <v>1</v>
      </c>
      <c r="FG11" s="206" t="s">
        <v>0</v>
      </c>
      <c r="FH11" s="206" t="s">
        <v>53</v>
      </c>
      <c r="FI11" s="206" t="s">
        <v>1</v>
      </c>
      <c r="FJ11" s="206" t="s">
        <v>0</v>
      </c>
      <c r="FK11" s="206" t="s">
        <v>53</v>
      </c>
      <c r="FL11" s="206" t="s">
        <v>1</v>
      </c>
      <c r="FM11" s="206" t="s">
        <v>0</v>
      </c>
      <c r="FN11" s="206" t="s">
        <v>53</v>
      </c>
      <c r="FO11" s="206" t="s">
        <v>1</v>
      </c>
      <c r="FP11" s="206" t="s">
        <v>0</v>
      </c>
      <c r="FQ11" s="206" t="s">
        <v>53</v>
      </c>
      <c r="FR11" s="206" t="s">
        <v>1</v>
      </c>
      <c r="FS11" s="206" t="s">
        <v>0</v>
      </c>
      <c r="FT11" s="206" t="s">
        <v>53</v>
      </c>
      <c r="FU11" s="206" t="s">
        <v>1</v>
      </c>
      <c r="FV11" s="206" t="s">
        <v>0</v>
      </c>
      <c r="FW11" s="206" t="s">
        <v>53</v>
      </c>
      <c r="FX11" s="206" t="s">
        <v>1</v>
      </c>
      <c r="FY11" s="206" t="s">
        <v>0</v>
      </c>
      <c r="FZ11" s="206" t="s">
        <v>53</v>
      </c>
      <c r="GA11" s="206" t="s">
        <v>1</v>
      </c>
      <c r="GB11" s="206" t="s">
        <v>0</v>
      </c>
      <c r="GC11" s="206" t="s">
        <v>53</v>
      </c>
      <c r="GD11" s="206" t="s">
        <v>1</v>
      </c>
      <c r="GE11" s="206" t="s">
        <v>0</v>
      </c>
      <c r="GF11" s="206" t="s">
        <v>53</v>
      </c>
      <c r="GG11" s="206" t="s">
        <v>1</v>
      </c>
      <c r="GH11" s="206" t="s">
        <v>0</v>
      </c>
      <c r="GJ11" s="206"/>
      <c r="GK11" s="206" t="s">
        <v>53</v>
      </c>
      <c r="GL11" s="206" t="s">
        <v>1</v>
      </c>
      <c r="GM11" s="206" t="s">
        <v>0</v>
      </c>
      <c r="GN11" s="206" t="s">
        <v>53</v>
      </c>
      <c r="GO11" s="206" t="s">
        <v>1</v>
      </c>
      <c r="GP11" s="206" t="s">
        <v>0</v>
      </c>
      <c r="GQ11" s="206" t="s">
        <v>53</v>
      </c>
      <c r="GR11" s="206" t="s">
        <v>1</v>
      </c>
      <c r="GS11" s="206" t="s">
        <v>0</v>
      </c>
      <c r="GT11" s="206" t="s">
        <v>53</v>
      </c>
      <c r="GU11" s="206" t="s">
        <v>1</v>
      </c>
      <c r="GV11" s="206" t="s">
        <v>0</v>
      </c>
      <c r="GW11" s="206" t="s">
        <v>53</v>
      </c>
      <c r="GX11" s="206" t="s">
        <v>1</v>
      </c>
      <c r="GY11" s="206" t="s">
        <v>0</v>
      </c>
      <c r="GZ11" s="206" t="s">
        <v>53</v>
      </c>
      <c r="HA11" s="206" t="s">
        <v>1</v>
      </c>
      <c r="HB11" s="206" t="s">
        <v>0</v>
      </c>
      <c r="HC11" s="206" t="s">
        <v>53</v>
      </c>
      <c r="HD11" s="206" t="s">
        <v>1</v>
      </c>
      <c r="HE11" s="206" t="s">
        <v>0</v>
      </c>
      <c r="HF11" s="206" t="s">
        <v>53</v>
      </c>
      <c r="HG11" s="206" t="s">
        <v>1</v>
      </c>
      <c r="HH11" s="206" t="s">
        <v>0</v>
      </c>
      <c r="HI11" s="206" t="s">
        <v>53</v>
      </c>
      <c r="HJ11" s="206" t="s">
        <v>1</v>
      </c>
      <c r="HK11" s="206" t="s">
        <v>0</v>
      </c>
      <c r="HL11" s="206" t="s">
        <v>53</v>
      </c>
      <c r="HM11" s="206" t="s">
        <v>1</v>
      </c>
      <c r="HN11" s="206" t="s">
        <v>0</v>
      </c>
      <c r="HO11" s="206" t="s">
        <v>53</v>
      </c>
      <c r="HP11" s="206" t="s">
        <v>1</v>
      </c>
      <c r="HQ11" s="206" t="s">
        <v>0</v>
      </c>
      <c r="HR11" s="206" t="s">
        <v>53</v>
      </c>
      <c r="HS11" s="206" t="s">
        <v>1</v>
      </c>
      <c r="HT11" s="206" t="s">
        <v>0</v>
      </c>
      <c r="HU11" s="206" t="s">
        <v>53</v>
      </c>
      <c r="HV11" s="206" t="s">
        <v>1</v>
      </c>
      <c r="HW11" s="206" t="s">
        <v>0</v>
      </c>
      <c r="HX11" s="206" t="s">
        <v>53</v>
      </c>
      <c r="HY11" s="206" t="s">
        <v>1</v>
      </c>
      <c r="HZ11" s="206" t="s">
        <v>0</v>
      </c>
      <c r="IA11" s="206" t="s">
        <v>53</v>
      </c>
      <c r="IB11" s="206" t="s">
        <v>1</v>
      </c>
      <c r="IC11" s="206" t="s">
        <v>0</v>
      </c>
      <c r="ID11" s="206" t="s">
        <v>53</v>
      </c>
      <c r="IE11" s="206" t="s">
        <v>1</v>
      </c>
      <c r="IF11" s="206" t="s">
        <v>0</v>
      </c>
      <c r="IH11" s="206"/>
      <c r="II11" s="206" t="s">
        <v>53</v>
      </c>
      <c r="IJ11" s="206" t="s">
        <v>1</v>
      </c>
      <c r="IK11" s="206" t="s">
        <v>0</v>
      </c>
      <c r="IL11" s="206" t="s">
        <v>53</v>
      </c>
      <c r="IM11" s="206" t="s">
        <v>1</v>
      </c>
      <c r="IN11" s="206" t="s">
        <v>0</v>
      </c>
      <c r="IO11" s="206" t="s">
        <v>53</v>
      </c>
      <c r="IP11" s="206" t="s">
        <v>1</v>
      </c>
      <c r="IQ11" s="206" t="s">
        <v>0</v>
      </c>
      <c r="IR11" s="206" t="s">
        <v>53</v>
      </c>
      <c r="IS11" s="206" t="s">
        <v>1</v>
      </c>
      <c r="IT11" s="206" t="s">
        <v>0</v>
      </c>
      <c r="IU11" s="206" t="s">
        <v>53</v>
      </c>
      <c r="IV11" s="206" t="s">
        <v>1</v>
      </c>
      <c r="IW11" s="206" t="s">
        <v>0</v>
      </c>
      <c r="IX11" s="206" t="s">
        <v>53</v>
      </c>
      <c r="IY11" s="206" t="s">
        <v>1</v>
      </c>
      <c r="IZ11" s="206" t="s">
        <v>0</v>
      </c>
      <c r="JA11" s="206" t="s">
        <v>53</v>
      </c>
      <c r="JB11" s="206" t="s">
        <v>1</v>
      </c>
      <c r="JC11" s="206" t="s">
        <v>0</v>
      </c>
      <c r="JD11" s="206" t="s">
        <v>53</v>
      </c>
      <c r="JE11" s="206" t="s">
        <v>1</v>
      </c>
      <c r="JF11" s="206" t="s">
        <v>0</v>
      </c>
      <c r="JG11" s="206" t="s">
        <v>53</v>
      </c>
      <c r="JH11" s="206" t="s">
        <v>1</v>
      </c>
      <c r="JI11" s="206" t="s">
        <v>0</v>
      </c>
      <c r="JJ11" s="206" t="s">
        <v>53</v>
      </c>
      <c r="JK11" s="206" t="s">
        <v>1</v>
      </c>
      <c r="JL11" s="206" t="s">
        <v>0</v>
      </c>
      <c r="JM11" s="206" t="s">
        <v>53</v>
      </c>
      <c r="JN11" s="206" t="s">
        <v>1</v>
      </c>
      <c r="JO11" s="206" t="s">
        <v>0</v>
      </c>
      <c r="JP11" s="206" t="s">
        <v>53</v>
      </c>
      <c r="JQ11" s="206" t="s">
        <v>1</v>
      </c>
      <c r="JR11" s="206" t="s">
        <v>0</v>
      </c>
      <c r="JS11" s="206" t="s">
        <v>53</v>
      </c>
      <c r="JT11" s="206" t="s">
        <v>1</v>
      </c>
      <c r="JU11" s="206" t="s">
        <v>0</v>
      </c>
      <c r="JV11" s="206" t="s">
        <v>53</v>
      </c>
      <c r="JW11" s="206" t="s">
        <v>1</v>
      </c>
      <c r="JX11" s="206" t="s">
        <v>0</v>
      </c>
      <c r="JY11" s="206" t="s">
        <v>53</v>
      </c>
      <c r="JZ11" s="206" t="s">
        <v>1</v>
      </c>
      <c r="KA11" s="206" t="s">
        <v>0</v>
      </c>
      <c r="KB11" s="206" t="s">
        <v>53</v>
      </c>
      <c r="KC11" s="206" t="s">
        <v>1</v>
      </c>
      <c r="KD11" s="206" t="s">
        <v>0</v>
      </c>
      <c r="KE11" s="1"/>
      <c r="KF11" s="1"/>
    </row>
    <row r="12" spans="1:292">
      <c r="A12" s="191" t="s">
        <v>44</v>
      </c>
      <c r="B12" s="16">
        <v>9</v>
      </c>
      <c r="C12" s="16">
        <v>5</v>
      </c>
      <c r="D12" s="16">
        <v>9</v>
      </c>
      <c r="E12" s="17">
        <v>9</v>
      </c>
      <c r="F12" s="11">
        <v>9</v>
      </c>
      <c r="G12" s="11">
        <v>5</v>
      </c>
      <c r="H12" s="11">
        <v>7</v>
      </c>
      <c r="I12" s="11">
        <v>7</v>
      </c>
      <c r="J12" s="16">
        <v>5</v>
      </c>
      <c r="K12" s="16">
        <v>8</v>
      </c>
      <c r="L12" s="16">
        <v>9</v>
      </c>
      <c r="M12" s="16">
        <v>7</v>
      </c>
      <c r="N12" s="16">
        <v>6</v>
      </c>
      <c r="O12" s="16">
        <v>8</v>
      </c>
      <c r="P12" s="16">
        <v>9</v>
      </c>
      <c r="Q12" s="16">
        <v>7</v>
      </c>
      <c r="S12" s="191" t="s">
        <v>54</v>
      </c>
      <c r="T12" s="16">
        <f t="shared" ref="T12:AI12" si="1">(SUMIF(B$11:B$20,"3",B$11:B$20)+SUMIF(B$11:B$20,"4 ",B$11:B$20))</f>
        <v>0</v>
      </c>
      <c r="U12" s="16">
        <f t="shared" si="1"/>
        <v>0</v>
      </c>
      <c r="V12" s="16">
        <f t="shared" si="1"/>
        <v>0</v>
      </c>
      <c r="W12" s="16">
        <f t="shared" si="1"/>
        <v>8</v>
      </c>
      <c r="X12" s="16">
        <f t="shared" si="1"/>
        <v>4</v>
      </c>
      <c r="Y12" s="16">
        <f t="shared" si="1"/>
        <v>8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34">
        <f t="shared" ref="AJ12:AJ15" si="2">SUM(T12:AI12)</f>
        <v>20</v>
      </c>
      <c r="AK12" s="1">
        <f>COUNTIFS(B$11:Q$20,"&gt;=3",B$11:Q$20,"&lt;=4")</f>
        <v>5</v>
      </c>
      <c r="AL12" s="208">
        <f>IF(AN11&lt;&gt;"",AN11,1)</f>
        <v>1</v>
      </c>
      <c r="AM12" s="209">
        <f t="shared" ref="AM12:AM15" si="3">AJ12/AK12</f>
        <v>4</v>
      </c>
      <c r="AN12" s="208">
        <f>IF(AM13&lt;&gt;"",AM13,10)</f>
        <v>5.4318181818181817</v>
      </c>
      <c r="AP12" s="191" t="s">
        <v>43</v>
      </c>
      <c r="AQ12" s="188" t="e">
        <f ca="1">_xlfn.IFS(AND(B11&gt;=9,B11&lt;=10), $AL$15, AND(B11&gt;=7,B11&lt;=8), $AL$14, AND(B11&gt;=5,B11&lt;=6), $AL$13, AND(B11&gt;=3,B11&lt;=4), $AL$12, AND(B11&gt;=1,B11&lt;=2), $AL$11)</f>
        <v>#NAME?</v>
      </c>
      <c r="AR12" s="188" t="e">
        <f ca="1">_xlfn.IFS(AND(B11&gt;=9,B11&lt;=10), $AM$15, AND(B11&gt;=7,B11&lt;=8), $AM$14, AND(B11&gt;=5,B11&lt;=6), $AM$13, AND(B11&gt;=3,B11&lt;=4), $AM$12, AND(B11&gt;=1,B11&lt;=2), $AM$11)</f>
        <v>#NAME?</v>
      </c>
      <c r="AS12" s="188" t="e">
        <f ca="1">_xlfn.IFS(AND($B11&gt;=9,$B11&lt;=10), $AN$15, AND($B11&gt;=7,$B11&lt;=8), $AN$14, AND($B11&gt;=5,$B11&lt;=6), $AN$13, AND($B11&gt;=3,$B11&lt;=4), $AN$12, AND($B11&gt;=1,$B11&lt;=2), $AN$11)</f>
        <v>#NAME?</v>
      </c>
      <c r="AT12" s="188" t="e">
        <f ca="1">_xlfn.IFS(AND($C11&gt;=9,$C11&lt;=10), $AL$15, AND($C11&gt;=7,$C11&lt;=8), $AL$14, AND($C11&gt;=5,$C11&lt;=6), $AL$13, AND($C11&gt;=3,$C11&lt;=4), $AL$12, AND($C11&gt;=1,$C11&lt;=2), $AL$11)</f>
        <v>#NAME?</v>
      </c>
      <c r="AU12" s="210" t="e">
        <f ca="1">_xlfn.IFS(AND($C11&gt;=9,$C11&lt;=10), $AM$15, AND($C11&gt;=7,$C11&lt;=8), $AM$14, AND($C11&gt;=5,$C11&lt;=6), $AM$13, AND($C11&gt;=3,$C11&lt;=4), $AM$12, AND($C11&gt;=1,$C11&lt;=2), $AM$11)</f>
        <v>#NAME?</v>
      </c>
      <c r="AV12" s="188" t="e">
        <f ca="1">_xlfn.IFS(AND($C11&gt;=9,$C11&lt;=10), $AN$15, AND($C11&gt;=7,$C11&lt;=8), $AN$14, AND($C11&gt;=5,$C11&lt;=6), $AN$13, AND($C11&gt;=3,$C11&lt;=4), $AN$12, AND($C11&gt;=1,$C11&lt;=2), $AN$11)</f>
        <v>#NAME?</v>
      </c>
      <c r="AW12" s="188" t="e">
        <f ca="1">_xlfn.IFS(AND($D11&gt;=9,$D11&lt;=10), $AL$15, AND($D11&gt;=7,$D11&lt;=8), $AL$14, AND($D11&gt;=5,$D11&lt;=6), $AL$13, AND($D11&gt;=3,$D11&lt;=4), $AL$12, AND($D11&gt;=1,$D11&lt;=2), $AL$11)</f>
        <v>#NAME?</v>
      </c>
      <c r="AX12" s="188" t="e">
        <f ca="1">_xlfn.IFS(AND($D11&gt;=9,$D11&lt;=10), $AM$15, AND($D11&gt;=7,$D11&lt;=8), $AM$14, AND($D11&gt;=5,$D11&lt;=6), $AM$13, AND($D11&gt;=3,$D11&lt;=4), $AM$12, AND($D11&gt;=1,$D11&lt;=2), $AM$11)</f>
        <v>#NAME?</v>
      </c>
      <c r="AY12" s="210" t="e">
        <f ca="1">_xlfn.IFS(AND($D11&gt;=9,$D11&lt;=10), $AN$15, AND($D11&gt;=7,$D11&lt;=8), $AN$14, AND($D11&gt;=5,$D11&lt;=6), $AN$13, AND($D11&gt;=3,$D11&lt;=4), $AN$12, AND($D11&gt;=1,$D11&lt;=2), $AN$11)</f>
        <v>#NAME?</v>
      </c>
      <c r="AZ12" s="210" t="e">
        <f ca="1">_xlfn.IFS(AND($E11&gt;=9,$E11&lt;=10), $AL$15, AND($E11&gt;=7,$E11&lt;=8), $AL$14, AND($E11&gt;=5,$E11&lt;=6), $AL$13, AND($E11&gt;=3,$E11&lt;=4), $AL$12, AND($E11&gt;=1,$E11&lt;=2), $AL$11)</f>
        <v>#NAME?</v>
      </c>
      <c r="BA12" s="210" t="e">
        <f ca="1">_xlfn.IFS(AND($E11&gt;=9,$E11&lt;=10), $AM$15, AND($E11&gt;=7,$E11&lt;=8), $AM$14, AND($E11&gt;=5,$E11&lt;=6), $AM$13, AND($E11&gt;=3,$E11&lt;=4), $AM$12, AND($E11&gt;=1,$E11&lt;=2), $AM$11)</f>
        <v>#NAME?</v>
      </c>
      <c r="BB12" s="210" t="e">
        <f ca="1">_xlfn.IFS(AND($E11&gt;=9,$E11&lt;=10), $AN$15, AND($E11&gt;=7,$E11&lt;=8), $AN$14, AND($E11&gt;=5,$E11&lt;=6), $AN$13, AND($E11&gt;=3,$E11&lt;=4), $AN$12, AND($E11&gt;=1,$E11&lt;=2), $AN$11)</f>
        <v>#NAME?</v>
      </c>
      <c r="BC12" s="210" t="e">
        <f ca="1">_xlfn.IFS(AND($F11&gt;=9,$F11&lt;=10), $AL$15, AND($F11&gt;=7,$F11&lt;=8), $AL$14, AND($F11&gt;=5,$F11&lt;=6), $AL$13, AND($F11&gt;=3,$F11&lt;=4), $AL$12, AND($F11&gt;=1,$F11&lt;=2), $AL$11)</f>
        <v>#NAME?</v>
      </c>
      <c r="BD12" s="210" t="e">
        <f ca="1">_xlfn.IFS(AND($F11&gt;=9,$F11&lt;=10), $AM$15, AND($F11&gt;=7,$F11&lt;=8), $AM$14, AND($F11&gt;=5,$F11&lt;=6), $AM$13, AND($F11&gt;=3,$F11&lt;=4), $AM$12, AND($F11&gt;=1,$F11&lt;=2), $AM$11)</f>
        <v>#NAME?</v>
      </c>
      <c r="BE12" s="210" t="e">
        <f ca="1">_xlfn.IFS(AND($F11&gt;=9,$F11&lt;=10), $AN$15, AND($F11&gt;=7,$F11&lt;=8), $AN$14, AND($F11&gt;=5,$F11&lt;=6), $AN$13, AND($F11&gt;=3,$F11&lt;=4), $AN$12, AND($F11&gt;=1,$F11&lt;=2), $AN$11)</f>
        <v>#NAME?</v>
      </c>
      <c r="BF12" s="210" t="e">
        <f ca="1">_xlfn.IFS(AND($G11&gt;=9,$G11&lt;=10), $AL$15, AND($G11&gt;=7,$G11&lt;=8), $AL$14, AND($G11&gt;=5,$G11&lt;=6), $AL$13, AND($G11&gt;=3,$G11&lt;=4), $AL$12, AND($G11&gt;=1,$G11&lt;=2), $AL$11)</f>
        <v>#NAME?</v>
      </c>
      <c r="BG12" s="210" t="e">
        <f ca="1">_xlfn.IFS(AND($G11&gt;=9,$G11&lt;=10), $AM$15, AND($G11&gt;=7,$G11&lt;=8), $AM$14, AND($G11&gt;=5,$G11&lt;=6), $AM$13, AND($G11&gt;=3,$G11&lt;=4), $AM$12, AND($G11&gt;=1,$G11&lt;=2), $AM$11)</f>
        <v>#NAME?</v>
      </c>
      <c r="BH12" s="210" t="e">
        <f ca="1">_xlfn.IFS(AND($G11&gt;=9,$G11&lt;=10), $AN$15, AND($G11&gt;=7,$G11&lt;=8), $AN$14, AND($G11&gt;=5,$G11&lt;=6), $AN$13, AND($G11&gt;=3,$G11&lt;=4), $AN$12, AND($G11&gt;=1,$G11&lt;=2), $AN$11)</f>
        <v>#NAME?</v>
      </c>
      <c r="BI12" s="210" t="e">
        <f ca="1">_xlfn.IFS(AND($H11&gt;=9,$H11&lt;=10), $AL$15, AND($H11&gt;=7,$H11&lt;=8), $AL$14, AND($H11&gt;=5,$H11&lt;=6), $AL$13, AND($H11&gt;=3,$H11&lt;=4), $AL$12, AND($H11&gt;=1,$H11&lt;=2), $AL$11)</f>
        <v>#NAME?</v>
      </c>
      <c r="BJ12" s="210" t="e">
        <f ca="1">_xlfn.IFS(AND($H11&gt;=9,$H11&lt;=10), $AM$15, AND($H11&gt;=7,$H11&lt;=8), $AM$14, AND($H11&gt;=5,$H11&lt;=6), $AM$13, AND($H11&gt;=3,$H11&lt;=4), $AM$12, AND($H11&gt;=1,$H11&lt;=2), $AM$11)</f>
        <v>#NAME?</v>
      </c>
      <c r="BK12" s="210" t="e">
        <f ca="1">_xlfn.IFS(AND($H11&gt;=9,$H11&lt;=10), $AN$15, AND($H11&gt;=7,$H11&lt;=8), $AN$14, AND($H11&gt;=5,$H11&lt;=6), $AN$13, AND($H11&gt;=3,$H11&lt;=4), $AN$12, AND($H11&gt;=1,$H11&lt;=2), $AN$11)</f>
        <v>#NAME?</v>
      </c>
      <c r="BL12" s="210" t="e">
        <f ca="1">_xlfn.IFS(AND($I11&gt;=9,$I11&lt;=10), $AL$15, AND($I11&gt;=7,$I11&lt;=8), $AL$14, AND($I11&gt;=5,$I11&lt;=6), $AL$13, AND($I11&gt;=3,$I11&lt;=4), $AL$12, AND($I11&gt;=1,$I11&lt;=2), $AL$11)</f>
        <v>#NAME?</v>
      </c>
      <c r="BM12" s="210" t="e">
        <f ca="1">_xlfn.IFS(AND($I11&gt;=9,$I11&lt;=10), $AM$15, AND($I11&gt;=7,$I11&lt;=8), $AM$14, AND($I11&gt;=5,$I11&lt;=6), $AM$13, AND($I11&gt;=3,$I11&lt;=4), $AM$12, AND($I11&gt;=1,$I11&lt;=2), $AM$11)</f>
        <v>#NAME?</v>
      </c>
      <c r="BN12" s="210" t="e">
        <f ca="1">_xlfn.IFS(AND($I11&gt;=9,$I11&lt;=10), $AN$15, AND($I11&gt;=7,$I11&lt;=8), $AN$14, AND($I11&gt;=5,$I11&lt;=6), $AN$13, AND($I11&gt;=3,$I11&lt;=4), $AN$12, AND($I11&gt;=1,$I11&lt;=2), $AN$11)</f>
        <v>#NAME?</v>
      </c>
      <c r="BO12" s="210" t="e">
        <f ca="1">_xlfn.IFS(AND($J11&gt;=9,$J11&lt;=10), $AL$15, AND($J11&gt;=7,$J11&lt;=8), $AL$14, AND($J11&gt;=5,$J11&lt;=6), $AL$13, AND($J11&gt;=3,$J11&lt;=4), $AL$12, AND($J11&gt;=1,$J11&lt;=2), $AL$11)</f>
        <v>#NAME?</v>
      </c>
      <c r="BP12" s="210" t="e">
        <f ca="1">_xlfn.IFS(AND($J11&gt;=9,$J11&lt;=10), $AM$15, AND($J11&gt;=7,$J11&lt;=8), $AM$14, AND($J11&gt;=5,$J11&lt;=6), $AM$13, AND($J11&gt;=3,$J11&lt;=4), $AM$12, AND($J11&gt;=1,$J11&lt;=2), $AM$11)</f>
        <v>#NAME?</v>
      </c>
      <c r="BQ12" s="210" t="e">
        <f ca="1">_xlfn.IFS(AND($J11&gt;=9,$J11&lt;=10), $AN$15, AND($J11&gt;=7,$J11&lt;=8), $AN$14, AND($J11&gt;=5,$J11&lt;=6), $AN$13, AND($J11&gt;=3,$J11&lt;=4), $AN$12, AND($J11&gt;=1,$J11&lt;=2), $AN$11)</f>
        <v>#NAME?</v>
      </c>
      <c r="BR12" s="210" t="e">
        <f ca="1">_xlfn.IFS(AND($K11&gt;=9,$K11&lt;=10), $AL$15, AND($K11&gt;=7,$K11&lt;=8), $AL$14, AND($K11&gt;=5,$K11&lt;=6), $AL$13, AND($K11&gt;=3,$K11&lt;=4), $AL$12, AND($K11&gt;=1,$K11&lt;=2), $AL$11)</f>
        <v>#NAME?</v>
      </c>
      <c r="BS12" s="210" t="e">
        <f ca="1">_xlfn.IFS(AND($K11&gt;=9,$K11&lt;=10), $AM$15, AND($K11&gt;=7,$K11&lt;=8), $AM$14, AND($K11&gt;=5,$K11&lt;=6), $AM$13, AND($K11&gt;=3,$K11&lt;=4), $AM$12, AND($K11&gt;=1,$K11&lt;=2), $AM$11)</f>
        <v>#NAME?</v>
      </c>
      <c r="BT12" s="210" t="e">
        <f ca="1">_xlfn.IFS(AND($K11&gt;=9,$K11&lt;=10), $AN$15, AND($K11&gt;=7,$K11&lt;=8), $AN$14, AND($K11&gt;=5,$K11&lt;=6), $AN$13, AND($K11&gt;=3,$K11&lt;=4), $AN$12, AND($K11&gt;=1,$K11&lt;=2), $AN$11)</f>
        <v>#NAME?</v>
      </c>
      <c r="BU12" s="210" t="e">
        <f ca="1">_xlfn.IFS(AND($L11&gt;=9,$L11&lt;=10), $AL$15, AND($L11&gt;=7,$L11&lt;=8), $AL$14, AND($L11&gt;=5,$L11&lt;=6), $AL$13, AND($L11&gt;=3,$L11&lt;=4), $AL$12, AND($L11&gt;=1,$L11&lt;=2), $AL$11)</f>
        <v>#NAME?</v>
      </c>
      <c r="BV12" s="210" t="e">
        <f ca="1">_xlfn.IFS(AND($L11&gt;=9,$L11&lt;=10), $AM$15, AND($L11&gt;=7,$L11&lt;=8), $AM$14, AND($L11&gt;=5,$L11&lt;=6), $AM$13, AND($L11&gt;=3,$L11&lt;=4), $AM$12, AND($L11&gt;=1,$L11&lt;=2), $AM$11)</f>
        <v>#NAME?</v>
      </c>
      <c r="BW12" s="210" t="e">
        <f ca="1">_xlfn.IFS(AND($L11&gt;=9,$L11&lt;=10), $AN$15, AND($L11&gt;=7,$L11&lt;=8), $AN$14, AND($L11&gt;=5,$L11&lt;=6), $AN$13, AND($L11&gt;=3,$L11&lt;=4), $AN$12, AND($L11&gt;=1,$L11&lt;=2), $AN$11)</f>
        <v>#NAME?</v>
      </c>
      <c r="BX12" s="210" t="e">
        <f ca="1">_xlfn.IFS(AND($M11&gt;=9,$M11&lt;=10), $AL$15, AND($M11&gt;=7,$M11&lt;=8), $AL$14, AND($M11&gt;=5,$M11&lt;=6), $AL$13, AND($M11&gt;=3,$M11&lt;=4), $AL$12, AND($M11&gt;=1,$M11&lt;=2), $AL$11)</f>
        <v>#NAME?</v>
      </c>
      <c r="BY12" s="210" t="e">
        <f ca="1">_xlfn.IFS(AND($M11&gt;=9,$M11&lt;=10), $AM$15, AND($M11&gt;=7,$M11&lt;=8), $AM$14, AND($M11&gt;=5,$M11&lt;=6), $AM$13, AND($M11&gt;=3,$M11&lt;=4), $AM$12, AND($M11&gt;=1,$M11&lt;=2), $AM$11)</f>
        <v>#NAME?</v>
      </c>
      <c r="BZ12" s="210" t="e">
        <f ca="1">_xlfn.IFS(AND($M11&gt;=9,$M11&lt;=10), $AN$15, AND($M11&gt;=7,$M11&lt;=8), $AN$14, AND($M11&gt;=5,$M11&lt;=6), $AN$13, AND($M11&gt;=3,$M11&lt;=4), $AN$12, AND($M11&gt;=1,$M11&lt;=2), $AN$11)</f>
        <v>#NAME?</v>
      </c>
      <c r="CA12" s="210" t="e">
        <f ca="1">_xlfn.IFS(AND($N11&gt;=9,$N11&lt;=10), $AL$15, AND($N11&gt;=7,$N11&lt;=8), $AL$14, AND($N11&gt;=5,$N11&lt;=6), $AL$13, AND($N11&gt;=3,$N11&lt;=4), $AL$12, AND($N11&gt;=1,$N11&lt;=2), $AL$11)</f>
        <v>#NAME?</v>
      </c>
      <c r="CB12" s="210" t="e">
        <f ca="1">_xlfn.IFS(AND($N11&gt;=9,$N11&lt;=10), $AM$15, AND($N11&gt;=7,$N11&lt;=8), $AM$14, AND($N11&gt;=5,$N11&lt;=6), $AM$13, AND($N11&gt;=3,$N11&lt;=4), $AM$12, AND($N11&gt;=1,$N11&lt;=2), $AM$11)</f>
        <v>#NAME?</v>
      </c>
      <c r="CC12" s="210" t="e">
        <f ca="1">_xlfn.IFS(AND($N11&gt;=9,$N11&lt;=10), $AN$15, AND($N11&gt;=7,$N11&lt;=8), $AN$14, AND($N11&gt;=5,$N11&lt;=6), $AN$13, AND($N11&gt;=3,$N11&lt;=4), $AN$12, AND($N11&gt;=1,$N11&lt;=2), $AN$11)</f>
        <v>#NAME?</v>
      </c>
      <c r="CD12" s="210" t="e">
        <f ca="1">_xlfn.IFS(AND($O11&gt;=9,$O11&lt;=10), $AL$15, AND($O11&gt;=7,$O11&lt;=8), $AL$14, AND($O11&gt;=5,$O11&lt;=6), $AL$13, AND($O11&gt;=3,$O11&lt;=4), $AL$12, AND($O11&gt;=1,$O11&lt;=2), $AL$11)</f>
        <v>#NAME?</v>
      </c>
      <c r="CE12" s="210" t="e">
        <f ca="1">_xlfn.IFS(AND($O11&gt;=9,$O11&lt;=10), $AM$15, AND($O11&gt;=7,$O11&lt;=8), $AM$14, AND($O11&gt;=5,$O11&lt;=6), $AM$13, AND($O11&gt;=3,$O11&lt;=4), $AM$12, AND($O11&gt;=1,$O11&lt;=2), $AM$11)</f>
        <v>#NAME?</v>
      </c>
      <c r="CF12" s="210" t="e">
        <f ca="1">_xlfn.IFS(AND($O11&gt;=9,$O11&lt;=10), $AN$15, AND($O11&gt;=7,$O11&lt;=8), $AN$14, AND($O11&gt;=5,$O11&lt;=6), $AN$13, AND($O11&gt;=3,$O11&lt;=4), $AN$12, AND($O11&gt;=1,$O11&lt;=2), $AN$11)</f>
        <v>#NAME?</v>
      </c>
      <c r="CG12" s="210" t="e">
        <f ca="1">_xlfn.IFS(AND($P11&gt;=9,$P11&lt;=10), $AL$15, AND($P11&gt;=7,$P11&lt;=8), $AL$14, AND($P11&gt;=5,$P11&lt;=6), $AL$13, AND($P11&gt;=3,$P11&lt;=4), $AL$12, AND($P11&gt;=1,$P11&lt;=2), $AL$11)</f>
        <v>#NAME?</v>
      </c>
      <c r="CH12" s="210" t="e">
        <f ca="1">_xlfn.IFS(AND($P11&gt;=9,$P11&lt;=10), $AM$15, AND($P11&gt;=7,$P11&lt;=8), $AM$14, AND($P11&gt;=5,$P11&lt;=6), $AM$13, AND($P11&gt;=3,$P11&lt;=4), $AM$12, AND($P11&gt;=1,$P11&lt;=2), $AM$11)</f>
        <v>#NAME?</v>
      </c>
      <c r="CI12" s="210" t="e">
        <f ca="1">_xlfn.IFS(AND($P11&gt;=9,$P11&lt;=10), $AN$15, AND($P11&gt;=7,$P11&lt;=8), $AN$14, AND($P11&gt;=5,$P11&lt;=6), $AN$13, AND($P11&gt;=3,$P11&lt;=4), $AN$12, AND($P11&gt;=1,$P11&lt;=2), $AN$11)</f>
        <v>#NAME?</v>
      </c>
      <c r="CJ12" s="210" t="e">
        <f ca="1">_xlfn.IFS(AND($Q11&gt;=9,$Q11&lt;=10), $AL$15, AND($Q11&gt;=7,$Q11&lt;=8), $AL$14, AND($Q11&gt;=5,$Q11&lt;=6), $AL$13, AND($Q11&gt;=3,$Q11&lt;=4), $AL$12, AND($Q11&gt;=1,$Q11&lt;=2), $AL$11)</f>
        <v>#NAME?</v>
      </c>
      <c r="CK12" s="210" t="e">
        <f ca="1">_xlfn.IFS(AND($Q11&gt;=9,$Q11&lt;=10), $AM$15, AND($Q11&gt;=7,$Q11&lt;=8), $AM$14, AND($Q11&gt;=5,$Q11&lt;=6), $AM$13, AND($Q11&gt;=3,$Q11&lt;=4), $AM$12, AND($Q11&gt;=1,$Q11&lt;=2), $AM$11)</f>
        <v>#NAME?</v>
      </c>
      <c r="CL12" s="210" t="e">
        <f ca="1">_xlfn.IFS(AND($Q11&gt;=9,$Q11&lt;=10), $AN$15, AND($Q11&gt;=7,$Q11&lt;=8), $AN$14, AND($Q11&gt;=5,$Q11&lt;=6), $AN$13, AND($Q11&gt;=3,$Q11&lt;=4), $AN$12, AND($Q11&gt;=1,$Q11&lt;=2), $AN$11)</f>
        <v>#NAME?</v>
      </c>
      <c r="CM12" s="32"/>
      <c r="CN12" s="205" t="s">
        <v>43</v>
      </c>
      <c r="CO12" s="15" t="e">
        <f ca="1">(AQ12+AQ26)/2</f>
        <v>#NAME?</v>
      </c>
      <c r="CP12" s="15" t="e">
        <f t="shared" ref="CP12:DS20" ca="1" si="4">(AR12+AR26)/2</f>
        <v>#NAME?</v>
      </c>
      <c r="CQ12" s="15" t="e">
        <f t="shared" ca="1" si="4"/>
        <v>#NAME?</v>
      </c>
      <c r="CR12" s="15" t="e">
        <f t="shared" ca="1" si="4"/>
        <v>#NAME?</v>
      </c>
      <c r="CS12" s="15" t="e">
        <f t="shared" ca="1" si="4"/>
        <v>#NAME?</v>
      </c>
      <c r="CT12" s="15" t="e">
        <f t="shared" ca="1" si="4"/>
        <v>#NAME?</v>
      </c>
      <c r="CU12" s="15" t="e">
        <f t="shared" ca="1" si="4"/>
        <v>#NAME?</v>
      </c>
      <c r="CV12" s="15" t="e">
        <f t="shared" ca="1" si="4"/>
        <v>#NAME?</v>
      </c>
      <c r="CW12" s="15" t="e">
        <f t="shared" ca="1" si="4"/>
        <v>#NAME?</v>
      </c>
      <c r="CX12" s="15" t="e">
        <f t="shared" ca="1" si="4"/>
        <v>#NAME?</v>
      </c>
      <c r="CY12" s="15" t="e">
        <f t="shared" ca="1" si="4"/>
        <v>#NAME?</v>
      </c>
      <c r="CZ12" s="15" t="e">
        <f t="shared" ca="1" si="4"/>
        <v>#NAME?</v>
      </c>
      <c r="DA12" s="15" t="e">
        <f t="shared" ca="1" si="4"/>
        <v>#NAME?</v>
      </c>
      <c r="DB12" s="15" t="e">
        <f t="shared" ca="1" si="4"/>
        <v>#NAME?</v>
      </c>
      <c r="DC12" s="15" t="e">
        <f t="shared" ca="1" si="4"/>
        <v>#NAME?</v>
      </c>
      <c r="DD12" s="15" t="e">
        <f t="shared" ca="1" si="4"/>
        <v>#NAME?</v>
      </c>
      <c r="DE12" s="15" t="e">
        <f t="shared" ca="1" si="4"/>
        <v>#NAME?</v>
      </c>
      <c r="DF12" s="15" t="e">
        <f t="shared" ca="1" si="4"/>
        <v>#NAME?</v>
      </c>
      <c r="DG12" s="15" t="e">
        <f t="shared" ca="1" si="4"/>
        <v>#NAME?</v>
      </c>
      <c r="DH12" s="15" t="e">
        <f t="shared" ca="1" si="4"/>
        <v>#NAME?</v>
      </c>
      <c r="DI12" s="15" t="e">
        <f t="shared" ca="1" si="4"/>
        <v>#NAME?</v>
      </c>
      <c r="DJ12" s="15" t="e">
        <f t="shared" ca="1" si="4"/>
        <v>#NAME?</v>
      </c>
      <c r="DK12" s="15" t="e">
        <f t="shared" ca="1" si="4"/>
        <v>#NAME?</v>
      </c>
      <c r="DL12" s="15" t="e">
        <f t="shared" ca="1" si="4"/>
        <v>#NAME?</v>
      </c>
      <c r="DM12" s="15" t="e">
        <f t="shared" ca="1" si="4"/>
        <v>#NAME?</v>
      </c>
      <c r="DN12" s="15" t="e">
        <f t="shared" ca="1" si="4"/>
        <v>#NAME?</v>
      </c>
      <c r="DO12" s="15" t="e">
        <f t="shared" ca="1" si="4"/>
        <v>#NAME?</v>
      </c>
      <c r="DP12" s="15" t="e">
        <f t="shared" ca="1" si="4"/>
        <v>#NAME?</v>
      </c>
      <c r="DQ12" s="15" t="e">
        <f t="shared" ca="1" si="4"/>
        <v>#NAME?</v>
      </c>
      <c r="DR12" s="15" t="e">
        <f t="shared" ca="1" si="4"/>
        <v>#NAME?</v>
      </c>
      <c r="DS12" s="15" t="e">
        <f t="shared" ca="1" si="4"/>
        <v>#NAME?</v>
      </c>
      <c r="DT12" s="15" t="e">
        <f ca="1">(BV12+BV26)/2</f>
        <v>#NAME?</v>
      </c>
      <c r="DU12" s="15" t="e">
        <f t="shared" ref="DU12:EJ21" ca="1" si="5">(BW12+BW26)/2</f>
        <v>#NAME?</v>
      </c>
      <c r="DV12" s="15" t="e">
        <f t="shared" ca="1" si="5"/>
        <v>#NAME?</v>
      </c>
      <c r="DW12" s="15" t="e">
        <f t="shared" ca="1" si="5"/>
        <v>#NAME?</v>
      </c>
      <c r="DX12" s="15" t="e">
        <f t="shared" ca="1" si="5"/>
        <v>#NAME?</v>
      </c>
      <c r="DY12" s="15" t="e">
        <f t="shared" ca="1" si="5"/>
        <v>#NAME?</v>
      </c>
      <c r="DZ12" s="15" t="e">
        <f t="shared" ca="1" si="5"/>
        <v>#NAME?</v>
      </c>
      <c r="EA12" s="15" t="e">
        <f t="shared" ca="1" si="5"/>
        <v>#NAME?</v>
      </c>
      <c r="EB12" s="15" t="e">
        <f t="shared" ca="1" si="5"/>
        <v>#NAME?</v>
      </c>
      <c r="EC12" s="15" t="e">
        <f t="shared" ca="1" si="5"/>
        <v>#NAME?</v>
      </c>
      <c r="ED12" s="15" t="e">
        <f t="shared" ca="1" si="5"/>
        <v>#NAME?</v>
      </c>
      <c r="EE12" s="15" t="e">
        <f t="shared" ca="1" si="5"/>
        <v>#NAME?</v>
      </c>
      <c r="EF12" s="15" t="e">
        <f t="shared" ca="1" si="5"/>
        <v>#NAME?</v>
      </c>
      <c r="EG12" s="15" t="e">
        <f t="shared" ca="1" si="5"/>
        <v>#NAME?</v>
      </c>
      <c r="EH12" s="15" t="e">
        <f t="shared" ca="1" si="5"/>
        <v>#NAME?</v>
      </c>
      <c r="EI12" s="15" t="e">
        <f t="shared" ca="1" si="5"/>
        <v>#NAME?</v>
      </c>
      <c r="EJ12" s="15" t="e">
        <f ca="1">(CL12+CL26)/2</f>
        <v>#NAME?</v>
      </c>
      <c r="EL12" s="205" t="s">
        <v>43</v>
      </c>
      <c r="EM12" s="189" t="e">
        <f ca="1">CO12/MAX($CQ$12:$CQ$21)</f>
        <v>#NAME?</v>
      </c>
      <c r="EN12" s="189" t="e">
        <f t="shared" ref="EN12:EO12" ca="1" si="6">CP12/MAX($CQ$12:$CQ$21)</f>
        <v>#NAME?</v>
      </c>
      <c r="EO12" s="189" t="e">
        <f t="shared" ca="1" si="6"/>
        <v>#NAME?</v>
      </c>
      <c r="EP12" s="189" t="e">
        <f ca="1">CR12/MAX($CT$12:$CT$21)</f>
        <v>#NAME?</v>
      </c>
      <c r="EQ12" s="189" t="e">
        <f t="shared" ref="EQ12:ER12" ca="1" si="7">CS12/MAX($CT$12:$CT$21)</f>
        <v>#NAME?</v>
      </c>
      <c r="ER12" s="189" t="e">
        <f t="shared" ca="1" si="7"/>
        <v>#NAME?</v>
      </c>
      <c r="ES12" s="189" t="e">
        <f ca="1">CU12/MAX($CW$12:$CW$21)</f>
        <v>#NAME?</v>
      </c>
      <c r="ET12" s="189" t="e">
        <f t="shared" ref="ET12:EU12" ca="1" si="8">CV12/MAX($CW$12:$CW$21)</f>
        <v>#NAME?</v>
      </c>
      <c r="EU12" s="189" t="e">
        <f t="shared" ca="1" si="8"/>
        <v>#NAME?</v>
      </c>
      <c r="EV12" s="189" t="e">
        <f ca="1">CX12/MAX($CZ$12:$CZ$21)</f>
        <v>#NAME?</v>
      </c>
      <c r="EW12" s="189" t="e">
        <f t="shared" ref="EW12:EX12" ca="1" si="9">CY12/MAX($CZ$12:$CZ$21)</f>
        <v>#NAME?</v>
      </c>
      <c r="EX12" s="189" t="e">
        <f t="shared" ca="1" si="9"/>
        <v>#NAME?</v>
      </c>
      <c r="EY12" s="189" t="e">
        <f ca="1">DA12/MAX($DC$12:$DC$21)</f>
        <v>#NAME?</v>
      </c>
      <c r="EZ12" s="189" t="e">
        <f t="shared" ref="EZ12:FA12" ca="1" si="10">DB12/MAX($DC$12:$DC$21)</f>
        <v>#NAME?</v>
      </c>
      <c r="FA12" s="189" t="e">
        <f t="shared" ca="1" si="10"/>
        <v>#NAME?</v>
      </c>
      <c r="FB12" s="189" t="e">
        <f ca="1">DD12/MAX($DF$12:$DF$21)</f>
        <v>#NAME?</v>
      </c>
      <c r="FC12" s="189" t="e">
        <f t="shared" ref="FC12:FD12" ca="1" si="11">DE12/MAX($DF$12:$DF$21)</f>
        <v>#NAME?</v>
      </c>
      <c r="FD12" s="189" t="e">
        <f t="shared" ca="1" si="11"/>
        <v>#NAME?</v>
      </c>
      <c r="FE12" s="189" t="e">
        <f ca="1">DG12/MAX($DI$12:$DI$21)</f>
        <v>#NAME?</v>
      </c>
      <c r="FF12" s="189" t="e">
        <f t="shared" ref="FF12:FG12" ca="1" si="12">DH12/MAX($DI$12:$DI$21)</f>
        <v>#NAME?</v>
      </c>
      <c r="FG12" s="189" t="e">
        <f t="shared" ca="1" si="12"/>
        <v>#NAME?</v>
      </c>
      <c r="FH12" s="189" t="e">
        <f ca="1">DJ12/MAX($DL$12:$DL$21)</f>
        <v>#NAME?</v>
      </c>
      <c r="FI12" s="189" t="e">
        <f t="shared" ref="FI12:FJ12" ca="1" si="13">DK12/MAX($DL$12:$DL$21)</f>
        <v>#NAME?</v>
      </c>
      <c r="FJ12" s="189" t="e">
        <f t="shared" ca="1" si="13"/>
        <v>#NAME?</v>
      </c>
      <c r="FK12" s="189" t="e">
        <f ca="1">DM12/MAX($DO$12:$DO$21)</f>
        <v>#NAME?</v>
      </c>
      <c r="FL12" s="189" t="e">
        <f t="shared" ref="FL12:FM12" ca="1" si="14">DN12/MAX($DO$12:$DO$21)</f>
        <v>#NAME?</v>
      </c>
      <c r="FM12" s="189" t="e">
        <f t="shared" ca="1" si="14"/>
        <v>#NAME?</v>
      </c>
      <c r="FN12" s="189" t="e">
        <f ca="1">DP12/MAX($DR$12:$DR$21)</f>
        <v>#NAME?</v>
      </c>
      <c r="FO12" s="189" t="e">
        <f t="shared" ref="FO12:FP12" ca="1" si="15">DQ12/MAX($DR$12:$DR$21)</f>
        <v>#NAME?</v>
      </c>
      <c r="FP12" s="189" t="e">
        <f t="shared" ca="1" si="15"/>
        <v>#NAME?</v>
      </c>
      <c r="FQ12" s="189" t="e">
        <f ca="1">DS12/MAX($DU$12:$DU$21)</f>
        <v>#NAME?</v>
      </c>
      <c r="FR12" s="189" t="e">
        <f t="shared" ref="FR12" ca="1" si="16">DT12/MAX($DU$12:$DU$21)</f>
        <v>#NAME?</v>
      </c>
      <c r="FS12" s="189" t="e">
        <f ca="1">DU12/MAX($DU$12:$DU$21)</f>
        <v>#NAME?</v>
      </c>
      <c r="FT12" s="189" t="e">
        <f ca="1">DV12/MAX($DX$12:$DX$21)</f>
        <v>#NAME?</v>
      </c>
      <c r="FU12" s="189" t="e">
        <f t="shared" ref="FU12:FV12" ca="1" si="17">DW12/MAX($DX$12:$DX$21)</f>
        <v>#NAME?</v>
      </c>
      <c r="FV12" s="189" t="e">
        <f t="shared" ca="1" si="17"/>
        <v>#NAME?</v>
      </c>
      <c r="FW12" s="189" t="e">
        <f ca="1">DY12/MAX($EA$12:$EA$21)</f>
        <v>#NAME?</v>
      </c>
      <c r="FX12" s="189" t="e">
        <f t="shared" ref="FX12:FY12" ca="1" si="18">DZ12/MAX($EA$12:$EA$21)</f>
        <v>#NAME?</v>
      </c>
      <c r="FY12" s="189" t="e">
        <f t="shared" ca="1" si="18"/>
        <v>#NAME?</v>
      </c>
      <c r="FZ12" s="189" t="e">
        <f ca="1">EB12/MAX($ED$12:$ED$21)</f>
        <v>#NAME?</v>
      </c>
      <c r="GA12" s="189" t="e">
        <f t="shared" ref="GA12:GB12" ca="1" si="19">EC12/MAX($ED$12:$ED$21)</f>
        <v>#NAME?</v>
      </c>
      <c r="GB12" s="189" t="e">
        <f t="shared" ca="1" si="19"/>
        <v>#NAME?</v>
      </c>
      <c r="GC12" s="189" t="e">
        <f ca="1">EE12/MAX($EG$12:$EG$21)</f>
        <v>#NAME?</v>
      </c>
      <c r="GD12" s="189" t="e">
        <f t="shared" ref="GD12:GE12" ca="1" si="20">EF12/MAX($EG$12:$EG$21)</f>
        <v>#NAME?</v>
      </c>
      <c r="GE12" s="189" t="e">
        <f t="shared" ca="1" si="20"/>
        <v>#NAME?</v>
      </c>
      <c r="GF12" s="189" t="e">
        <f ca="1">EH12/MAX($EJ$12:$EJ$21)</f>
        <v>#NAME?</v>
      </c>
      <c r="GG12" s="189" t="e">
        <f t="shared" ref="GG12:GH12" ca="1" si="21">EI12/MAX($EJ$12:$EJ$21)</f>
        <v>#NAME?</v>
      </c>
      <c r="GH12" s="189" t="e">
        <f t="shared" ca="1" si="21"/>
        <v>#NAME?</v>
      </c>
      <c r="GJ12" s="205" t="s">
        <v>43</v>
      </c>
      <c r="GK12" s="189" t="e">
        <f ca="1">EM12*EM$26</f>
        <v>#NAME?</v>
      </c>
      <c r="GL12" s="189" t="e">
        <f t="shared" ref="GL12:HF21" ca="1" si="22">EN12*EN$26</f>
        <v>#NAME?</v>
      </c>
      <c r="GM12" s="189" t="e">
        <f t="shared" ca="1" si="22"/>
        <v>#NAME?</v>
      </c>
      <c r="GN12" s="189" t="e">
        <f t="shared" ca="1" si="22"/>
        <v>#NAME?</v>
      </c>
      <c r="GO12" s="189" t="e">
        <f t="shared" ca="1" si="22"/>
        <v>#NAME?</v>
      </c>
      <c r="GP12" s="189" t="e">
        <f t="shared" ca="1" si="22"/>
        <v>#NAME?</v>
      </c>
      <c r="GQ12" s="189" t="e">
        <f t="shared" ca="1" si="22"/>
        <v>#NAME?</v>
      </c>
      <c r="GR12" s="189" t="e">
        <f t="shared" ca="1" si="22"/>
        <v>#NAME?</v>
      </c>
      <c r="GS12" s="189" t="e">
        <f t="shared" ca="1" si="22"/>
        <v>#NAME?</v>
      </c>
      <c r="GT12" s="189" t="e">
        <f t="shared" ca="1" si="22"/>
        <v>#NAME?</v>
      </c>
      <c r="GU12" s="189" t="e">
        <f t="shared" ca="1" si="22"/>
        <v>#NAME?</v>
      </c>
      <c r="GV12" s="189" t="e">
        <f t="shared" ca="1" si="22"/>
        <v>#NAME?</v>
      </c>
      <c r="GW12" s="189" t="e">
        <f t="shared" ca="1" si="22"/>
        <v>#NAME?</v>
      </c>
      <c r="GX12" s="189" t="e">
        <f t="shared" ca="1" si="22"/>
        <v>#NAME?</v>
      </c>
      <c r="GY12" s="189" t="e">
        <f t="shared" ca="1" si="22"/>
        <v>#NAME?</v>
      </c>
      <c r="GZ12" s="189" t="e">
        <f t="shared" ca="1" si="22"/>
        <v>#NAME?</v>
      </c>
      <c r="HA12" s="189" t="e">
        <f t="shared" ca="1" si="22"/>
        <v>#NAME?</v>
      </c>
      <c r="HB12" s="189" t="e">
        <f t="shared" ca="1" si="22"/>
        <v>#NAME?</v>
      </c>
      <c r="HC12" s="189" t="e">
        <f t="shared" ca="1" si="22"/>
        <v>#NAME?</v>
      </c>
      <c r="HD12" s="189" t="e">
        <f t="shared" ca="1" si="22"/>
        <v>#NAME?</v>
      </c>
      <c r="HE12" s="189" t="e">
        <f t="shared" ca="1" si="22"/>
        <v>#NAME?</v>
      </c>
      <c r="HF12" s="189" t="e">
        <f t="shared" ca="1" si="22"/>
        <v>#NAME?</v>
      </c>
      <c r="HG12" s="189" t="e">
        <f ca="1">FI12*FI$26</f>
        <v>#NAME?</v>
      </c>
      <c r="HH12" s="189" t="e">
        <f t="shared" ref="HH12:HH21" ca="1" si="23">FJ12*FJ$26</f>
        <v>#NAME?</v>
      </c>
      <c r="HI12" s="189" t="e">
        <f t="shared" ref="HI12:HI21" ca="1" si="24">FK12*FK$26</f>
        <v>#NAME?</v>
      </c>
      <c r="HJ12" s="189" t="e">
        <f t="shared" ref="HJ12:HJ21" ca="1" si="25">FL12*FL$26</f>
        <v>#NAME?</v>
      </c>
      <c r="HK12" s="189" t="e">
        <f t="shared" ref="HK12:HK21" ca="1" si="26">FM12*FM$26</f>
        <v>#NAME?</v>
      </c>
      <c r="HL12" s="189" t="e">
        <f t="shared" ref="HL12:HL21" ca="1" si="27">FN12*FN$26</f>
        <v>#NAME?</v>
      </c>
      <c r="HM12" s="189" t="e">
        <f t="shared" ref="HM12:HM21" ca="1" si="28">FO12*FO$26</f>
        <v>#NAME?</v>
      </c>
      <c r="HN12" s="189" t="e">
        <f t="shared" ref="HN12:HN21" ca="1" si="29">FP12*FP$26</f>
        <v>#NAME?</v>
      </c>
      <c r="HO12" s="189" t="e">
        <f t="shared" ref="HO12:HO21" ca="1" si="30">FQ12*FQ$26</f>
        <v>#NAME?</v>
      </c>
      <c r="HP12" s="189" t="e">
        <f t="shared" ref="HP12:HP21" ca="1" si="31">FR12*FR$26</f>
        <v>#NAME?</v>
      </c>
      <c r="HQ12" s="189" t="e">
        <f t="shared" ref="HQ12:HQ21" ca="1" si="32">FS12*FS$26</f>
        <v>#NAME?</v>
      </c>
      <c r="HR12" s="189" t="e">
        <f t="shared" ref="HR12:HR21" ca="1" si="33">FT12*FT$26</f>
        <v>#NAME?</v>
      </c>
      <c r="HS12" s="189" t="e">
        <f t="shared" ref="HS12:HS21" ca="1" si="34">FU12*FU$26</f>
        <v>#NAME?</v>
      </c>
      <c r="HT12" s="189" t="e">
        <f t="shared" ref="HT12:HT21" ca="1" si="35">FV12*FV$26</f>
        <v>#NAME?</v>
      </c>
      <c r="HU12" s="189" t="e">
        <f t="shared" ref="HU12:HU21" ca="1" si="36">FW12*FW$26</f>
        <v>#NAME?</v>
      </c>
      <c r="HV12" s="189" t="e">
        <f t="shared" ref="HV12:HV21" ca="1" si="37">FX12*FX$26</f>
        <v>#NAME?</v>
      </c>
      <c r="HW12" s="189" t="e">
        <f t="shared" ref="HW12:HW21" ca="1" si="38">FY12*FY$26</f>
        <v>#NAME?</v>
      </c>
      <c r="HX12" s="189" t="e">
        <f t="shared" ref="HX12:HX21" ca="1" si="39">FZ12*FZ$26</f>
        <v>#NAME?</v>
      </c>
      <c r="HY12" s="189" t="e">
        <f t="shared" ref="HY12:HY21" ca="1" si="40">GA12*GA$26</f>
        <v>#NAME?</v>
      </c>
      <c r="HZ12" s="189" t="e">
        <f t="shared" ref="HZ12:HZ21" ca="1" si="41">GB12*GB$26</f>
        <v>#NAME?</v>
      </c>
      <c r="IA12" s="189" t="e">
        <f t="shared" ref="IA12:IA21" ca="1" si="42">GC12*GC$26</f>
        <v>#NAME?</v>
      </c>
      <c r="IB12" s="189" t="e">
        <f t="shared" ref="IB12:IB21" ca="1" si="43">GD12*GD$26</f>
        <v>#NAME?</v>
      </c>
      <c r="IC12" s="189" t="e">
        <f ca="1">GE12*GE$26</f>
        <v>#NAME?</v>
      </c>
      <c r="ID12" s="189" t="e">
        <f t="shared" ref="ID12:ID21" ca="1" si="44">GF12*GF$26</f>
        <v>#NAME?</v>
      </c>
      <c r="IE12" s="189" t="e">
        <f t="shared" ref="IE12:IE21" ca="1" si="45">GG12*GG$26</f>
        <v>#NAME?</v>
      </c>
      <c r="IF12" s="189" t="e">
        <f t="shared" ref="IF12:IF19" ca="1" si="46">GH12*GH$26</f>
        <v>#NAME?</v>
      </c>
      <c r="IH12" s="205" t="s">
        <v>43</v>
      </c>
      <c r="II12" s="189" t="e">
        <f ca="1">IF(GK12&lt;=1, MIN(0,0),"")</f>
        <v>#NAME?</v>
      </c>
      <c r="IJ12" s="189" t="e">
        <f ca="1">IF(GL12&lt;=1, MIN(1,0),"")</f>
        <v>#NAME?</v>
      </c>
      <c r="IK12" s="189" t="e">
        <f t="shared" ref="IK12" ca="1" si="47">IF(GM12&lt;=1, MIN(0,0),"")</f>
        <v>#NAME?</v>
      </c>
      <c r="IL12" s="189"/>
      <c r="IM12" s="189"/>
      <c r="IN12" s="189"/>
      <c r="IO12" s="189"/>
      <c r="IP12" s="189"/>
      <c r="IQ12" s="189"/>
      <c r="IR12" s="189"/>
      <c r="IS12" s="189"/>
      <c r="IT12" s="189"/>
      <c r="IU12" s="189"/>
      <c r="IV12" s="189"/>
      <c r="IW12" s="189"/>
      <c r="IX12" s="189"/>
      <c r="IY12" s="189"/>
      <c r="IZ12" s="189"/>
      <c r="JA12" s="189"/>
      <c r="JB12" s="189"/>
      <c r="JC12" s="189"/>
      <c r="JD12" s="189"/>
      <c r="JE12" s="189"/>
      <c r="JF12" s="189"/>
      <c r="JG12" s="189"/>
      <c r="JH12" s="189"/>
      <c r="JI12" s="189"/>
      <c r="JJ12" s="189"/>
      <c r="JK12" s="189"/>
      <c r="JL12" s="189"/>
      <c r="JM12" s="189"/>
      <c r="JN12" s="189"/>
      <c r="JO12" s="189"/>
      <c r="JP12" s="189"/>
      <c r="JQ12" s="189"/>
      <c r="JR12" s="189"/>
      <c r="JS12" s="189"/>
      <c r="JT12" s="189"/>
      <c r="JU12" s="189"/>
      <c r="JV12" s="189"/>
      <c r="JW12" s="189"/>
      <c r="JX12" s="189"/>
      <c r="JY12" s="189"/>
      <c r="JZ12" s="189"/>
      <c r="KA12" s="189"/>
      <c r="KB12" s="189"/>
      <c r="KC12" s="189"/>
      <c r="KD12" s="189"/>
    </row>
    <row r="13" spans="1:292">
      <c r="A13" s="191" t="s">
        <v>45</v>
      </c>
      <c r="B13" s="16">
        <v>7</v>
      </c>
      <c r="C13" s="16">
        <v>7</v>
      </c>
      <c r="D13" s="16">
        <v>6</v>
      </c>
      <c r="E13" s="17">
        <v>4</v>
      </c>
      <c r="F13" s="11">
        <v>9</v>
      </c>
      <c r="G13" s="11">
        <v>7</v>
      </c>
      <c r="H13" s="11">
        <v>5</v>
      </c>
      <c r="I13" s="11">
        <v>7</v>
      </c>
      <c r="J13" s="16">
        <v>7</v>
      </c>
      <c r="K13" s="16">
        <v>8</v>
      </c>
      <c r="L13" s="16">
        <v>9</v>
      </c>
      <c r="M13" s="16">
        <v>7</v>
      </c>
      <c r="N13" s="16">
        <v>6</v>
      </c>
      <c r="O13" s="16">
        <v>7</v>
      </c>
      <c r="P13" s="16">
        <v>8</v>
      </c>
      <c r="Q13" s="16">
        <v>6</v>
      </c>
      <c r="S13" s="191" t="s">
        <v>161</v>
      </c>
      <c r="T13" s="16">
        <f t="shared" ref="T13:AI13" si="48">(SUMIF(B$11:B$20,"5",B$11:B$20)+SUMIF(B$11:B$20,"6 ",B$11:B$20))</f>
        <v>15</v>
      </c>
      <c r="U13" s="16">
        <f t="shared" si="48"/>
        <v>40</v>
      </c>
      <c r="V13" s="16">
        <f t="shared" si="48"/>
        <v>12</v>
      </c>
      <c r="W13" s="16">
        <f t="shared" si="48"/>
        <v>6</v>
      </c>
      <c r="X13" s="16">
        <f t="shared" si="48"/>
        <v>11</v>
      </c>
      <c r="Y13" s="16">
        <f t="shared" si="48"/>
        <v>20</v>
      </c>
      <c r="Z13" s="16">
        <f t="shared" si="48"/>
        <v>25</v>
      </c>
      <c r="AA13" s="16">
        <f t="shared" si="48"/>
        <v>12</v>
      </c>
      <c r="AB13" s="16">
        <f t="shared" si="48"/>
        <v>5</v>
      </c>
      <c r="AC13" s="16">
        <f t="shared" si="48"/>
        <v>11</v>
      </c>
      <c r="AD13" s="16">
        <f t="shared" si="48"/>
        <v>18</v>
      </c>
      <c r="AE13" s="16">
        <f t="shared" si="48"/>
        <v>6</v>
      </c>
      <c r="AF13" s="16">
        <f t="shared" si="48"/>
        <v>24</v>
      </c>
      <c r="AG13" s="16">
        <f t="shared" si="48"/>
        <v>5</v>
      </c>
      <c r="AH13" s="16">
        <f t="shared" si="48"/>
        <v>5</v>
      </c>
      <c r="AI13" s="16">
        <f t="shared" si="48"/>
        <v>24</v>
      </c>
      <c r="AJ13" s="34">
        <f t="shared" si="2"/>
        <v>239</v>
      </c>
      <c r="AK13" s="1">
        <f>COUNTIFS(B$11:Q$20,"&gt;=5",B$11:Q$20,"&lt;=6")</f>
        <v>44</v>
      </c>
      <c r="AL13" s="208">
        <f>IF(AM12&lt;&gt;"",AM12,1)</f>
        <v>4</v>
      </c>
      <c r="AM13" s="209">
        <f t="shared" si="3"/>
        <v>5.4318181818181817</v>
      </c>
      <c r="AN13" s="208">
        <f t="shared" ref="AN13:AN14" si="49">IF(AM14&lt;&gt;"",AM14,10)</f>
        <v>7.3125</v>
      </c>
      <c r="AP13" s="191" t="s">
        <v>44</v>
      </c>
      <c r="AQ13" s="188" t="e">
        <f t="shared" ref="AQ13:AQ21" ca="1" si="50">_xlfn.IFS(AND(B12&gt;=9,B12&lt;=10), $AL$15, AND(B12&gt;=7,B12&lt;=8), $AL$14, AND(B12&gt;=5,B12&lt;=6), $AL$13, AND(B12&gt;=3,B12&lt;=4), $AL$12, AND(B12&gt;=1,B12&lt;=2), $AL$11)</f>
        <v>#NAME?</v>
      </c>
      <c r="AR13" s="188" t="e">
        <f t="shared" ref="AR13:AR21" ca="1" si="51">_xlfn.IFS(AND(B12&gt;=9,B12&lt;=10), $AM$15, AND(B12&gt;=7,B12&lt;=8), $AM$14, AND(B12&gt;=5,B12&lt;=6), $AM$13, AND(B12&gt;=3,B12&lt;=4), $AM$12, AND(B12&gt;=1,B12&lt;=2), $AM$11)</f>
        <v>#NAME?</v>
      </c>
      <c r="AS13" s="188" t="e">
        <f t="shared" ref="AS13:AS21" ca="1" si="52">_xlfn.IFS(AND($B12&gt;=9,$B12&lt;=10), $AN$15, AND($B12&gt;=7,$B12&lt;=8), $AN$14, AND($B12&gt;=5,$B12&lt;=6), $AN$13, AND($B12&gt;=3,$B12&lt;=4), $AN$12, AND($B12&gt;=1,$B12&lt;=2), $AN$11)</f>
        <v>#NAME?</v>
      </c>
      <c r="AT13" s="188" t="e">
        <f t="shared" ref="AT13:AT21" ca="1" si="53">_xlfn.IFS(AND($C12&gt;=9,$C12&lt;=10), $AL$15, AND($C12&gt;=7,$C12&lt;=8), $AL$14, AND($C12&gt;=5,$C12&lt;=6), $AL$13, AND($C12&gt;=3,$C12&lt;=4), $AL$12, AND($C12&gt;=1,$C12&lt;=2), $AL$11)</f>
        <v>#NAME?</v>
      </c>
      <c r="AU13" s="210" t="e">
        <f t="shared" ref="AU13:AU21" ca="1" si="54">_xlfn.IFS(AND($C12&gt;=9,$C12&lt;=10), $AM$15, AND($C12&gt;=7,$C12&lt;=8), $AM$14, AND($C12&gt;=5,$C12&lt;=6), $AM$13, AND($C12&gt;=3,$C12&lt;=4), $AM$12, AND($C12&gt;=1,$C12&lt;=2), $AM$11)</f>
        <v>#NAME?</v>
      </c>
      <c r="AV13" s="188" t="e">
        <f t="shared" ref="AV13:AV21" ca="1" si="55">_xlfn.IFS(AND($C12&gt;=9,$C12&lt;=10), $AN$15, AND($C12&gt;=7,$C12&lt;=8), $AN$14, AND($C12&gt;=5,$C12&lt;=6), $AN$13, AND($C12&gt;=3,$C12&lt;=4), $AN$12, AND($C12&gt;=1,$C12&lt;=2), $AN$11)</f>
        <v>#NAME?</v>
      </c>
      <c r="AW13" s="188" t="e">
        <f t="shared" ref="AW13:AW21" ca="1" si="56">_xlfn.IFS(AND($D12&gt;=9,$D12&lt;=10), $AL$15, AND($D12&gt;=7,$D12&lt;=8), $AL$14, AND($D12&gt;=5,$D12&lt;=6), $AL$13, AND($D12&gt;=3,$D12&lt;=4), $AL$12, AND($D12&gt;=1,$D12&lt;=2), $AL$11)</f>
        <v>#NAME?</v>
      </c>
      <c r="AX13" s="188" t="e">
        <f t="shared" ref="AX13:AX21" ca="1" si="57">_xlfn.IFS(AND($D12&gt;=9,$D12&lt;=10), $AM$15, AND($D12&gt;=7,$D12&lt;=8), $AM$14, AND($D12&gt;=5,$D12&lt;=6), $AM$13, AND($D12&gt;=3,$D12&lt;=4), $AM$12, AND($D12&gt;=1,$D12&lt;=2), $AM$11)</f>
        <v>#NAME?</v>
      </c>
      <c r="AY13" s="210" t="e">
        <f t="shared" ref="AY13:AY21" ca="1" si="58">_xlfn.IFS(AND($D12&gt;=9,$D12&lt;=10), $AN$15, AND($D12&gt;=7,$D12&lt;=8), $AN$14, AND($D12&gt;=5,$D12&lt;=6), $AN$13, AND($D12&gt;=3,$D12&lt;=4), $AN$12, AND($D12&gt;=1,$D12&lt;=2), $AN$11)</f>
        <v>#NAME?</v>
      </c>
      <c r="AZ13" s="210" t="e">
        <f t="shared" ref="AZ13:AZ21" ca="1" si="59">_xlfn.IFS(AND($E12&gt;=9,$E12&lt;=10), $AL$15, AND($E12&gt;=7,$E12&lt;=8), $AL$14, AND($E12&gt;=5,$E12&lt;=6), $AL$13, AND($E12&gt;=3,$E12&lt;=4), $AL$12, AND($E12&gt;=1,$E12&lt;=2), $AL$11)</f>
        <v>#NAME?</v>
      </c>
      <c r="BA13" s="210" t="e">
        <f t="shared" ref="BA13:BA21" ca="1" si="60">_xlfn.IFS(AND($E12&gt;=9,$E12&lt;=10), $AM$15, AND($E12&gt;=7,$E12&lt;=8), $AM$14, AND($E12&gt;=5,$E12&lt;=6), $AM$13, AND($E12&gt;=3,$E12&lt;=4), $AM$12, AND($E12&gt;=1,$E12&lt;=2), $AM$11)</f>
        <v>#NAME?</v>
      </c>
      <c r="BB13" s="210" t="e">
        <f t="shared" ref="BB13:BB21" ca="1" si="61">_xlfn.IFS(AND($E12&gt;=9,$E12&lt;=10), $AN$15, AND($E12&gt;=7,$E12&lt;=8), $AN$14, AND($E12&gt;=5,$E12&lt;=6), $AN$13, AND($E12&gt;=3,$E12&lt;=4), $AN$12, AND($E12&gt;=1,$E12&lt;=2), $AN$11)</f>
        <v>#NAME?</v>
      </c>
      <c r="BC13" s="210" t="e">
        <f t="shared" ref="BC13:BC21" ca="1" si="62">_xlfn.IFS(AND($F12&gt;=9,$F12&lt;=10), $AL$15, AND($F12&gt;=7,$F12&lt;=8), $AL$14, AND($F12&gt;=5,$F12&lt;=6), $AL$13, AND($F12&gt;=3,$F12&lt;=4), $AL$12, AND($F12&gt;=1,$F12&lt;=2), $AL$11)</f>
        <v>#NAME?</v>
      </c>
      <c r="BD13" s="210" t="e">
        <f t="shared" ref="BD13:BD21" ca="1" si="63">_xlfn.IFS(AND($F12&gt;=9,$F12&lt;=10), $AM$15, AND($F12&gt;=7,$F12&lt;=8), $AM$14, AND($F12&gt;=5,$F12&lt;=6), $AM$13, AND($F12&gt;=3,$F12&lt;=4), $AM$12, AND($F12&gt;=1,$F12&lt;=2), $AM$11)</f>
        <v>#NAME?</v>
      </c>
      <c r="BE13" s="210" t="e">
        <f t="shared" ref="BE13:BE21" ca="1" si="64">_xlfn.IFS(AND($F12&gt;=9,$F12&lt;=10), $AN$15, AND($F12&gt;=7,$F12&lt;=8), $AN$14, AND($F12&gt;=5,$F12&lt;=6), $AN$13, AND($F12&gt;=3,$F12&lt;=4), $AN$12, AND($F12&gt;=1,$F12&lt;=2), $AN$11)</f>
        <v>#NAME?</v>
      </c>
      <c r="BF13" s="210" t="e">
        <f t="shared" ref="BF13:BF21" ca="1" si="65">_xlfn.IFS(AND($G12&gt;=9,$G12&lt;=10), $AL$15, AND($G12&gt;=7,$G12&lt;=8), $AL$14, AND($G12&gt;=5,$G12&lt;=6), $AL$13, AND($G12&gt;=3,$G12&lt;=4), $AL$12, AND($G12&gt;=1,$G12&lt;=2), $AL$11)</f>
        <v>#NAME?</v>
      </c>
      <c r="BG13" s="210" t="e">
        <f t="shared" ref="BG13:BG21" ca="1" si="66">_xlfn.IFS(AND($G12&gt;=9,$G12&lt;=10), $AM$15, AND($G12&gt;=7,$G12&lt;=8), $AM$14, AND($G12&gt;=5,$G12&lt;=6), $AM$13, AND($G12&gt;=3,$G12&lt;=4), $AM$12, AND($G12&gt;=1,$G12&lt;=2), $AM$11)</f>
        <v>#NAME?</v>
      </c>
      <c r="BH13" s="210" t="e">
        <f t="shared" ref="BH13:BH21" ca="1" si="67">_xlfn.IFS(AND($G12&gt;=9,$G12&lt;=10), $AN$15, AND($G12&gt;=7,$G12&lt;=8), $AN$14, AND($G12&gt;=5,$G12&lt;=6), $AN$13, AND($G12&gt;=3,$G12&lt;=4), $AN$12, AND($G12&gt;=1,$G12&lt;=2), $AN$11)</f>
        <v>#NAME?</v>
      </c>
      <c r="BI13" s="210" t="e">
        <f t="shared" ref="BI13:BI21" ca="1" si="68">_xlfn.IFS(AND($H12&gt;=9,$H12&lt;=10), $AL$15, AND($H12&gt;=7,$H12&lt;=8), $AL$14, AND($H12&gt;=5,$H12&lt;=6), $AL$13, AND($H12&gt;=3,$H12&lt;=4), $AL$12, AND($H12&gt;=1,$H12&lt;=2), $AL$11)</f>
        <v>#NAME?</v>
      </c>
      <c r="BJ13" s="210" t="e">
        <f t="shared" ref="BJ13:BJ21" ca="1" si="69">_xlfn.IFS(AND($H12&gt;=9,$H12&lt;=10), $AM$15, AND($H12&gt;=7,$H12&lt;=8), $AM$14, AND($H12&gt;=5,$H12&lt;=6), $AM$13, AND($H12&gt;=3,$H12&lt;=4), $AM$12, AND($H12&gt;=1,$H12&lt;=2), $AM$11)</f>
        <v>#NAME?</v>
      </c>
      <c r="BK13" s="210" t="e">
        <f t="shared" ref="BK13:BK21" ca="1" si="70">_xlfn.IFS(AND($H12&gt;=9,$H12&lt;=10), $AN$15, AND($H12&gt;=7,$H12&lt;=8), $AN$14, AND($H12&gt;=5,$H12&lt;=6), $AN$13, AND($H12&gt;=3,$H12&lt;=4), $AN$12, AND($H12&gt;=1,$H12&lt;=2), $AN$11)</f>
        <v>#NAME?</v>
      </c>
      <c r="BL13" s="210" t="e">
        <f t="shared" ref="BL13:BL21" ca="1" si="71">_xlfn.IFS(AND($I12&gt;=9,$I12&lt;=10), $AL$15, AND($I12&gt;=7,$I12&lt;=8), $AL$14, AND($I12&gt;=5,$I12&lt;=6), $AL$13, AND($I12&gt;=3,$I12&lt;=4), $AL$12, AND($I12&gt;=1,$I12&lt;=2), $AL$11)</f>
        <v>#NAME?</v>
      </c>
      <c r="BM13" s="210" t="e">
        <f t="shared" ref="BM13:BM21" ca="1" si="72">_xlfn.IFS(AND($I12&gt;=9,$I12&lt;=10), $AM$15, AND($I12&gt;=7,$I12&lt;=8), $AM$14, AND($I12&gt;=5,$I12&lt;=6), $AM$13, AND($I12&gt;=3,$I12&lt;=4), $AM$12, AND($I12&gt;=1,$I12&lt;=2), $AM$11)</f>
        <v>#NAME?</v>
      </c>
      <c r="BN13" s="210" t="e">
        <f t="shared" ref="BN13:BN21" ca="1" si="73">_xlfn.IFS(AND($I12&gt;=9,$I12&lt;=10), $AN$15, AND($I12&gt;=7,$I12&lt;=8), $AN$14, AND($I12&gt;=5,$I12&lt;=6), $AN$13, AND($I12&gt;=3,$I12&lt;=4), $AN$12, AND($I12&gt;=1,$I12&lt;=2), $AN$11)</f>
        <v>#NAME?</v>
      </c>
      <c r="BO13" s="210" t="e">
        <f t="shared" ref="BO13:BO21" ca="1" si="74">_xlfn.IFS(AND($J12&gt;=9,$J12&lt;=10), $AL$15, AND($J12&gt;=7,$J12&lt;=8), $AL$14, AND($J12&gt;=5,$J12&lt;=6), $AL$13, AND($J12&gt;=3,$J12&lt;=4), $AL$12, AND($J12&gt;=1,$J12&lt;=2), $AL$11)</f>
        <v>#NAME?</v>
      </c>
      <c r="BP13" s="210" t="e">
        <f t="shared" ref="BP13:BP21" ca="1" si="75">_xlfn.IFS(AND($J12&gt;=9,$J12&lt;=10), $AM$15, AND($J12&gt;=7,$J12&lt;=8), $AM$14, AND($J12&gt;=5,$J12&lt;=6), $AM$13, AND($J12&gt;=3,$J12&lt;=4), $AM$12, AND($J12&gt;=1,$J12&lt;=2), $AM$11)</f>
        <v>#NAME?</v>
      </c>
      <c r="BQ13" s="210" t="e">
        <f t="shared" ref="BQ13:BQ21" ca="1" si="76">_xlfn.IFS(AND($J12&gt;=9,$J12&lt;=10), $AN$15, AND($J12&gt;=7,$J12&lt;=8), $AN$14, AND($J12&gt;=5,$J12&lt;=6), $AN$13, AND($J12&gt;=3,$J12&lt;=4), $AN$12, AND($J12&gt;=1,$J12&lt;=2), $AN$11)</f>
        <v>#NAME?</v>
      </c>
      <c r="BR13" s="210" t="e">
        <f t="shared" ref="BR13:BR21" ca="1" si="77">_xlfn.IFS(AND($K12&gt;=9,$K12&lt;=10), $AL$15, AND($K12&gt;=7,$K12&lt;=8), $AL$14, AND($K12&gt;=5,$K12&lt;=6), $AL$13, AND($K12&gt;=3,$K12&lt;=4), $AL$12, AND($K12&gt;=1,$K12&lt;=2), $AL$11)</f>
        <v>#NAME?</v>
      </c>
      <c r="BS13" s="210" t="e">
        <f t="shared" ref="BS13:BS21" ca="1" si="78">_xlfn.IFS(AND($K12&gt;=9,$K12&lt;=10), $AM$15, AND($K12&gt;=7,$K12&lt;=8), $AM$14, AND($K12&gt;=5,$K12&lt;=6), $AM$13, AND($K12&gt;=3,$K12&lt;=4), $AM$12, AND($K12&gt;=1,$K12&lt;=2), $AM$11)</f>
        <v>#NAME?</v>
      </c>
      <c r="BT13" s="210" t="e">
        <f t="shared" ref="BT13:BT21" ca="1" si="79">_xlfn.IFS(AND($K12&gt;=9,$K12&lt;=10), $AN$15, AND($K12&gt;=7,$K12&lt;=8), $AN$14, AND($K12&gt;=5,$K12&lt;=6), $AN$13, AND($K12&gt;=3,$K12&lt;=4), $AN$12, AND($K12&gt;=1,$K12&lt;=2), $AN$11)</f>
        <v>#NAME?</v>
      </c>
      <c r="BU13" s="210" t="e">
        <f t="shared" ref="BU13:BU21" ca="1" si="80">_xlfn.IFS(AND($L12&gt;=9,$L12&lt;=10), $AL$15, AND($L12&gt;=7,$L12&lt;=8), $AL$14, AND($L12&gt;=5,$L12&lt;=6), $AL$13, AND($L12&gt;=3,$L12&lt;=4), $AL$12, AND($L12&gt;=1,$L12&lt;=2), $AL$11)</f>
        <v>#NAME?</v>
      </c>
      <c r="BV13" s="210" t="e">
        <f t="shared" ref="BV13:BV21" ca="1" si="81">_xlfn.IFS(AND($L12&gt;=9,$L12&lt;=10), $AM$15, AND($L12&gt;=7,$L12&lt;=8), $AM$14, AND($L12&gt;=5,$L12&lt;=6), $AM$13, AND($L12&gt;=3,$L12&lt;=4), $AM$12, AND($L12&gt;=1,$L12&lt;=2), $AM$11)</f>
        <v>#NAME?</v>
      </c>
      <c r="BW13" s="210" t="e">
        <f t="shared" ref="BW13:BW21" ca="1" si="82">_xlfn.IFS(AND($L12&gt;=9,$L12&lt;=10), $AN$15, AND($L12&gt;=7,$L12&lt;=8), $AN$14, AND($L12&gt;=5,$L12&lt;=6), $AN$13, AND($L12&gt;=3,$L12&lt;=4), $AN$12, AND($L12&gt;=1,$L12&lt;=2), $AN$11)</f>
        <v>#NAME?</v>
      </c>
      <c r="BX13" s="210" t="e">
        <f t="shared" ref="BX13:BX21" ca="1" si="83">_xlfn.IFS(AND($M12&gt;=9,$M12&lt;=10), $AL$15, AND($M12&gt;=7,$M12&lt;=8), $AL$14, AND($M12&gt;=5,$M12&lt;=6), $AL$13, AND($M12&gt;=3,$M12&lt;=4), $AL$12, AND($M12&gt;=1,$M12&lt;=2), $AL$11)</f>
        <v>#NAME?</v>
      </c>
      <c r="BY13" s="210" t="e">
        <f t="shared" ref="BY13:BY21" ca="1" si="84">_xlfn.IFS(AND($M12&gt;=9,$M12&lt;=10), $AM$15, AND($M12&gt;=7,$M12&lt;=8), $AM$14, AND($M12&gt;=5,$M12&lt;=6), $AM$13, AND($M12&gt;=3,$M12&lt;=4), $AM$12, AND($M12&gt;=1,$M12&lt;=2), $AM$11)</f>
        <v>#NAME?</v>
      </c>
      <c r="BZ13" s="210" t="e">
        <f t="shared" ref="BZ13:BZ21" ca="1" si="85">_xlfn.IFS(AND($M12&gt;=9,$M12&lt;=10), $AN$15, AND($M12&gt;=7,$M12&lt;=8), $AN$14, AND($M12&gt;=5,$M12&lt;=6), $AN$13, AND($M12&gt;=3,$M12&lt;=4), $AN$12, AND($M12&gt;=1,$M12&lt;=2), $AN$11)</f>
        <v>#NAME?</v>
      </c>
      <c r="CA13" s="210" t="e">
        <f t="shared" ref="CA13:CA21" ca="1" si="86">_xlfn.IFS(AND($N12&gt;=9,$N12&lt;=10), $AL$15, AND($N12&gt;=7,$N12&lt;=8), $AL$14, AND($N12&gt;=5,$N12&lt;=6), $AL$13, AND($N12&gt;=3,$N12&lt;=4), $AL$12, AND($N12&gt;=1,$N12&lt;=2), $AL$11)</f>
        <v>#NAME?</v>
      </c>
      <c r="CB13" s="210" t="e">
        <f t="shared" ref="CB13:CB21" ca="1" si="87">_xlfn.IFS(AND($N12&gt;=9,$N12&lt;=10), $AM$15, AND($N12&gt;=7,$N12&lt;=8), $AM$14, AND($N12&gt;=5,$N12&lt;=6), $AM$13, AND($N12&gt;=3,$N12&lt;=4), $AM$12, AND($N12&gt;=1,$N12&lt;=2), $AM$11)</f>
        <v>#NAME?</v>
      </c>
      <c r="CC13" s="210" t="e">
        <f t="shared" ref="CC13:CC21" ca="1" si="88">_xlfn.IFS(AND($N12&gt;=9,$N12&lt;=10), $AN$15, AND($N12&gt;=7,$N12&lt;=8), $AN$14, AND($N12&gt;=5,$N12&lt;=6), $AN$13, AND($N12&gt;=3,$N12&lt;=4), $AN$12, AND($N12&gt;=1,$N12&lt;=2), $AN$11)</f>
        <v>#NAME?</v>
      </c>
      <c r="CD13" s="210" t="e">
        <f t="shared" ref="CD13:CD21" ca="1" si="89">_xlfn.IFS(AND($O12&gt;=9,$O12&lt;=10), $AL$15, AND($O12&gt;=7,$O12&lt;=8), $AL$14, AND($O12&gt;=5,$O12&lt;=6), $AL$13, AND($O12&gt;=3,$O12&lt;=4), $AL$12, AND($O12&gt;=1,$O12&lt;=2), $AL$11)</f>
        <v>#NAME?</v>
      </c>
      <c r="CE13" s="210" t="e">
        <f t="shared" ref="CE13:CE21" ca="1" si="90">_xlfn.IFS(AND($O12&gt;=9,$O12&lt;=10), $AM$15, AND($O12&gt;=7,$O12&lt;=8), $AM$14, AND($O12&gt;=5,$O12&lt;=6), $AM$13, AND($O12&gt;=3,$O12&lt;=4), $AM$12, AND($O12&gt;=1,$O12&lt;=2), $AM$11)</f>
        <v>#NAME?</v>
      </c>
      <c r="CF13" s="210" t="e">
        <f t="shared" ref="CF13:CF21" ca="1" si="91">_xlfn.IFS(AND($O12&gt;=9,$O12&lt;=10), $AN$15, AND($O12&gt;=7,$O12&lt;=8), $AN$14, AND($O12&gt;=5,$O12&lt;=6), $AN$13, AND($O12&gt;=3,$O12&lt;=4), $AN$12, AND($O12&gt;=1,$O12&lt;=2), $AN$11)</f>
        <v>#NAME?</v>
      </c>
      <c r="CG13" s="210" t="e">
        <f t="shared" ref="CG13:CG21" ca="1" si="92">_xlfn.IFS(AND($P12&gt;=9,$P12&lt;=10), $AL$15, AND($P12&gt;=7,$P12&lt;=8), $AL$14, AND($P12&gt;=5,$P12&lt;=6), $AL$13, AND($P12&gt;=3,$P12&lt;=4), $AL$12, AND($P12&gt;=1,$P12&lt;=2), $AL$11)</f>
        <v>#NAME?</v>
      </c>
      <c r="CH13" s="210" t="e">
        <f t="shared" ref="CH13:CH21" ca="1" si="93">_xlfn.IFS(AND($P12&gt;=9,$P12&lt;=10), $AM$15, AND($P12&gt;=7,$P12&lt;=8), $AM$14, AND($P12&gt;=5,$P12&lt;=6), $AM$13, AND($P12&gt;=3,$P12&lt;=4), $AM$12, AND($P12&gt;=1,$P12&lt;=2), $AM$11)</f>
        <v>#NAME?</v>
      </c>
      <c r="CI13" s="210" t="e">
        <f t="shared" ref="CI13:CI21" ca="1" si="94">_xlfn.IFS(AND($P12&gt;=9,$P12&lt;=10), $AN$15, AND($P12&gt;=7,$P12&lt;=8), $AN$14, AND($P12&gt;=5,$P12&lt;=6), $AN$13, AND($P12&gt;=3,$P12&lt;=4), $AN$12, AND($P12&gt;=1,$P12&lt;=2), $AN$11)</f>
        <v>#NAME?</v>
      </c>
      <c r="CJ13" s="210" t="e">
        <f t="shared" ref="CJ13:CJ21" ca="1" si="95">_xlfn.IFS(AND($Q12&gt;=9,$Q12&lt;=10), $AL$15, AND($Q12&gt;=7,$Q12&lt;=8), $AL$14, AND($Q12&gt;=5,$Q12&lt;=6), $AL$13, AND($Q12&gt;=3,$Q12&lt;=4), $AL$12, AND($Q12&gt;=1,$Q12&lt;=2), $AL$11)</f>
        <v>#NAME?</v>
      </c>
      <c r="CK13" s="210" t="e">
        <f t="shared" ref="CK13:CK21" ca="1" si="96">_xlfn.IFS(AND($Q12&gt;=9,$Q12&lt;=10), $AM$15, AND($Q12&gt;=7,$Q12&lt;=8), $AM$14, AND($Q12&gt;=5,$Q12&lt;=6), $AM$13, AND($Q12&gt;=3,$Q12&lt;=4), $AM$12, AND($Q12&gt;=1,$Q12&lt;=2), $AM$11)</f>
        <v>#NAME?</v>
      </c>
      <c r="CL13" s="210" t="e">
        <f t="shared" ref="CL13:CL21" ca="1" si="97">_xlfn.IFS(AND($Q12&gt;=9,$Q12&lt;=10), $AN$15, AND($Q12&gt;=7,$Q12&lt;=8), $AN$14, AND($Q12&gt;=5,$Q12&lt;=6), $AN$13, AND($Q12&gt;=3,$Q12&lt;=4), $AN$12, AND($Q12&gt;=1,$Q12&lt;=2), $AN$11)</f>
        <v>#NAME?</v>
      </c>
      <c r="CM13" s="32"/>
      <c r="CN13" s="205" t="s">
        <v>44</v>
      </c>
      <c r="CO13" s="15" t="e">
        <f t="shared" ref="CO13:CO21" ca="1" si="98">(AQ13+AQ27)/2</f>
        <v>#NAME?</v>
      </c>
      <c r="CP13" s="15" t="e">
        <f t="shared" ca="1" si="4"/>
        <v>#NAME?</v>
      </c>
      <c r="CQ13" s="15" t="e">
        <f t="shared" ca="1" si="4"/>
        <v>#NAME?</v>
      </c>
      <c r="CR13" s="15" t="e">
        <f t="shared" ca="1" si="4"/>
        <v>#NAME?</v>
      </c>
      <c r="CS13" s="15" t="e">
        <f t="shared" ca="1" si="4"/>
        <v>#NAME?</v>
      </c>
      <c r="CT13" s="15" t="e">
        <f t="shared" ca="1" si="4"/>
        <v>#NAME?</v>
      </c>
      <c r="CU13" s="15" t="e">
        <f t="shared" ca="1" si="4"/>
        <v>#NAME?</v>
      </c>
      <c r="CV13" s="15" t="e">
        <f t="shared" ca="1" si="4"/>
        <v>#NAME?</v>
      </c>
      <c r="CW13" s="15" t="e">
        <f t="shared" ca="1" si="4"/>
        <v>#NAME?</v>
      </c>
      <c r="CX13" s="15" t="e">
        <f t="shared" ca="1" si="4"/>
        <v>#NAME?</v>
      </c>
      <c r="CY13" s="15" t="e">
        <f t="shared" ca="1" si="4"/>
        <v>#NAME?</v>
      </c>
      <c r="CZ13" s="15" t="e">
        <f t="shared" ca="1" si="4"/>
        <v>#NAME?</v>
      </c>
      <c r="DA13" s="15" t="e">
        <f t="shared" ca="1" si="4"/>
        <v>#NAME?</v>
      </c>
      <c r="DB13" s="15" t="e">
        <f t="shared" ca="1" si="4"/>
        <v>#NAME?</v>
      </c>
      <c r="DC13" s="15" t="e">
        <f t="shared" ca="1" si="4"/>
        <v>#NAME?</v>
      </c>
      <c r="DD13" s="15" t="e">
        <f t="shared" ca="1" si="4"/>
        <v>#NAME?</v>
      </c>
      <c r="DE13" s="15" t="e">
        <f t="shared" ca="1" si="4"/>
        <v>#NAME?</v>
      </c>
      <c r="DF13" s="15" t="e">
        <f t="shared" ca="1" si="4"/>
        <v>#NAME?</v>
      </c>
      <c r="DG13" s="15" t="e">
        <f t="shared" ca="1" si="4"/>
        <v>#NAME?</v>
      </c>
      <c r="DH13" s="15" t="e">
        <f t="shared" ca="1" si="4"/>
        <v>#NAME?</v>
      </c>
      <c r="DI13" s="15" t="e">
        <f t="shared" ca="1" si="4"/>
        <v>#NAME?</v>
      </c>
      <c r="DJ13" s="15" t="e">
        <f t="shared" ca="1" si="4"/>
        <v>#NAME?</v>
      </c>
      <c r="DK13" s="15" t="e">
        <f t="shared" ca="1" si="4"/>
        <v>#NAME?</v>
      </c>
      <c r="DL13" s="15" t="e">
        <f t="shared" ca="1" si="4"/>
        <v>#NAME?</v>
      </c>
      <c r="DM13" s="15" t="e">
        <f t="shared" ca="1" si="4"/>
        <v>#NAME?</v>
      </c>
      <c r="DN13" s="15" t="e">
        <f t="shared" ca="1" si="4"/>
        <v>#NAME?</v>
      </c>
      <c r="DO13" s="15" t="e">
        <f t="shared" ca="1" si="4"/>
        <v>#NAME?</v>
      </c>
      <c r="DP13" s="15" t="e">
        <f t="shared" ca="1" si="4"/>
        <v>#NAME?</v>
      </c>
      <c r="DQ13" s="15" t="e">
        <f t="shared" ca="1" si="4"/>
        <v>#NAME?</v>
      </c>
      <c r="DR13" s="15" t="e">
        <f t="shared" ca="1" si="4"/>
        <v>#NAME?</v>
      </c>
      <c r="DS13" s="15" t="e">
        <f t="shared" ca="1" si="4"/>
        <v>#NAME?</v>
      </c>
      <c r="DT13" s="15" t="e">
        <f t="shared" ref="DT13:DT21" ca="1" si="99">(BV13+BV27)/2</f>
        <v>#NAME?</v>
      </c>
      <c r="DU13" s="15" t="e">
        <f t="shared" ca="1" si="5"/>
        <v>#NAME?</v>
      </c>
      <c r="DV13" s="15" t="e">
        <f t="shared" ca="1" si="5"/>
        <v>#NAME?</v>
      </c>
      <c r="DW13" s="15" t="e">
        <f t="shared" ca="1" si="5"/>
        <v>#NAME?</v>
      </c>
      <c r="DX13" s="15" t="e">
        <f t="shared" ca="1" si="5"/>
        <v>#NAME?</v>
      </c>
      <c r="DY13" s="15" t="e">
        <f t="shared" ca="1" si="5"/>
        <v>#NAME?</v>
      </c>
      <c r="DZ13" s="15" t="e">
        <f t="shared" ca="1" si="5"/>
        <v>#NAME?</v>
      </c>
      <c r="EA13" s="15" t="e">
        <f t="shared" ca="1" si="5"/>
        <v>#NAME?</v>
      </c>
      <c r="EB13" s="15" t="e">
        <f t="shared" ca="1" si="5"/>
        <v>#NAME?</v>
      </c>
      <c r="EC13" s="15" t="e">
        <f t="shared" ca="1" si="5"/>
        <v>#NAME?</v>
      </c>
      <c r="ED13" s="15" t="e">
        <f t="shared" ca="1" si="5"/>
        <v>#NAME?</v>
      </c>
      <c r="EE13" s="15" t="e">
        <f t="shared" ca="1" si="5"/>
        <v>#NAME?</v>
      </c>
      <c r="EF13" s="15" t="e">
        <f t="shared" ca="1" si="5"/>
        <v>#NAME?</v>
      </c>
      <c r="EG13" s="15" t="e">
        <f t="shared" ca="1" si="5"/>
        <v>#NAME?</v>
      </c>
      <c r="EH13" s="15" t="e">
        <f t="shared" ca="1" si="5"/>
        <v>#NAME?</v>
      </c>
      <c r="EI13" s="15" t="e">
        <f t="shared" ca="1" si="5"/>
        <v>#NAME?</v>
      </c>
      <c r="EJ13" s="15" t="e">
        <f t="shared" ca="1" si="5"/>
        <v>#NAME?</v>
      </c>
      <c r="EL13" s="205" t="s">
        <v>44</v>
      </c>
      <c r="EM13" s="189" t="e">
        <f t="shared" ref="EM13:EM21" ca="1" si="100">CO13/MAX($CQ$12:$CQ$21)</f>
        <v>#NAME?</v>
      </c>
      <c r="EN13" s="189" t="e">
        <f t="shared" ref="EN13:EN21" ca="1" si="101">CP13/MAX($CQ$12:$CQ$21)</f>
        <v>#NAME?</v>
      </c>
      <c r="EO13" s="189" t="e">
        <f t="shared" ref="EO13:EO21" ca="1" si="102">CQ13/MAX($CQ$12:$CQ$21)</f>
        <v>#NAME?</v>
      </c>
      <c r="EP13" s="189" t="e">
        <f t="shared" ref="EP13:EP21" ca="1" si="103">CR13/MAX($CT$12:$CT$21)</f>
        <v>#NAME?</v>
      </c>
      <c r="EQ13" s="189" t="e">
        <f t="shared" ref="EQ13:ER21" ca="1" si="104">CS13/MAX($CT$12:$CT$21)</f>
        <v>#NAME?</v>
      </c>
      <c r="ER13" s="189" t="e">
        <f t="shared" ca="1" si="104"/>
        <v>#NAME?</v>
      </c>
      <c r="ES13" s="189" t="e">
        <f t="shared" ref="ES13:ES21" ca="1" si="105">CU13/MAX($CW$12:$CW$21)</f>
        <v>#NAME?</v>
      </c>
      <c r="ET13" s="189" t="e">
        <f t="shared" ref="ET13:ET21" ca="1" si="106">CV13/MAX($CW$12:$CW$21)</f>
        <v>#NAME?</v>
      </c>
      <c r="EU13" s="189" t="e">
        <f t="shared" ref="EU13:EU21" ca="1" si="107">CW13/MAX($CW$12:$CW$21)</f>
        <v>#NAME?</v>
      </c>
      <c r="EV13" s="189" t="e">
        <f t="shared" ref="EV13:EV21" ca="1" si="108">CX13/MAX($CZ$12:$CZ$21)</f>
        <v>#NAME?</v>
      </c>
      <c r="EW13" s="189" t="e">
        <f t="shared" ref="EW13:EW21" ca="1" si="109">CY13/MAX($CZ$12:$CZ$21)</f>
        <v>#NAME?</v>
      </c>
      <c r="EX13" s="189" t="e">
        <f t="shared" ref="EX13:EX21" ca="1" si="110">CZ13/MAX($CZ$12:$CZ$21)</f>
        <v>#NAME?</v>
      </c>
      <c r="EY13" s="189" t="e">
        <f t="shared" ref="EY13:EY21" ca="1" si="111">DA13/MAX($DC$12:$DC$21)</f>
        <v>#NAME?</v>
      </c>
      <c r="EZ13" s="189" t="e">
        <f t="shared" ref="EZ13:EZ21" ca="1" si="112">DB13/MAX($DC$12:$DC$21)</f>
        <v>#NAME?</v>
      </c>
      <c r="FA13" s="189" t="e">
        <f t="shared" ref="FA13:FA21" ca="1" si="113">DC13/MAX($DC$12:$DC$21)</f>
        <v>#NAME?</v>
      </c>
      <c r="FB13" s="189" t="e">
        <f t="shared" ref="FB13:FB21" ca="1" si="114">DD13/MAX($DF$12:$DF$21)</f>
        <v>#NAME?</v>
      </c>
      <c r="FC13" s="189" t="e">
        <f t="shared" ref="FC13:FC21" ca="1" si="115">DE13/MAX($DF$12:$DF$21)</f>
        <v>#NAME?</v>
      </c>
      <c r="FD13" s="189" t="e">
        <f t="shared" ref="FD13:FD21" ca="1" si="116">DF13/MAX($DF$12:$DF$21)</f>
        <v>#NAME?</v>
      </c>
      <c r="FE13" s="189" t="e">
        <f t="shared" ref="FE13:FE21" ca="1" si="117">DG13/MAX($DI$12:$DI$21)</f>
        <v>#NAME?</v>
      </c>
      <c r="FF13" s="189" t="e">
        <f t="shared" ref="FF13:FF21" ca="1" si="118">DH13/MAX($DI$12:$DI$21)</f>
        <v>#NAME?</v>
      </c>
      <c r="FG13" s="189" t="e">
        <f t="shared" ref="FG13:FG21" ca="1" si="119">DI13/MAX($DI$12:$DI$21)</f>
        <v>#NAME?</v>
      </c>
      <c r="FH13" s="189" t="e">
        <f t="shared" ref="FH13:FH21" ca="1" si="120">DJ13/MAX($DL$12:$DL$21)</f>
        <v>#NAME?</v>
      </c>
      <c r="FI13" s="189" t="e">
        <f t="shared" ref="FI13:FI21" ca="1" si="121">DK13/MAX($DL$12:$DL$21)</f>
        <v>#NAME?</v>
      </c>
      <c r="FJ13" s="189" t="e">
        <f t="shared" ref="FJ13:FJ21" ca="1" si="122">DL13/MAX($DL$12:$DL$21)</f>
        <v>#NAME?</v>
      </c>
      <c r="FK13" s="189" t="e">
        <f t="shared" ref="FK13:FK21" ca="1" si="123">DM13/MAX($DO$12:$DO$21)</f>
        <v>#NAME?</v>
      </c>
      <c r="FL13" s="189" t="e">
        <f t="shared" ref="FL13:FL21" ca="1" si="124">DN13/MAX($DO$12:$DO$21)</f>
        <v>#NAME?</v>
      </c>
      <c r="FM13" s="189" t="e">
        <f t="shared" ref="FM13:FM21" ca="1" si="125">DO13/MAX($DO$12:$DO$21)</f>
        <v>#NAME?</v>
      </c>
      <c r="FN13" s="189" t="e">
        <f t="shared" ref="FN13:FN21" ca="1" si="126">DP13/MAX($DR$12:$DR$21)</f>
        <v>#NAME?</v>
      </c>
      <c r="FO13" s="189" t="e">
        <f t="shared" ref="FO13:FO21" ca="1" si="127">DQ13/MAX($DR$12:$DR$21)</f>
        <v>#NAME?</v>
      </c>
      <c r="FP13" s="189" t="e">
        <f t="shared" ref="FP13:FP21" ca="1" si="128">DR13/MAX($DR$12:$DR$21)</f>
        <v>#NAME?</v>
      </c>
      <c r="FQ13" s="189" t="e">
        <f t="shared" ref="FQ13:FQ21" ca="1" si="129">DS13/MAX($DU$12:$DU$21)</f>
        <v>#NAME?</v>
      </c>
      <c r="FR13" s="189" t="e">
        <f t="shared" ref="FR13:FR21" ca="1" si="130">DT13/MAX($DU$12:$DU$21)</f>
        <v>#NAME?</v>
      </c>
      <c r="FS13" s="189" t="e">
        <f t="shared" ref="FS13:FS21" ca="1" si="131">DU13/MAX($DU$12:$DU$21)</f>
        <v>#NAME?</v>
      </c>
      <c r="FT13" s="189" t="e">
        <f t="shared" ref="FT13:FT21" ca="1" si="132">DV13/MAX($DX$12:$DX$21)</f>
        <v>#NAME?</v>
      </c>
      <c r="FU13" s="189" t="e">
        <f t="shared" ref="FU13:FU21" ca="1" si="133">DW13/MAX($DX$12:$DX$21)</f>
        <v>#NAME?</v>
      </c>
      <c r="FV13" s="189" t="e">
        <f t="shared" ref="FV13:FV21" ca="1" si="134">DX13/MAX($DX$12:$DX$21)</f>
        <v>#NAME?</v>
      </c>
      <c r="FW13" s="189" t="e">
        <f t="shared" ref="FW13:FW21" ca="1" si="135">DY13/MAX($EA$12:$EA$21)</f>
        <v>#NAME?</v>
      </c>
      <c r="FX13" s="189" t="e">
        <f t="shared" ref="FX13:FX21" ca="1" si="136">DZ13/MAX($EA$12:$EA$21)</f>
        <v>#NAME?</v>
      </c>
      <c r="FY13" s="189" t="e">
        <f t="shared" ref="FY13:FY21" ca="1" si="137">EA13/MAX($EA$12:$EA$21)</f>
        <v>#NAME?</v>
      </c>
      <c r="FZ13" s="189" t="e">
        <f t="shared" ref="FZ13:FZ21" ca="1" si="138">EB13/MAX($ED$12:$ED$21)</f>
        <v>#NAME?</v>
      </c>
      <c r="GA13" s="189" t="e">
        <f t="shared" ref="GA13:GA21" ca="1" si="139">EC13/MAX($ED$12:$ED$21)</f>
        <v>#NAME?</v>
      </c>
      <c r="GB13" s="189" t="e">
        <f t="shared" ref="GB13:GB21" ca="1" si="140">ED13/MAX($ED$12:$ED$21)</f>
        <v>#NAME?</v>
      </c>
      <c r="GC13" s="189" t="e">
        <f t="shared" ref="GC13:GC21" ca="1" si="141">EE13/MAX($EG$12:$EG$21)</f>
        <v>#NAME?</v>
      </c>
      <c r="GD13" s="189" t="e">
        <f t="shared" ref="GD13:GD21" ca="1" si="142">EF13/MAX($EG$12:$EG$21)</f>
        <v>#NAME?</v>
      </c>
      <c r="GE13" s="189" t="e">
        <f t="shared" ref="GE13:GE21" ca="1" si="143">EG13/MAX($EG$12:$EG$21)</f>
        <v>#NAME?</v>
      </c>
      <c r="GF13" s="189" t="e">
        <f t="shared" ref="GF13:GF21" ca="1" si="144">EH13/MAX($EJ$12:$EJ$21)</f>
        <v>#NAME?</v>
      </c>
      <c r="GG13" s="189" t="e">
        <f t="shared" ref="GG13:GG21" ca="1" si="145">EI13/MAX($EJ$12:$EJ$21)</f>
        <v>#NAME?</v>
      </c>
      <c r="GH13" s="189" t="e">
        <f t="shared" ref="GH13:GH21" ca="1" si="146">EJ13/MAX($EJ$12:$EJ$21)</f>
        <v>#NAME?</v>
      </c>
      <c r="GJ13" s="205" t="s">
        <v>44</v>
      </c>
      <c r="GK13" s="189" t="e">
        <f t="shared" ref="GK13:GK21" ca="1" si="147">EM13*EM$26</f>
        <v>#NAME?</v>
      </c>
      <c r="GL13" s="189" t="e">
        <f t="shared" ca="1" si="22"/>
        <v>#NAME?</v>
      </c>
      <c r="GM13" s="189" t="e">
        <f t="shared" ca="1" si="22"/>
        <v>#NAME?</v>
      </c>
      <c r="GN13" s="189" t="e">
        <f t="shared" ca="1" si="22"/>
        <v>#NAME?</v>
      </c>
      <c r="GO13" s="189" t="e">
        <f t="shared" ca="1" si="22"/>
        <v>#NAME?</v>
      </c>
      <c r="GP13" s="189" t="e">
        <f t="shared" ca="1" si="22"/>
        <v>#NAME?</v>
      </c>
      <c r="GQ13" s="189" t="e">
        <f t="shared" ca="1" si="22"/>
        <v>#NAME?</v>
      </c>
      <c r="GR13" s="189" t="e">
        <f t="shared" ca="1" si="22"/>
        <v>#NAME?</v>
      </c>
      <c r="GS13" s="189" t="e">
        <f t="shared" ca="1" si="22"/>
        <v>#NAME?</v>
      </c>
      <c r="GT13" s="189" t="e">
        <f t="shared" ca="1" si="22"/>
        <v>#NAME?</v>
      </c>
      <c r="GU13" s="189" t="e">
        <f t="shared" ca="1" si="22"/>
        <v>#NAME?</v>
      </c>
      <c r="GV13" s="189" t="e">
        <f t="shared" ca="1" si="22"/>
        <v>#NAME?</v>
      </c>
      <c r="GW13" s="189" t="e">
        <f t="shared" ca="1" si="22"/>
        <v>#NAME?</v>
      </c>
      <c r="GX13" s="189" t="e">
        <f t="shared" ca="1" si="22"/>
        <v>#NAME?</v>
      </c>
      <c r="GY13" s="189" t="e">
        <f t="shared" ca="1" si="22"/>
        <v>#NAME?</v>
      </c>
      <c r="GZ13" s="189" t="e">
        <f t="shared" ca="1" si="22"/>
        <v>#NAME?</v>
      </c>
      <c r="HA13" s="189" t="e">
        <f t="shared" ca="1" si="22"/>
        <v>#NAME?</v>
      </c>
      <c r="HB13" s="189" t="e">
        <f t="shared" ca="1" si="22"/>
        <v>#NAME?</v>
      </c>
      <c r="HC13" s="189" t="e">
        <f t="shared" ca="1" si="22"/>
        <v>#NAME?</v>
      </c>
      <c r="HD13" s="189" t="e">
        <f t="shared" ca="1" si="22"/>
        <v>#NAME?</v>
      </c>
      <c r="HE13" s="189" t="e">
        <f t="shared" ca="1" si="22"/>
        <v>#NAME?</v>
      </c>
      <c r="HF13" s="189" t="e">
        <f t="shared" ca="1" si="22"/>
        <v>#NAME?</v>
      </c>
      <c r="HG13" s="189" t="e">
        <f t="shared" ref="HG13:HG21" ca="1" si="148">FI13*FI$26</f>
        <v>#NAME?</v>
      </c>
      <c r="HH13" s="189" t="e">
        <f t="shared" ca="1" si="23"/>
        <v>#NAME?</v>
      </c>
      <c r="HI13" s="189" t="e">
        <f t="shared" ca="1" si="24"/>
        <v>#NAME?</v>
      </c>
      <c r="HJ13" s="189" t="e">
        <f t="shared" ca="1" si="25"/>
        <v>#NAME?</v>
      </c>
      <c r="HK13" s="189" t="e">
        <f t="shared" ca="1" si="26"/>
        <v>#NAME?</v>
      </c>
      <c r="HL13" s="189" t="e">
        <f t="shared" ca="1" si="27"/>
        <v>#NAME?</v>
      </c>
      <c r="HM13" s="189" t="e">
        <f t="shared" ca="1" si="28"/>
        <v>#NAME?</v>
      </c>
      <c r="HN13" s="189" t="e">
        <f t="shared" ca="1" si="29"/>
        <v>#NAME?</v>
      </c>
      <c r="HO13" s="189" t="e">
        <f t="shared" ca="1" si="30"/>
        <v>#NAME?</v>
      </c>
      <c r="HP13" s="189" t="e">
        <f t="shared" ca="1" si="31"/>
        <v>#NAME?</v>
      </c>
      <c r="HQ13" s="189" t="e">
        <f t="shared" ca="1" si="32"/>
        <v>#NAME?</v>
      </c>
      <c r="HR13" s="189" t="e">
        <f t="shared" ca="1" si="33"/>
        <v>#NAME?</v>
      </c>
      <c r="HS13" s="189" t="e">
        <f t="shared" ca="1" si="34"/>
        <v>#NAME?</v>
      </c>
      <c r="HT13" s="189" t="e">
        <f t="shared" ca="1" si="35"/>
        <v>#NAME?</v>
      </c>
      <c r="HU13" s="189" t="e">
        <f t="shared" ca="1" si="36"/>
        <v>#NAME?</v>
      </c>
      <c r="HV13" s="189" t="e">
        <f t="shared" ca="1" si="37"/>
        <v>#NAME?</v>
      </c>
      <c r="HW13" s="189" t="e">
        <f t="shared" ca="1" si="38"/>
        <v>#NAME?</v>
      </c>
      <c r="HX13" s="189" t="e">
        <f t="shared" ca="1" si="39"/>
        <v>#NAME?</v>
      </c>
      <c r="HY13" s="189" t="e">
        <f t="shared" ca="1" si="40"/>
        <v>#NAME?</v>
      </c>
      <c r="HZ13" s="189" t="e">
        <f t="shared" ca="1" si="41"/>
        <v>#NAME?</v>
      </c>
      <c r="IA13" s="189" t="e">
        <f t="shared" ca="1" si="42"/>
        <v>#NAME?</v>
      </c>
      <c r="IB13" s="189" t="e">
        <f t="shared" ca="1" si="43"/>
        <v>#NAME?</v>
      </c>
      <c r="IC13" s="189" t="e">
        <f t="shared" ref="IC13:IC21" ca="1" si="149">GE13*GE$26</f>
        <v>#NAME?</v>
      </c>
      <c r="ID13" s="189" t="e">
        <f t="shared" ca="1" si="44"/>
        <v>#NAME?</v>
      </c>
      <c r="IE13" s="189" t="e">
        <f t="shared" ca="1" si="45"/>
        <v>#NAME?</v>
      </c>
      <c r="IF13" s="189" t="e">
        <f t="shared" ca="1" si="46"/>
        <v>#NAME?</v>
      </c>
      <c r="IH13" s="205" t="s">
        <v>44</v>
      </c>
      <c r="II13" s="189"/>
      <c r="IJ13" s="189"/>
      <c r="IK13" s="189"/>
      <c r="IL13" s="189"/>
      <c r="IM13" s="189"/>
      <c r="IN13" s="189"/>
      <c r="IO13" s="189"/>
      <c r="IP13" s="189"/>
      <c r="IQ13" s="189"/>
      <c r="IR13" s="189"/>
      <c r="IS13" s="189"/>
      <c r="IT13" s="189"/>
      <c r="IU13" s="189"/>
      <c r="IV13" s="189"/>
      <c r="IW13" s="189"/>
      <c r="IX13" s="189"/>
      <c r="IY13" s="189"/>
      <c r="IZ13" s="189"/>
      <c r="JA13" s="189"/>
      <c r="JB13" s="189"/>
      <c r="JC13" s="189"/>
      <c r="JD13" s="189"/>
      <c r="JE13" s="189"/>
      <c r="JF13" s="189"/>
      <c r="JG13" s="189"/>
      <c r="JH13" s="189"/>
      <c r="JI13" s="189"/>
      <c r="JJ13" s="189"/>
      <c r="JK13" s="189"/>
      <c r="JL13" s="189"/>
      <c r="JM13" s="189"/>
      <c r="JN13" s="189"/>
      <c r="JO13" s="189"/>
      <c r="JP13" s="189"/>
      <c r="JQ13" s="189"/>
      <c r="JR13" s="189"/>
      <c r="JS13" s="189"/>
      <c r="JT13" s="189"/>
      <c r="JU13" s="189"/>
      <c r="JV13" s="189"/>
      <c r="JW13" s="189"/>
      <c r="JX13" s="189"/>
      <c r="JY13" s="189"/>
      <c r="JZ13" s="189"/>
      <c r="KA13" s="189"/>
      <c r="KB13" s="189"/>
      <c r="KC13" s="189"/>
      <c r="KD13" s="189"/>
    </row>
    <row r="14" spans="1:292">
      <c r="A14" s="191" t="s">
        <v>46</v>
      </c>
      <c r="B14" s="16">
        <v>7</v>
      </c>
      <c r="C14" s="16">
        <v>7</v>
      </c>
      <c r="D14" s="16">
        <v>9</v>
      </c>
      <c r="E14" s="17">
        <v>4</v>
      </c>
      <c r="F14" s="11">
        <v>9</v>
      </c>
      <c r="G14" s="11">
        <v>7</v>
      </c>
      <c r="H14" s="11">
        <v>5</v>
      </c>
      <c r="I14" s="11">
        <v>6</v>
      </c>
      <c r="J14" s="16">
        <v>8</v>
      </c>
      <c r="K14" s="16">
        <v>8</v>
      </c>
      <c r="L14" s="16">
        <v>8</v>
      </c>
      <c r="M14" s="16">
        <v>7</v>
      </c>
      <c r="N14" s="16">
        <v>8</v>
      </c>
      <c r="O14" s="16">
        <v>7</v>
      </c>
      <c r="P14" s="16">
        <v>9</v>
      </c>
      <c r="Q14" s="16">
        <v>6</v>
      </c>
      <c r="S14" s="191" t="s">
        <v>159</v>
      </c>
      <c r="T14" s="16">
        <f t="shared" ref="T14:AI14" si="150">(SUMIF(B$11:B$20,"7",B$11:B$20)+SUMIF(B$11:B$20,"8 ",B$11:B$20))</f>
        <v>35</v>
      </c>
      <c r="U14" s="16">
        <f t="shared" si="150"/>
        <v>14</v>
      </c>
      <c r="V14" s="16">
        <f t="shared" si="150"/>
        <v>22</v>
      </c>
      <c r="W14" s="16">
        <f t="shared" si="150"/>
        <v>28</v>
      </c>
      <c r="X14" s="16">
        <f t="shared" si="150"/>
        <v>8</v>
      </c>
      <c r="Y14" s="16">
        <f t="shared" si="150"/>
        <v>28</v>
      </c>
      <c r="Z14" s="16">
        <f t="shared" si="150"/>
        <v>35</v>
      </c>
      <c r="AA14" s="16">
        <f t="shared" si="150"/>
        <v>56</v>
      </c>
      <c r="AB14" s="16">
        <f t="shared" si="150"/>
        <v>54</v>
      </c>
      <c r="AC14" s="16">
        <f t="shared" si="150"/>
        <v>52</v>
      </c>
      <c r="AD14" s="16">
        <f t="shared" si="150"/>
        <v>24</v>
      </c>
      <c r="AE14" s="16">
        <f t="shared" si="150"/>
        <v>56</v>
      </c>
      <c r="AF14" s="16">
        <f t="shared" si="150"/>
        <v>46</v>
      </c>
      <c r="AG14" s="16">
        <f t="shared" si="150"/>
        <v>45</v>
      </c>
      <c r="AH14" s="16">
        <f t="shared" si="150"/>
        <v>45</v>
      </c>
      <c r="AI14" s="16">
        <f t="shared" si="150"/>
        <v>37</v>
      </c>
      <c r="AJ14" s="34">
        <f t="shared" si="2"/>
        <v>585</v>
      </c>
      <c r="AK14" s="1">
        <f>COUNTIFS(B$11:Q$20,"&gt;=7",B$11:Q$20,"&lt;=8")</f>
        <v>80</v>
      </c>
      <c r="AL14" s="208">
        <f t="shared" ref="AL14:AL15" si="151">IF(AM13&lt;&gt;"",AM13,1)</f>
        <v>5.4318181818181817</v>
      </c>
      <c r="AM14" s="209">
        <f t="shared" si="3"/>
        <v>7.3125</v>
      </c>
      <c r="AN14" s="208">
        <f t="shared" si="49"/>
        <v>9</v>
      </c>
      <c r="AP14" s="191" t="s">
        <v>45</v>
      </c>
      <c r="AQ14" s="188" t="e">
        <f t="shared" ca="1" si="50"/>
        <v>#NAME?</v>
      </c>
      <c r="AR14" s="188" t="e">
        <f t="shared" ca="1" si="51"/>
        <v>#NAME?</v>
      </c>
      <c r="AS14" s="188" t="e">
        <f t="shared" ca="1" si="52"/>
        <v>#NAME?</v>
      </c>
      <c r="AT14" s="188" t="e">
        <f t="shared" ca="1" si="53"/>
        <v>#NAME?</v>
      </c>
      <c r="AU14" s="210" t="e">
        <f t="shared" ca="1" si="54"/>
        <v>#NAME?</v>
      </c>
      <c r="AV14" s="188" t="e">
        <f t="shared" ca="1" si="55"/>
        <v>#NAME?</v>
      </c>
      <c r="AW14" s="188" t="e">
        <f t="shared" ca="1" si="56"/>
        <v>#NAME?</v>
      </c>
      <c r="AX14" s="188" t="e">
        <f t="shared" ca="1" si="57"/>
        <v>#NAME?</v>
      </c>
      <c r="AY14" s="210" t="e">
        <f t="shared" ca="1" si="58"/>
        <v>#NAME?</v>
      </c>
      <c r="AZ14" s="210" t="e">
        <f t="shared" ca="1" si="59"/>
        <v>#NAME?</v>
      </c>
      <c r="BA14" s="210" t="e">
        <f t="shared" ca="1" si="60"/>
        <v>#NAME?</v>
      </c>
      <c r="BB14" s="210" t="e">
        <f t="shared" ca="1" si="61"/>
        <v>#NAME?</v>
      </c>
      <c r="BC14" s="210" t="e">
        <f t="shared" ca="1" si="62"/>
        <v>#NAME?</v>
      </c>
      <c r="BD14" s="210" t="e">
        <f t="shared" ca="1" si="63"/>
        <v>#NAME?</v>
      </c>
      <c r="BE14" s="210" t="e">
        <f t="shared" ca="1" si="64"/>
        <v>#NAME?</v>
      </c>
      <c r="BF14" s="210" t="e">
        <f t="shared" ca="1" si="65"/>
        <v>#NAME?</v>
      </c>
      <c r="BG14" s="210" t="e">
        <f t="shared" ca="1" si="66"/>
        <v>#NAME?</v>
      </c>
      <c r="BH14" s="210" t="e">
        <f t="shared" ca="1" si="67"/>
        <v>#NAME?</v>
      </c>
      <c r="BI14" s="210" t="e">
        <f t="shared" ca="1" si="68"/>
        <v>#NAME?</v>
      </c>
      <c r="BJ14" s="210" t="e">
        <f t="shared" ca="1" si="69"/>
        <v>#NAME?</v>
      </c>
      <c r="BK14" s="210" t="e">
        <f t="shared" ca="1" si="70"/>
        <v>#NAME?</v>
      </c>
      <c r="BL14" s="210" t="e">
        <f t="shared" ca="1" si="71"/>
        <v>#NAME?</v>
      </c>
      <c r="BM14" s="210" t="e">
        <f t="shared" ca="1" si="72"/>
        <v>#NAME?</v>
      </c>
      <c r="BN14" s="210" t="e">
        <f t="shared" ca="1" si="73"/>
        <v>#NAME?</v>
      </c>
      <c r="BO14" s="210" t="e">
        <f t="shared" ca="1" si="74"/>
        <v>#NAME?</v>
      </c>
      <c r="BP14" s="210" t="e">
        <f t="shared" ca="1" si="75"/>
        <v>#NAME?</v>
      </c>
      <c r="BQ14" s="210" t="e">
        <f t="shared" ca="1" si="76"/>
        <v>#NAME?</v>
      </c>
      <c r="BR14" s="210" t="e">
        <f t="shared" ca="1" si="77"/>
        <v>#NAME?</v>
      </c>
      <c r="BS14" s="210" t="e">
        <f t="shared" ca="1" si="78"/>
        <v>#NAME?</v>
      </c>
      <c r="BT14" s="210" t="e">
        <f t="shared" ca="1" si="79"/>
        <v>#NAME?</v>
      </c>
      <c r="BU14" s="210" t="e">
        <f t="shared" ca="1" si="80"/>
        <v>#NAME?</v>
      </c>
      <c r="BV14" s="210" t="e">
        <f t="shared" ca="1" si="81"/>
        <v>#NAME?</v>
      </c>
      <c r="BW14" s="210" t="e">
        <f t="shared" ca="1" si="82"/>
        <v>#NAME?</v>
      </c>
      <c r="BX14" s="210" t="e">
        <f t="shared" ca="1" si="83"/>
        <v>#NAME?</v>
      </c>
      <c r="BY14" s="210" t="e">
        <f t="shared" ca="1" si="84"/>
        <v>#NAME?</v>
      </c>
      <c r="BZ14" s="210" t="e">
        <f t="shared" ca="1" si="85"/>
        <v>#NAME?</v>
      </c>
      <c r="CA14" s="210" t="e">
        <f t="shared" ca="1" si="86"/>
        <v>#NAME?</v>
      </c>
      <c r="CB14" s="210" t="e">
        <f t="shared" ca="1" si="87"/>
        <v>#NAME?</v>
      </c>
      <c r="CC14" s="210" t="e">
        <f t="shared" ca="1" si="88"/>
        <v>#NAME?</v>
      </c>
      <c r="CD14" s="210" t="e">
        <f t="shared" ca="1" si="89"/>
        <v>#NAME?</v>
      </c>
      <c r="CE14" s="210" t="e">
        <f t="shared" ca="1" si="90"/>
        <v>#NAME?</v>
      </c>
      <c r="CF14" s="210" t="e">
        <f t="shared" ca="1" si="91"/>
        <v>#NAME?</v>
      </c>
      <c r="CG14" s="210" t="e">
        <f t="shared" ca="1" si="92"/>
        <v>#NAME?</v>
      </c>
      <c r="CH14" s="210" t="e">
        <f t="shared" ca="1" si="93"/>
        <v>#NAME?</v>
      </c>
      <c r="CI14" s="210" t="e">
        <f t="shared" ca="1" si="94"/>
        <v>#NAME?</v>
      </c>
      <c r="CJ14" s="210" t="e">
        <f t="shared" ca="1" si="95"/>
        <v>#NAME?</v>
      </c>
      <c r="CK14" s="210" t="e">
        <f t="shared" ca="1" si="96"/>
        <v>#NAME?</v>
      </c>
      <c r="CL14" s="210" t="e">
        <f t="shared" ca="1" si="97"/>
        <v>#NAME?</v>
      </c>
      <c r="CM14" s="32"/>
      <c r="CN14" s="205" t="s">
        <v>45</v>
      </c>
      <c r="CO14" s="15" t="e">
        <f t="shared" ca="1" si="98"/>
        <v>#NAME?</v>
      </c>
      <c r="CP14" s="15" t="e">
        <f t="shared" ca="1" si="4"/>
        <v>#NAME?</v>
      </c>
      <c r="CQ14" s="15" t="e">
        <f t="shared" ca="1" si="4"/>
        <v>#NAME?</v>
      </c>
      <c r="CR14" s="15" t="e">
        <f t="shared" ca="1" si="4"/>
        <v>#NAME?</v>
      </c>
      <c r="CS14" s="15" t="e">
        <f t="shared" ca="1" si="4"/>
        <v>#NAME?</v>
      </c>
      <c r="CT14" s="15" t="e">
        <f t="shared" ca="1" si="4"/>
        <v>#NAME?</v>
      </c>
      <c r="CU14" s="15" t="e">
        <f t="shared" ca="1" si="4"/>
        <v>#NAME?</v>
      </c>
      <c r="CV14" s="15" t="e">
        <f t="shared" ca="1" si="4"/>
        <v>#NAME?</v>
      </c>
      <c r="CW14" s="15" t="e">
        <f t="shared" ca="1" si="4"/>
        <v>#NAME?</v>
      </c>
      <c r="CX14" s="15" t="e">
        <f t="shared" ca="1" si="4"/>
        <v>#NAME?</v>
      </c>
      <c r="CY14" s="15" t="e">
        <f t="shared" ca="1" si="4"/>
        <v>#NAME?</v>
      </c>
      <c r="CZ14" s="15" t="e">
        <f t="shared" ca="1" si="4"/>
        <v>#NAME?</v>
      </c>
      <c r="DA14" s="15" t="e">
        <f t="shared" ca="1" si="4"/>
        <v>#NAME?</v>
      </c>
      <c r="DB14" s="15" t="e">
        <f t="shared" ca="1" si="4"/>
        <v>#NAME?</v>
      </c>
      <c r="DC14" s="15" t="e">
        <f t="shared" ca="1" si="4"/>
        <v>#NAME?</v>
      </c>
      <c r="DD14" s="15" t="e">
        <f t="shared" ca="1" si="4"/>
        <v>#NAME?</v>
      </c>
      <c r="DE14" s="15" t="e">
        <f t="shared" ca="1" si="4"/>
        <v>#NAME?</v>
      </c>
      <c r="DF14" s="15" t="e">
        <f t="shared" ca="1" si="4"/>
        <v>#NAME?</v>
      </c>
      <c r="DG14" s="15" t="e">
        <f t="shared" ca="1" si="4"/>
        <v>#NAME?</v>
      </c>
      <c r="DH14" s="15" t="e">
        <f t="shared" ca="1" si="4"/>
        <v>#NAME?</v>
      </c>
      <c r="DI14" s="15" t="e">
        <f t="shared" ca="1" si="4"/>
        <v>#NAME?</v>
      </c>
      <c r="DJ14" s="15" t="e">
        <f t="shared" ca="1" si="4"/>
        <v>#NAME?</v>
      </c>
      <c r="DK14" s="15" t="e">
        <f t="shared" ca="1" si="4"/>
        <v>#NAME?</v>
      </c>
      <c r="DL14" s="15" t="e">
        <f t="shared" ca="1" si="4"/>
        <v>#NAME?</v>
      </c>
      <c r="DM14" s="15" t="e">
        <f t="shared" ca="1" si="4"/>
        <v>#NAME?</v>
      </c>
      <c r="DN14" s="15" t="e">
        <f t="shared" ca="1" si="4"/>
        <v>#NAME?</v>
      </c>
      <c r="DO14" s="15" t="e">
        <f t="shared" ca="1" si="4"/>
        <v>#NAME?</v>
      </c>
      <c r="DP14" s="15" t="e">
        <f t="shared" ca="1" si="4"/>
        <v>#NAME?</v>
      </c>
      <c r="DQ14" s="15" t="e">
        <f t="shared" ca="1" si="4"/>
        <v>#NAME?</v>
      </c>
      <c r="DR14" s="15" t="e">
        <f t="shared" ca="1" si="4"/>
        <v>#NAME?</v>
      </c>
      <c r="DS14" s="15" t="e">
        <f t="shared" ca="1" si="4"/>
        <v>#NAME?</v>
      </c>
      <c r="DT14" s="15" t="e">
        <f t="shared" ca="1" si="99"/>
        <v>#NAME?</v>
      </c>
      <c r="DU14" s="15" t="e">
        <f t="shared" ca="1" si="5"/>
        <v>#NAME?</v>
      </c>
      <c r="DV14" s="15" t="e">
        <f t="shared" ca="1" si="5"/>
        <v>#NAME?</v>
      </c>
      <c r="DW14" s="15" t="e">
        <f t="shared" ca="1" si="5"/>
        <v>#NAME?</v>
      </c>
      <c r="DX14" s="15" t="e">
        <f t="shared" ca="1" si="5"/>
        <v>#NAME?</v>
      </c>
      <c r="DY14" s="15" t="e">
        <f t="shared" ca="1" si="5"/>
        <v>#NAME?</v>
      </c>
      <c r="DZ14" s="15" t="e">
        <f t="shared" ca="1" si="5"/>
        <v>#NAME?</v>
      </c>
      <c r="EA14" s="15" t="e">
        <f t="shared" ca="1" si="5"/>
        <v>#NAME?</v>
      </c>
      <c r="EB14" s="15" t="e">
        <f t="shared" ca="1" si="5"/>
        <v>#NAME?</v>
      </c>
      <c r="EC14" s="15" t="e">
        <f t="shared" ca="1" si="5"/>
        <v>#NAME?</v>
      </c>
      <c r="ED14" s="15" t="e">
        <f t="shared" ca="1" si="5"/>
        <v>#NAME?</v>
      </c>
      <c r="EE14" s="15" t="e">
        <f t="shared" ca="1" si="5"/>
        <v>#NAME?</v>
      </c>
      <c r="EF14" s="15" t="e">
        <f t="shared" ca="1" si="5"/>
        <v>#NAME?</v>
      </c>
      <c r="EG14" s="15" t="e">
        <f t="shared" ca="1" si="5"/>
        <v>#NAME?</v>
      </c>
      <c r="EH14" s="15" t="e">
        <f t="shared" ca="1" si="5"/>
        <v>#NAME?</v>
      </c>
      <c r="EI14" s="15" t="e">
        <f t="shared" ca="1" si="5"/>
        <v>#NAME?</v>
      </c>
      <c r="EJ14" s="15" t="e">
        <f t="shared" ca="1" si="5"/>
        <v>#NAME?</v>
      </c>
      <c r="EL14" s="205" t="s">
        <v>45</v>
      </c>
      <c r="EM14" s="189" t="e">
        <f t="shared" ca="1" si="100"/>
        <v>#NAME?</v>
      </c>
      <c r="EN14" s="189" t="e">
        <f t="shared" ca="1" si="101"/>
        <v>#NAME?</v>
      </c>
      <c r="EO14" s="189" t="e">
        <f t="shared" ca="1" si="102"/>
        <v>#NAME?</v>
      </c>
      <c r="EP14" s="189" t="e">
        <f t="shared" ca="1" si="103"/>
        <v>#NAME?</v>
      </c>
      <c r="EQ14" s="189" t="e">
        <f t="shared" ca="1" si="104"/>
        <v>#NAME?</v>
      </c>
      <c r="ER14" s="189" t="e">
        <f ca="1">CT14/MAX($CT$12:$CT$21)</f>
        <v>#NAME?</v>
      </c>
      <c r="ES14" s="189" t="e">
        <f t="shared" ca="1" si="105"/>
        <v>#NAME?</v>
      </c>
      <c r="ET14" s="189" t="e">
        <f t="shared" ca="1" si="106"/>
        <v>#NAME?</v>
      </c>
      <c r="EU14" s="189" t="e">
        <f t="shared" ca="1" si="107"/>
        <v>#NAME?</v>
      </c>
      <c r="EV14" s="189" t="e">
        <f t="shared" ca="1" si="108"/>
        <v>#NAME?</v>
      </c>
      <c r="EW14" s="189" t="e">
        <f t="shared" ca="1" si="109"/>
        <v>#NAME?</v>
      </c>
      <c r="EX14" s="189" t="e">
        <f t="shared" ca="1" si="110"/>
        <v>#NAME?</v>
      </c>
      <c r="EY14" s="189" t="e">
        <f t="shared" ca="1" si="111"/>
        <v>#NAME?</v>
      </c>
      <c r="EZ14" s="189" t="e">
        <f t="shared" ca="1" si="112"/>
        <v>#NAME?</v>
      </c>
      <c r="FA14" s="189" t="e">
        <f t="shared" ca="1" si="113"/>
        <v>#NAME?</v>
      </c>
      <c r="FB14" s="189" t="e">
        <f t="shared" ca="1" si="114"/>
        <v>#NAME?</v>
      </c>
      <c r="FC14" s="189" t="e">
        <f t="shared" ca="1" si="115"/>
        <v>#NAME?</v>
      </c>
      <c r="FD14" s="189" t="e">
        <f t="shared" ca="1" si="116"/>
        <v>#NAME?</v>
      </c>
      <c r="FE14" s="189" t="e">
        <f t="shared" ca="1" si="117"/>
        <v>#NAME?</v>
      </c>
      <c r="FF14" s="189" t="e">
        <f t="shared" ca="1" si="118"/>
        <v>#NAME?</v>
      </c>
      <c r="FG14" s="189" t="e">
        <f t="shared" ca="1" si="119"/>
        <v>#NAME?</v>
      </c>
      <c r="FH14" s="189" t="e">
        <f t="shared" ca="1" si="120"/>
        <v>#NAME?</v>
      </c>
      <c r="FI14" s="189" t="e">
        <f t="shared" ca="1" si="121"/>
        <v>#NAME?</v>
      </c>
      <c r="FJ14" s="189" t="e">
        <f t="shared" ca="1" si="122"/>
        <v>#NAME?</v>
      </c>
      <c r="FK14" s="189" t="e">
        <f t="shared" ca="1" si="123"/>
        <v>#NAME?</v>
      </c>
      <c r="FL14" s="189" t="e">
        <f t="shared" ca="1" si="124"/>
        <v>#NAME?</v>
      </c>
      <c r="FM14" s="189" t="e">
        <f t="shared" ca="1" si="125"/>
        <v>#NAME?</v>
      </c>
      <c r="FN14" s="189" t="e">
        <f t="shared" ca="1" si="126"/>
        <v>#NAME?</v>
      </c>
      <c r="FO14" s="189" t="e">
        <f t="shared" ca="1" si="127"/>
        <v>#NAME?</v>
      </c>
      <c r="FP14" s="189" t="e">
        <f t="shared" ca="1" si="128"/>
        <v>#NAME?</v>
      </c>
      <c r="FQ14" s="189" t="e">
        <f t="shared" ca="1" si="129"/>
        <v>#NAME?</v>
      </c>
      <c r="FR14" s="189" t="e">
        <f t="shared" ca="1" si="130"/>
        <v>#NAME?</v>
      </c>
      <c r="FS14" s="189" t="e">
        <f t="shared" ca="1" si="131"/>
        <v>#NAME?</v>
      </c>
      <c r="FT14" s="189" t="e">
        <f t="shared" ca="1" si="132"/>
        <v>#NAME?</v>
      </c>
      <c r="FU14" s="189" t="e">
        <f t="shared" ca="1" si="133"/>
        <v>#NAME?</v>
      </c>
      <c r="FV14" s="189" t="e">
        <f t="shared" ca="1" si="134"/>
        <v>#NAME?</v>
      </c>
      <c r="FW14" s="189" t="e">
        <f t="shared" ca="1" si="135"/>
        <v>#NAME?</v>
      </c>
      <c r="FX14" s="189" t="e">
        <f t="shared" ca="1" si="136"/>
        <v>#NAME?</v>
      </c>
      <c r="FY14" s="189" t="e">
        <f t="shared" ca="1" si="137"/>
        <v>#NAME?</v>
      </c>
      <c r="FZ14" s="189" t="e">
        <f t="shared" ca="1" si="138"/>
        <v>#NAME?</v>
      </c>
      <c r="GA14" s="189" t="e">
        <f t="shared" ca="1" si="139"/>
        <v>#NAME?</v>
      </c>
      <c r="GB14" s="189" t="e">
        <f t="shared" ca="1" si="140"/>
        <v>#NAME?</v>
      </c>
      <c r="GC14" s="189" t="e">
        <f t="shared" ca="1" si="141"/>
        <v>#NAME?</v>
      </c>
      <c r="GD14" s="189" t="e">
        <f t="shared" ca="1" si="142"/>
        <v>#NAME?</v>
      </c>
      <c r="GE14" s="189" t="e">
        <f t="shared" ca="1" si="143"/>
        <v>#NAME?</v>
      </c>
      <c r="GF14" s="189" t="e">
        <f t="shared" ca="1" si="144"/>
        <v>#NAME?</v>
      </c>
      <c r="GG14" s="189" t="e">
        <f t="shared" ca="1" si="145"/>
        <v>#NAME?</v>
      </c>
      <c r="GH14" s="189" t="e">
        <f t="shared" ca="1" si="146"/>
        <v>#NAME?</v>
      </c>
      <c r="GJ14" s="205" t="s">
        <v>45</v>
      </c>
      <c r="GK14" s="189" t="e">
        <f t="shared" ca="1" si="147"/>
        <v>#NAME?</v>
      </c>
      <c r="GL14" s="189" t="e">
        <f t="shared" ca="1" si="22"/>
        <v>#NAME?</v>
      </c>
      <c r="GM14" s="189" t="e">
        <f t="shared" ca="1" si="22"/>
        <v>#NAME?</v>
      </c>
      <c r="GN14" s="189" t="e">
        <f t="shared" ca="1" si="22"/>
        <v>#NAME?</v>
      </c>
      <c r="GO14" s="189" t="e">
        <f t="shared" ca="1" si="22"/>
        <v>#NAME?</v>
      </c>
      <c r="GP14" s="189" t="e">
        <f t="shared" ca="1" si="22"/>
        <v>#NAME?</v>
      </c>
      <c r="GQ14" s="189" t="e">
        <f t="shared" ca="1" si="22"/>
        <v>#NAME?</v>
      </c>
      <c r="GR14" s="189" t="e">
        <f t="shared" ca="1" si="22"/>
        <v>#NAME?</v>
      </c>
      <c r="GS14" s="189" t="e">
        <f t="shared" ca="1" si="22"/>
        <v>#NAME?</v>
      </c>
      <c r="GT14" s="189" t="e">
        <f t="shared" ca="1" si="22"/>
        <v>#NAME?</v>
      </c>
      <c r="GU14" s="189" t="e">
        <f t="shared" ca="1" si="22"/>
        <v>#NAME?</v>
      </c>
      <c r="GV14" s="189" t="e">
        <f t="shared" ca="1" si="22"/>
        <v>#NAME?</v>
      </c>
      <c r="GW14" s="189" t="e">
        <f t="shared" ca="1" si="22"/>
        <v>#NAME?</v>
      </c>
      <c r="GX14" s="189" t="e">
        <f t="shared" ca="1" si="22"/>
        <v>#NAME?</v>
      </c>
      <c r="GY14" s="189" t="e">
        <f t="shared" ca="1" si="22"/>
        <v>#NAME?</v>
      </c>
      <c r="GZ14" s="189" t="e">
        <f t="shared" ca="1" si="22"/>
        <v>#NAME?</v>
      </c>
      <c r="HA14" s="189" t="e">
        <f t="shared" ca="1" si="22"/>
        <v>#NAME?</v>
      </c>
      <c r="HB14" s="189" t="e">
        <f t="shared" ca="1" si="22"/>
        <v>#NAME?</v>
      </c>
      <c r="HC14" s="189" t="e">
        <f t="shared" ca="1" si="22"/>
        <v>#NAME?</v>
      </c>
      <c r="HD14" s="189" t="e">
        <f t="shared" ca="1" si="22"/>
        <v>#NAME?</v>
      </c>
      <c r="HE14" s="189" t="e">
        <f t="shared" ca="1" si="22"/>
        <v>#NAME?</v>
      </c>
      <c r="HF14" s="189" t="e">
        <f t="shared" ca="1" si="22"/>
        <v>#NAME?</v>
      </c>
      <c r="HG14" s="189" t="e">
        <f t="shared" ca="1" si="148"/>
        <v>#NAME?</v>
      </c>
      <c r="HH14" s="189" t="e">
        <f t="shared" ca="1" si="23"/>
        <v>#NAME?</v>
      </c>
      <c r="HI14" s="189" t="e">
        <f t="shared" ca="1" si="24"/>
        <v>#NAME?</v>
      </c>
      <c r="HJ14" s="189" t="e">
        <f t="shared" ca="1" si="25"/>
        <v>#NAME?</v>
      </c>
      <c r="HK14" s="189" t="e">
        <f t="shared" ca="1" si="26"/>
        <v>#NAME?</v>
      </c>
      <c r="HL14" s="189" t="e">
        <f t="shared" ca="1" si="27"/>
        <v>#NAME?</v>
      </c>
      <c r="HM14" s="189" t="e">
        <f t="shared" ca="1" si="28"/>
        <v>#NAME?</v>
      </c>
      <c r="HN14" s="189" t="e">
        <f t="shared" ca="1" si="29"/>
        <v>#NAME?</v>
      </c>
      <c r="HO14" s="189" t="e">
        <f t="shared" ca="1" si="30"/>
        <v>#NAME?</v>
      </c>
      <c r="HP14" s="189" t="e">
        <f t="shared" ca="1" si="31"/>
        <v>#NAME?</v>
      </c>
      <c r="HQ14" s="189" t="e">
        <f t="shared" ca="1" si="32"/>
        <v>#NAME?</v>
      </c>
      <c r="HR14" s="189" t="e">
        <f t="shared" ca="1" si="33"/>
        <v>#NAME?</v>
      </c>
      <c r="HS14" s="189" t="e">
        <f t="shared" ca="1" si="34"/>
        <v>#NAME?</v>
      </c>
      <c r="HT14" s="189" t="e">
        <f t="shared" ca="1" si="35"/>
        <v>#NAME?</v>
      </c>
      <c r="HU14" s="189" t="e">
        <f t="shared" ca="1" si="36"/>
        <v>#NAME?</v>
      </c>
      <c r="HV14" s="189" t="e">
        <f t="shared" ca="1" si="37"/>
        <v>#NAME?</v>
      </c>
      <c r="HW14" s="189" t="e">
        <f t="shared" ca="1" si="38"/>
        <v>#NAME?</v>
      </c>
      <c r="HX14" s="189" t="e">
        <f t="shared" ca="1" si="39"/>
        <v>#NAME?</v>
      </c>
      <c r="HY14" s="189" t="e">
        <f t="shared" ca="1" si="40"/>
        <v>#NAME?</v>
      </c>
      <c r="HZ14" s="189" t="e">
        <f t="shared" ca="1" si="41"/>
        <v>#NAME?</v>
      </c>
      <c r="IA14" s="189" t="e">
        <f t="shared" ca="1" si="42"/>
        <v>#NAME?</v>
      </c>
      <c r="IB14" s="189" t="e">
        <f t="shared" ca="1" si="43"/>
        <v>#NAME?</v>
      </c>
      <c r="IC14" s="189" t="e">
        <f t="shared" ca="1" si="149"/>
        <v>#NAME?</v>
      </c>
      <c r="ID14" s="189" t="e">
        <f t="shared" ca="1" si="44"/>
        <v>#NAME?</v>
      </c>
      <c r="IE14" s="189" t="e">
        <f t="shared" ca="1" si="45"/>
        <v>#NAME?</v>
      </c>
      <c r="IF14" s="189" t="e">
        <f t="shared" ca="1" si="46"/>
        <v>#NAME?</v>
      </c>
      <c r="IH14" s="205" t="s">
        <v>45</v>
      </c>
      <c r="II14" s="189"/>
      <c r="IJ14" s="189"/>
      <c r="IK14" s="189"/>
      <c r="IL14" s="189"/>
      <c r="IM14" s="189"/>
      <c r="IN14" s="189"/>
      <c r="IO14" s="189"/>
      <c r="IP14" s="189"/>
      <c r="IQ14" s="189"/>
      <c r="IR14" s="189"/>
      <c r="IS14" s="189"/>
      <c r="IT14" s="189"/>
      <c r="IU14" s="189"/>
      <c r="IV14" s="189"/>
      <c r="IW14" s="189"/>
      <c r="IX14" s="189"/>
      <c r="IY14" s="189"/>
      <c r="IZ14" s="189"/>
      <c r="JA14" s="189"/>
      <c r="JB14" s="189"/>
      <c r="JC14" s="189"/>
      <c r="JD14" s="189"/>
      <c r="JE14" s="189"/>
      <c r="JF14" s="189"/>
      <c r="JG14" s="189"/>
      <c r="JH14" s="189"/>
      <c r="JI14" s="189"/>
      <c r="JJ14" s="189"/>
      <c r="JK14" s="189"/>
      <c r="JL14" s="189"/>
      <c r="JM14" s="189"/>
      <c r="JN14" s="189"/>
      <c r="JO14" s="189"/>
      <c r="JP14" s="189"/>
      <c r="JQ14" s="189"/>
      <c r="JR14" s="189"/>
      <c r="JS14" s="189"/>
      <c r="JT14" s="189"/>
      <c r="JU14" s="189"/>
      <c r="JV14" s="189"/>
      <c r="JW14" s="189"/>
      <c r="JX14" s="189"/>
      <c r="JY14" s="189"/>
      <c r="JZ14" s="189"/>
      <c r="KA14" s="189"/>
      <c r="KB14" s="189"/>
      <c r="KC14" s="189"/>
      <c r="KD14" s="189"/>
    </row>
    <row r="15" spans="1:292">
      <c r="A15" s="191" t="s">
        <v>47</v>
      </c>
      <c r="B15" s="16">
        <v>7</v>
      </c>
      <c r="C15" s="16">
        <v>5</v>
      </c>
      <c r="D15" s="16">
        <v>7</v>
      </c>
      <c r="E15" s="17">
        <v>7</v>
      </c>
      <c r="F15" s="11">
        <v>9</v>
      </c>
      <c r="G15" s="11">
        <v>5</v>
      </c>
      <c r="H15" s="11">
        <v>5</v>
      </c>
      <c r="I15" s="11">
        <v>7</v>
      </c>
      <c r="J15" s="16">
        <v>8</v>
      </c>
      <c r="K15" s="16">
        <v>6</v>
      </c>
      <c r="L15" s="16">
        <v>9</v>
      </c>
      <c r="M15" s="16">
        <v>6</v>
      </c>
      <c r="N15" s="16">
        <v>7</v>
      </c>
      <c r="O15" s="16">
        <v>5</v>
      </c>
      <c r="P15" s="16">
        <v>7</v>
      </c>
      <c r="Q15" s="16">
        <v>9</v>
      </c>
      <c r="S15" s="191" t="s">
        <v>158</v>
      </c>
      <c r="T15" s="16">
        <f t="shared" ref="T15:AI15" si="152">(SUMIF(B$11:B$20,"9",B$11:B$20)+SUMIF(B$11:B$20,"10",B$11:B$20))</f>
        <v>18</v>
      </c>
      <c r="U15" s="16">
        <f t="shared" si="152"/>
        <v>0</v>
      </c>
      <c r="V15" s="16">
        <f t="shared" si="152"/>
        <v>45</v>
      </c>
      <c r="W15" s="16">
        <f t="shared" si="152"/>
        <v>27</v>
      </c>
      <c r="X15" s="16">
        <f t="shared" si="152"/>
        <v>54</v>
      </c>
      <c r="Y15" s="16">
        <f t="shared" si="152"/>
        <v>0</v>
      </c>
      <c r="Z15" s="16">
        <f t="shared" si="152"/>
        <v>0</v>
      </c>
      <c r="AA15" s="16">
        <f t="shared" si="152"/>
        <v>0</v>
      </c>
      <c r="AB15" s="16">
        <f t="shared" si="152"/>
        <v>18</v>
      </c>
      <c r="AC15" s="16">
        <f t="shared" si="152"/>
        <v>9</v>
      </c>
      <c r="AD15" s="16">
        <f t="shared" si="152"/>
        <v>36</v>
      </c>
      <c r="AE15" s="16">
        <f t="shared" si="152"/>
        <v>9</v>
      </c>
      <c r="AF15" s="16">
        <f t="shared" si="152"/>
        <v>0</v>
      </c>
      <c r="AG15" s="16">
        <f t="shared" si="152"/>
        <v>27</v>
      </c>
      <c r="AH15" s="16">
        <f t="shared" si="152"/>
        <v>27</v>
      </c>
      <c r="AI15" s="16">
        <f t="shared" si="152"/>
        <v>9</v>
      </c>
      <c r="AJ15" s="34">
        <f t="shared" si="2"/>
        <v>279</v>
      </c>
      <c r="AK15" s="1">
        <f>COUNTIFS(B$11:Q$20,"&gt;=9",B$11:Q$20,"&lt;=10")</f>
        <v>31</v>
      </c>
      <c r="AL15" s="208">
        <f t="shared" si="151"/>
        <v>7.3125</v>
      </c>
      <c r="AM15" s="209">
        <f t="shared" si="3"/>
        <v>9</v>
      </c>
      <c r="AN15" s="208">
        <f>IF(AM16&lt;&gt;"",AM16,10)</f>
        <v>10</v>
      </c>
      <c r="AP15" s="191" t="s">
        <v>46</v>
      </c>
      <c r="AQ15" s="188" t="e">
        <f t="shared" ca="1" si="50"/>
        <v>#NAME?</v>
      </c>
      <c r="AR15" s="188" t="e">
        <f t="shared" ca="1" si="51"/>
        <v>#NAME?</v>
      </c>
      <c r="AS15" s="188" t="e">
        <f t="shared" ca="1" si="52"/>
        <v>#NAME?</v>
      </c>
      <c r="AT15" s="188" t="e">
        <f t="shared" ca="1" si="53"/>
        <v>#NAME?</v>
      </c>
      <c r="AU15" s="210" t="e">
        <f t="shared" ca="1" si="54"/>
        <v>#NAME?</v>
      </c>
      <c r="AV15" s="188" t="e">
        <f t="shared" ca="1" si="55"/>
        <v>#NAME?</v>
      </c>
      <c r="AW15" s="188" t="e">
        <f t="shared" ca="1" si="56"/>
        <v>#NAME?</v>
      </c>
      <c r="AX15" s="188" t="e">
        <f t="shared" ca="1" si="57"/>
        <v>#NAME?</v>
      </c>
      <c r="AY15" s="210" t="e">
        <f t="shared" ca="1" si="58"/>
        <v>#NAME?</v>
      </c>
      <c r="AZ15" s="210" t="e">
        <f t="shared" ca="1" si="59"/>
        <v>#NAME?</v>
      </c>
      <c r="BA15" s="210" t="e">
        <f t="shared" ca="1" si="60"/>
        <v>#NAME?</v>
      </c>
      <c r="BB15" s="210" t="e">
        <f t="shared" ca="1" si="61"/>
        <v>#NAME?</v>
      </c>
      <c r="BC15" s="210" t="e">
        <f t="shared" ca="1" si="62"/>
        <v>#NAME?</v>
      </c>
      <c r="BD15" s="210" t="e">
        <f t="shared" ca="1" si="63"/>
        <v>#NAME?</v>
      </c>
      <c r="BE15" s="210" t="e">
        <f t="shared" ca="1" si="64"/>
        <v>#NAME?</v>
      </c>
      <c r="BF15" s="210" t="e">
        <f t="shared" ca="1" si="65"/>
        <v>#NAME?</v>
      </c>
      <c r="BG15" s="210" t="e">
        <f t="shared" ca="1" si="66"/>
        <v>#NAME?</v>
      </c>
      <c r="BH15" s="210" t="e">
        <f t="shared" ca="1" si="67"/>
        <v>#NAME?</v>
      </c>
      <c r="BI15" s="210" t="e">
        <f t="shared" ca="1" si="68"/>
        <v>#NAME?</v>
      </c>
      <c r="BJ15" s="210" t="e">
        <f t="shared" ca="1" si="69"/>
        <v>#NAME?</v>
      </c>
      <c r="BK15" s="210" t="e">
        <f t="shared" ca="1" si="70"/>
        <v>#NAME?</v>
      </c>
      <c r="BL15" s="210" t="e">
        <f t="shared" ca="1" si="71"/>
        <v>#NAME?</v>
      </c>
      <c r="BM15" s="210" t="e">
        <f t="shared" ca="1" si="72"/>
        <v>#NAME?</v>
      </c>
      <c r="BN15" s="210" t="e">
        <f t="shared" ca="1" si="73"/>
        <v>#NAME?</v>
      </c>
      <c r="BO15" s="210" t="e">
        <f t="shared" ca="1" si="74"/>
        <v>#NAME?</v>
      </c>
      <c r="BP15" s="210" t="e">
        <f t="shared" ca="1" si="75"/>
        <v>#NAME?</v>
      </c>
      <c r="BQ15" s="210" t="e">
        <f t="shared" ca="1" si="76"/>
        <v>#NAME?</v>
      </c>
      <c r="BR15" s="210" t="e">
        <f t="shared" ca="1" si="77"/>
        <v>#NAME?</v>
      </c>
      <c r="BS15" s="210" t="e">
        <f t="shared" ca="1" si="78"/>
        <v>#NAME?</v>
      </c>
      <c r="BT15" s="210" t="e">
        <f t="shared" ca="1" si="79"/>
        <v>#NAME?</v>
      </c>
      <c r="BU15" s="210" t="e">
        <f t="shared" ca="1" si="80"/>
        <v>#NAME?</v>
      </c>
      <c r="BV15" s="210" t="e">
        <f t="shared" ca="1" si="81"/>
        <v>#NAME?</v>
      </c>
      <c r="BW15" s="210" t="e">
        <f t="shared" ca="1" si="82"/>
        <v>#NAME?</v>
      </c>
      <c r="BX15" s="210" t="e">
        <f t="shared" ca="1" si="83"/>
        <v>#NAME?</v>
      </c>
      <c r="BY15" s="210" t="e">
        <f t="shared" ca="1" si="84"/>
        <v>#NAME?</v>
      </c>
      <c r="BZ15" s="210" t="e">
        <f t="shared" ca="1" si="85"/>
        <v>#NAME?</v>
      </c>
      <c r="CA15" s="210" t="e">
        <f t="shared" ca="1" si="86"/>
        <v>#NAME?</v>
      </c>
      <c r="CB15" s="210" t="e">
        <f t="shared" ca="1" si="87"/>
        <v>#NAME?</v>
      </c>
      <c r="CC15" s="210" t="e">
        <f t="shared" ca="1" si="88"/>
        <v>#NAME?</v>
      </c>
      <c r="CD15" s="210" t="e">
        <f t="shared" ca="1" si="89"/>
        <v>#NAME?</v>
      </c>
      <c r="CE15" s="210" t="e">
        <f t="shared" ca="1" si="90"/>
        <v>#NAME?</v>
      </c>
      <c r="CF15" s="210" t="e">
        <f t="shared" ca="1" si="91"/>
        <v>#NAME?</v>
      </c>
      <c r="CG15" s="210" t="e">
        <f t="shared" ca="1" si="92"/>
        <v>#NAME?</v>
      </c>
      <c r="CH15" s="210" t="e">
        <f t="shared" ca="1" si="93"/>
        <v>#NAME?</v>
      </c>
      <c r="CI15" s="210" t="e">
        <f t="shared" ca="1" si="94"/>
        <v>#NAME?</v>
      </c>
      <c r="CJ15" s="210" t="e">
        <f t="shared" ca="1" si="95"/>
        <v>#NAME?</v>
      </c>
      <c r="CK15" s="210" t="e">
        <f t="shared" ca="1" si="96"/>
        <v>#NAME?</v>
      </c>
      <c r="CL15" s="210" t="e">
        <f t="shared" ca="1" si="97"/>
        <v>#NAME?</v>
      </c>
      <c r="CM15" s="32"/>
      <c r="CN15" s="205" t="s">
        <v>46</v>
      </c>
      <c r="CO15" s="15" t="e">
        <f t="shared" ca="1" si="98"/>
        <v>#NAME?</v>
      </c>
      <c r="CP15" s="15" t="e">
        <f t="shared" ca="1" si="4"/>
        <v>#NAME?</v>
      </c>
      <c r="CQ15" s="15" t="e">
        <f t="shared" ca="1" si="4"/>
        <v>#NAME?</v>
      </c>
      <c r="CR15" s="15" t="e">
        <f t="shared" ca="1" si="4"/>
        <v>#NAME?</v>
      </c>
      <c r="CS15" s="15" t="e">
        <f t="shared" ca="1" si="4"/>
        <v>#NAME?</v>
      </c>
      <c r="CT15" s="15" t="e">
        <f t="shared" ca="1" si="4"/>
        <v>#NAME?</v>
      </c>
      <c r="CU15" s="15" t="e">
        <f t="shared" ca="1" si="4"/>
        <v>#NAME?</v>
      </c>
      <c r="CV15" s="15" t="e">
        <f t="shared" ca="1" si="4"/>
        <v>#NAME?</v>
      </c>
      <c r="CW15" s="15" t="e">
        <f t="shared" ca="1" si="4"/>
        <v>#NAME?</v>
      </c>
      <c r="CX15" s="15" t="e">
        <f t="shared" ca="1" si="4"/>
        <v>#NAME?</v>
      </c>
      <c r="CY15" s="15" t="e">
        <f t="shared" ca="1" si="4"/>
        <v>#NAME?</v>
      </c>
      <c r="CZ15" s="15" t="e">
        <f t="shared" ca="1" si="4"/>
        <v>#NAME?</v>
      </c>
      <c r="DA15" s="15" t="e">
        <f t="shared" ca="1" si="4"/>
        <v>#NAME?</v>
      </c>
      <c r="DB15" s="15" t="e">
        <f t="shared" ca="1" si="4"/>
        <v>#NAME?</v>
      </c>
      <c r="DC15" s="15" t="e">
        <f t="shared" ca="1" si="4"/>
        <v>#NAME?</v>
      </c>
      <c r="DD15" s="15" t="e">
        <f t="shared" ca="1" si="4"/>
        <v>#NAME?</v>
      </c>
      <c r="DE15" s="15" t="e">
        <f t="shared" ca="1" si="4"/>
        <v>#NAME?</v>
      </c>
      <c r="DF15" s="15" t="e">
        <f t="shared" ca="1" si="4"/>
        <v>#NAME?</v>
      </c>
      <c r="DG15" s="15" t="e">
        <f t="shared" ca="1" si="4"/>
        <v>#NAME?</v>
      </c>
      <c r="DH15" s="15" t="e">
        <f t="shared" ca="1" si="4"/>
        <v>#NAME?</v>
      </c>
      <c r="DI15" s="15" t="e">
        <f t="shared" ca="1" si="4"/>
        <v>#NAME?</v>
      </c>
      <c r="DJ15" s="15" t="e">
        <f t="shared" ca="1" si="4"/>
        <v>#NAME?</v>
      </c>
      <c r="DK15" s="15" t="e">
        <f t="shared" ca="1" si="4"/>
        <v>#NAME?</v>
      </c>
      <c r="DL15" s="15" t="e">
        <f t="shared" ca="1" si="4"/>
        <v>#NAME?</v>
      </c>
      <c r="DM15" s="15" t="e">
        <f t="shared" ca="1" si="4"/>
        <v>#NAME?</v>
      </c>
      <c r="DN15" s="15" t="e">
        <f t="shared" ca="1" si="4"/>
        <v>#NAME?</v>
      </c>
      <c r="DO15" s="15" t="e">
        <f t="shared" ca="1" si="4"/>
        <v>#NAME?</v>
      </c>
      <c r="DP15" s="15" t="e">
        <f t="shared" ca="1" si="4"/>
        <v>#NAME?</v>
      </c>
      <c r="DQ15" s="15" t="e">
        <f t="shared" ca="1" si="4"/>
        <v>#NAME?</v>
      </c>
      <c r="DR15" s="15" t="e">
        <f t="shared" ca="1" si="4"/>
        <v>#NAME?</v>
      </c>
      <c r="DS15" s="15" t="e">
        <f t="shared" ca="1" si="4"/>
        <v>#NAME?</v>
      </c>
      <c r="DT15" s="15" t="e">
        <f t="shared" ca="1" si="99"/>
        <v>#NAME?</v>
      </c>
      <c r="DU15" s="15" t="e">
        <f t="shared" ca="1" si="5"/>
        <v>#NAME?</v>
      </c>
      <c r="DV15" s="15" t="e">
        <f t="shared" ca="1" si="5"/>
        <v>#NAME?</v>
      </c>
      <c r="DW15" s="15" t="e">
        <f t="shared" ca="1" si="5"/>
        <v>#NAME?</v>
      </c>
      <c r="DX15" s="15" t="e">
        <f t="shared" ca="1" si="5"/>
        <v>#NAME?</v>
      </c>
      <c r="DY15" s="15" t="e">
        <f t="shared" ca="1" si="5"/>
        <v>#NAME?</v>
      </c>
      <c r="DZ15" s="15" t="e">
        <f t="shared" ca="1" si="5"/>
        <v>#NAME?</v>
      </c>
      <c r="EA15" s="15" t="e">
        <f t="shared" ca="1" si="5"/>
        <v>#NAME?</v>
      </c>
      <c r="EB15" s="15" t="e">
        <f t="shared" ca="1" si="5"/>
        <v>#NAME?</v>
      </c>
      <c r="EC15" s="15" t="e">
        <f t="shared" ca="1" si="5"/>
        <v>#NAME?</v>
      </c>
      <c r="ED15" s="15" t="e">
        <f t="shared" ca="1" si="5"/>
        <v>#NAME?</v>
      </c>
      <c r="EE15" s="15" t="e">
        <f t="shared" ca="1" si="5"/>
        <v>#NAME?</v>
      </c>
      <c r="EF15" s="15" t="e">
        <f t="shared" ca="1" si="5"/>
        <v>#NAME?</v>
      </c>
      <c r="EG15" s="15" t="e">
        <f t="shared" ca="1" si="5"/>
        <v>#NAME?</v>
      </c>
      <c r="EH15" s="15" t="e">
        <f t="shared" ca="1" si="5"/>
        <v>#NAME?</v>
      </c>
      <c r="EI15" s="15" t="e">
        <f t="shared" ca="1" si="5"/>
        <v>#NAME?</v>
      </c>
      <c r="EJ15" s="15" t="e">
        <f t="shared" ca="1" si="5"/>
        <v>#NAME?</v>
      </c>
      <c r="EL15" s="205" t="s">
        <v>46</v>
      </c>
      <c r="EM15" s="189" t="e">
        <f t="shared" ca="1" si="100"/>
        <v>#NAME?</v>
      </c>
      <c r="EN15" s="189" t="e">
        <f t="shared" ca="1" si="101"/>
        <v>#NAME?</v>
      </c>
      <c r="EO15" s="189" t="e">
        <f t="shared" ca="1" si="102"/>
        <v>#NAME?</v>
      </c>
      <c r="EP15" s="189" t="e">
        <f t="shared" ca="1" si="103"/>
        <v>#NAME?</v>
      </c>
      <c r="EQ15" s="189" t="e">
        <f t="shared" ca="1" si="104"/>
        <v>#NAME?</v>
      </c>
      <c r="ER15" s="189" t="e">
        <f t="shared" ca="1" si="104"/>
        <v>#NAME?</v>
      </c>
      <c r="ES15" s="189" t="e">
        <f t="shared" ca="1" si="105"/>
        <v>#NAME?</v>
      </c>
      <c r="ET15" s="189" t="e">
        <f t="shared" ca="1" si="106"/>
        <v>#NAME?</v>
      </c>
      <c r="EU15" s="189" t="e">
        <f t="shared" ca="1" si="107"/>
        <v>#NAME?</v>
      </c>
      <c r="EV15" s="189" t="e">
        <f t="shared" ca="1" si="108"/>
        <v>#NAME?</v>
      </c>
      <c r="EW15" s="189" t="e">
        <f t="shared" ca="1" si="109"/>
        <v>#NAME?</v>
      </c>
      <c r="EX15" s="189" t="e">
        <f t="shared" ca="1" si="110"/>
        <v>#NAME?</v>
      </c>
      <c r="EY15" s="189" t="e">
        <f t="shared" ca="1" si="111"/>
        <v>#NAME?</v>
      </c>
      <c r="EZ15" s="189" t="e">
        <f t="shared" ca="1" si="112"/>
        <v>#NAME?</v>
      </c>
      <c r="FA15" s="189" t="e">
        <f t="shared" ca="1" si="113"/>
        <v>#NAME?</v>
      </c>
      <c r="FB15" s="189" t="e">
        <f t="shared" ca="1" si="114"/>
        <v>#NAME?</v>
      </c>
      <c r="FC15" s="189" t="e">
        <f t="shared" ca="1" si="115"/>
        <v>#NAME?</v>
      </c>
      <c r="FD15" s="189" t="e">
        <f t="shared" ca="1" si="116"/>
        <v>#NAME?</v>
      </c>
      <c r="FE15" s="189" t="e">
        <f t="shared" ca="1" si="117"/>
        <v>#NAME?</v>
      </c>
      <c r="FF15" s="189" t="e">
        <f t="shared" ca="1" si="118"/>
        <v>#NAME?</v>
      </c>
      <c r="FG15" s="189" t="e">
        <f t="shared" ca="1" si="119"/>
        <v>#NAME?</v>
      </c>
      <c r="FH15" s="189" t="e">
        <f t="shared" ca="1" si="120"/>
        <v>#NAME?</v>
      </c>
      <c r="FI15" s="189" t="e">
        <f t="shared" ca="1" si="121"/>
        <v>#NAME?</v>
      </c>
      <c r="FJ15" s="189" t="e">
        <f t="shared" ca="1" si="122"/>
        <v>#NAME?</v>
      </c>
      <c r="FK15" s="189" t="e">
        <f t="shared" ca="1" si="123"/>
        <v>#NAME?</v>
      </c>
      <c r="FL15" s="189" t="e">
        <f t="shared" ca="1" si="124"/>
        <v>#NAME?</v>
      </c>
      <c r="FM15" s="189" t="e">
        <f t="shared" ca="1" si="125"/>
        <v>#NAME?</v>
      </c>
      <c r="FN15" s="189" t="e">
        <f t="shared" ca="1" si="126"/>
        <v>#NAME?</v>
      </c>
      <c r="FO15" s="189" t="e">
        <f t="shared" ca="1" si="127"/>
        <v>#NAME?</v>
      </c>
      <c r="FP15" s="189" t="e">
        <f t="shared" ca="1" si="128"/>
        <v>#NAME?</v>
      </c>
      <c r="FQ15" s="189" t="e">
        <f t="shared" ca="1" si="129"/>
        <v>#NAME?</v>
      </c>
      <c r="FR15" s="189" t="e">
        <f t="shared" ca="1" si="130"/>
        <v>#NAME?</v>
      </c>
      <c r="FS15" s="189" t="e">
        <f t="shared" ca="1" si="131"/>
        <v>#NAME?</v>
      </c>
      <c r="FT15" s="189" t="e">
        <f t="shared" ca="1" si="132"/>
        <v>#NAME?</v>
      </c>
      <c r="FU15" s="189" t="e">
        <f t="shared" ca="1" si="133"/>
        <v>#NAME?</v>
      </c>
      <c r="FV15" s="189" t="e">
        <f t="shared" ca="1" si="134"/>
        <v>#NAME?</v>
      </c>
      <c r="FW15" s="189" t="e">
        <f t="shared" ca="1" si="135"/>
        <v>#NAME?</v>
      </c>
      <c r="FX15" s="189" t="e">
        <f t="shared" ca="1" si="136"/>
        <v>#NAME?</v>
      </c>
      <c r="FY15" s="189" t="e">
        <f t="shared" ca="1" si="137"/>
        <v>#NAME?</v>
      </c>
      <c r="FZ15" s="189" t="e">
        <f t="shared" ca="1" si="138"/>
        <v>#NAME?</v>
      </c>
      <c r="GA15" s="189" t="e">
        <f t="shared" ca="1" si="139"/>
        <v>#NAME?</v>
      </c>
      <c r="GB15" s="189" t="e">
        <f t="shared" ca="1" si="140"/>
        <v>#NAME?</v>
      </c>
      <c r="GC15" s="189" t="e">
        <f t="shared" ca="1" si="141"/>
        <v>#NAME?</v>
      </c>
      <c r="GD15" s="189" t="e">
        <f t="shared" ca="1" si="142"/>
        <v>#NAME?</v>
      </c>
      <c r="GE15" s="189" t="e">
        <f t="shared" ca="1" si="143"/>
        <v>#NAME?</v>
      </c>
      <c r="GF15" s="189" t="e">
        <f t="shared" ca="1" si="144"/>
        <v>#NAME?</v>
      </c>
      <c r="GG15" s="189" t="e">
        <f t="shared" ca="1" si="145"/>
        <v>#NAME?</v>
      </c>
      <c r="GH15" s="189" t="e">
        <f t="shared" ca="1" si="146"/>
        <v>#NAME?</v>
      </c>
      <c r="GJ15" s="205" t="s">
        <v>46</v>
      </c>
      <c r="GK15" s="189" t="e">
        <f t="shared" ca="1" si="147"/>
        <v>#NAME?</v>
      </c>
      <c r="GL15" s="189" t="e">
        <f t="shared" ca="1" si="22"/>
        <v>#NAME?</v>
      </c>
      <c r="GM15" s="189" t="e">
        <f t="shared" ca="1" si="22"/>
        <v>#NAME?</v>
      </c>
      <c r="GN15" s="189" t="e">
        <f t="shared" ca="1" si="22"/>
        <v>#NAME?</v>
      </c>
      <c r="GO15" s="189" t="e">
        <f t="shared" ca="1" si="22"/>
        <v>#NAME?</v>
      </c>
      <c r="GP15" s="189" t="e">
        <f t="shared" ca="1" si="22"/>
        <v>#NAME?</v>
      </c>
      <c r="GQ15" s="189" t="e">
        <f t="shared" ca="1" si="22"/>
        <v>#NAME?</v>
      </c>
      <c r="GR15" s="189" t="e">
        <f t="shared" ca="1" si="22"/>
        <v>#NAME?</v>
      </c>
      <c r="GS15" s="189" t="e">
        <f t="shared" ca="1" si="22"/>
        <v>#NAME?</v>
      </c>
      <c r="GT15" s="189" t="e">
        <f t="shared" ca="1" si="22"/>
        <v>#NAME?</v>
      </c>
      <c r="GU15" s="189" t="e">
        <f t="shared" ca="1" si="22"/>
        <v>#NAME?</v>
      </c>
      <c r="GV15" s="189" t="e">
        <f t="shared" ca="1" si="22"/>
        <v>#NAME?</v>
      </c>
      <c r="GW15" s="189" t="e">
        <f t="shared" ca="1" si="22"/>
        <v>#NAME?</v>
      </c>
      <c r="GX15" s="189" t="e">
        <f t="shared" ca="1" si="22"/>
        <v>#NAME?</v>
      </c>
      <c r="GY15" s="189" t="e">
        <f t="shared" ca="1" si="22"/>
        <v>#NAME?</v>
      </c>
      <c r="GZ15" s="189" t="e">
        <f t="shared" ca="1" si="22"/>
        <v>#NAME?</v>
      </c>
      <c r="HA15" s="189" t="e">
        <f t="shared" ca="1" si="22"/>
        <v>#NAME?</v>
      </c>
      <c r="HB15" s="189" t="e">
        <f t="shared" ca="1" si="22"/>
        <v>#NAME?</v>
      </c>
      <c r="HC15" s="189" t="e">
        <f t="shared" ca="1" si="22"/>
        <v>#NAME?</v>
      </c>
      <c r="HD15" s="189" t="e">
        <f t="shared" ca="1" si="22"/>
        <v>#NAME?</v>
      </c>
      <c r="HE15" s="189" t="e">
        <f t="shared" ca="1" si="22"/>
        <v>#NAME?</v>
      </c>
      <c r="HF15" s="189" t="e">
        <f t="shared" ca="1" si="22"/>
        <v>#NAME?</v>
      </c>
      <c r="HG15" s="189" t="e">
        <f t="shared" ca="1" si="148"/>
        <v>#NAME?</v>
      </c>
      <c r="HH15" s="189" t="e">
        <f t="shared" ca="1" si="23"/>
        <v>#NAME?</v>
      </c>
      <c r="HI15" s="189" t="e">
        <f t="shared" ca="1" si="24"/>
        <v>#NAME?</v>
      </c>
      <c r="HJ15" s="189" t="e">
        <f t="shared" ca="1" si="25"/>
        <v>#NAME?</v>
      </c>
      <c r="HK15" s="189" t="e">
        <f t="shared" ca="1" si="26"/>
        <v>#NAME?</v>
      </c>
      <c r="HL15" s="189" t="e">
        <f t="shared" ca="1" si="27"/>
        <v>#NAME?</v>
      </c>
      <c r="HM15" s="189" t="e">
        <f t="shared" ca="1" si="28"/>
        <v>#NAME?</v>
      </c>
      <c r="HN15" s="189" t="e">
        <f t="shared" ca="1" si="29"/>
        <v>#NAME?</v>
      </c>
      <c r="HO15" s="189" t="e">
        <f t="shared" ca="1" si="30"/>
        <v>#NAME?</v>
      </c>
      <c r="HP15" s="189" t="e">
        <f t="shared" ca="1" si="31"/>
        <v>#NAME?</v>
      </c>
      <c r="HQ15" s="189" t="e">
        <f t="shared" ca="1" si="32"/>
        <v>#NAME?</v>
      </c>
      <c r="HR15" s="189" t="e">
        <f t="shared" ca="1" si="33"/>
        <v>#NAME?</v>
      </c>
      <c r="HS15" s="189" t="e">
        <f t="shared" ca="1" si="34"/>
        <v>#NAME?</v>
      </c>
      <c r="HT15" s="189" t="e">
        <f t="shared" ca="1" si="35"/>
        <v>#NAME?</v>
      </c>
      <c r="HU15" s="189" t="e">
        <f t="shared" ca="1" si="36"/>
        <v>#NAME?</v>
      </c>
      <c r="HV15" s="189" t="e">
        <f t="shared" ca="1" si="37"/>
        <v>#NAME?</v>
      </c>
      <c r="HW15" s="189" t="e">
        <f t="shared" ca="1" si="38"/>
        <v>#NAME?</v>
      </c>
      <c r="HX15" s="189" t="e">
        <f t="shared" ca="1" si="39"/>
        <v>#NAME?</v>
      </c>
      <c r="HY15" s="189" t="e">
        <f t="shared" ca="1" si="40"/>
        <v>#NAME?</v>
      </c>
      <c r="HZ15" s="189" t="e">
        <f t="shared" ca="1" si="41"/>
        <v>#NAME?</v>
      </c>
      <c r="IA15" s="189" t="e">
        <f t="shared" ca="1" si="42"/>
        <v>#NAME?</v>
      </c>
      <c r="IB15" s="189" t="e">
        <f t="shared" ca="1" si="43"/>
        <v>#NAME?</v>
      </c>
      <c r="IC15" s="189" t="e">
        <f t="shared" ca="1" si="149"/>
        <v>#NAME?</v>
      </c>
      <c r="ID15" s="189" t="e">
        <f t="shared" ca="1" si="44"/>
        <v>#NAME?</v>
      </c>
      <c r="IE15" s="189" t="e">
        <f t="shared" ca="1" si="45"/>
        <v>#NAME?</v>
      </c>
      <c r="IF15" s="189" t="e">
        <f t="shared" ca="1" si="46"/>
        <v>#NAME?</v>
      </c>
      <c r="IH15" s="205" t="s">
        <v>46</v>
      </c>
      <c r="II15" s="189"/>
      <c r="IJ15" s="189"/>
      <c r="IK15" s="189"/>
      <c r="IL15" s="189"/>
      <c r="IM15" s="189"/>
      <c r="IN15" s="189"/>
      <c r="IO15" s="189"/>
      <c r="IP15" s="189"/>
      <c r="IQ15" s="189"/>
      <c r="IR15" s="189"/>
      <c r="IS15" s="189"/>
      <c r="IT15" s="189"/>
      <c r="IU15" s="189"/>
      <c r="IV15" s="189"/>
      <c r="IW15" s="189"/>
      <c r="IX15" s="189"/>
      <c r="IY15" s="189"/>
      <c r="IZ15" s="189"/>
      <c r="JA15" s="189"/>
      <c r="JB15" s="189"/>
      <c r="JC15" s="189"/>
      <c r="JD15" s="189"/>
      <c r="JE15" s="189"/>
      <c r="JF15" s="189"/>
      <c r="JG15" s="189"/>
      <c r="JH15" s="189"/>
      <c r="JI15" s="189"/>
      <c r="JJ15" s="189"/>
      <c r="JK15" s="189"/>
      <c r="JL15" s="189"/>
      <c r="JM15" s="189"/>
      <c r="JN15" s="189"/>
      <c r="JO15" s="189"/>
      <c r="JP15" s="189"/>
      <c r="JQ15" s="189"/>
      <c r="JR15" s="189"/>
      <c r="JS15" s="189"/>
      <c r="JT15" s="189"/>
      <c r="JU15" s="189"/>
      <c r="JV15" s="189"/>
      <c r="JW15" s="189"/>
      <c r="JX15" s="189"/>
      <c r="JY15" s="189"/>
      <c r="JZ15" s="189"/>
      <c r="KA15" s="189"/>
      <c r="KB15" s="189"/>
      <c r="KC15" s="189"/>
      <c r="KD15" s="189"/>
    </row>
    <row r="16" spans="1:292">
      <c r="A16" s="191" t="s">
        <v>48</v>
      </c>
      <c r="B16" s="16">
        <v>7</v>
      </c>
      <c r="C16" s="16">
        <v>5</v>
      </c>
      <c r="D16" s="16">
        <v>9</v>
      </c>
      <c r="E16" s="17">
        <v>6</v>
      </c>
      <c r="F16" s="11">
        <v>5</v>
      </c>
      <c r="G16" s="11">
        <v>5</v>
      </c>
      <c r="H16" s="11">
        <v>7</v>
      </c>
      <c r="I16" s="11">
        <v>6</v>
      </c>
      <c r="J16" s="16">
        <v>8</v>
      </c>
      <c r="K16" s="16">
        <v>7</v>
      </c>
      <c r="L16" s="16">
        <v>9</v>
      </c>
      <c r="M16" s="16">
        <v>7</v>
      </c>
      <c r="N16" s="16">
        <v>6</v>
      </c>
      <c r="O16" s="16">
        <v>8</v>
      </c>
      <c r="P16" s="16">
        <v>7</v>
      </c>
      <c r="Q16" s="16">
        <v>6</v>
      </c>
      <c r="AP16" s="191" t="s">
        <v>47</v>
      </c>
      <c r="AQ16" s="188" t="e">
        <f t="shared" ca="1" si="50"/>
        <v>#NAME?</v>
      </c>
      <c r="AR16" s="188" t="e">
        <f t="shared" ca="1" si="51"/>
        <v>#NAME?</v>
      </c>
      <c r="AS16" s="188" t="e">
        <f t="shared" ca="1" si="52"/>
        <v>#NAME?</v>
      </c>
      <c r="AT16" s="188" t="e">
        <f t="shared" ca="1" si="53"/>
        <v>#NAME?</v>
      </c>
      <c r="AU16" s="210" t="e">
        <f t="shared" ca="1" si="54"/>
        <v>#NAME?</v>
      </c>
      <c r="AV16" s="188" t="e">
        <f t="shared" ca="1" si="55"/>
        <v>#NAME?</v>
      </c>
      <c r="AW16" s="188" t="e">
        <f t="shared" ca="1" si="56"/>
        <v>#NAME?</v>
      </c>
      <c r="AX16" s="188" t="e">
        <f t="shared" ca="1" si="57"/>
        <v>#NAME?</v>
      </c>
      <c r="AY16" s="210" t="e">
        <f t="shared" ca="1" si="58"/>
        <v>#NAME?</v>
      </c>
      <c r="AZ16" s="210" t="e">
        <f t="shared" ca="1" si="59"/>
        <v>#NAME?</v>
      </c>
      <c r="BA16" s="210" t="e">
        <f t="shared" ca="1" si="60"/>
        <v>#NAME?</v>
      </c>
      <c r="BB16" s="210" t="e">
        <f t="shared" ca="1" si="61"/>
        <v>#NAME?</v>
      </c>
      <c r="BC16" s="210" t="e">
        <f t="shared" ca="1" si="62"/>
        <v>#NAME?</v>
      </c>
      <c r="BD16" s="210" t="e">
        <f t="shared" ca="1" si="63"/>
        <v>#NAME?</v>
      </c>
      <c r="BE16" s="210" t="e">
        <f t="shared" ca="1" si="64"/>
        <v>#NAME?</v>
      </c>
      <c r="BF16" s="210" t="e">
        <f t="shared" ca="1" si="65"/>
        <v>#NAME?</v>
      </c>
      <c r="BG16" s="210" t="e">
        <f t="shared" ca="1" si="66"/>
        <v>#NAME?</v>
      </c>
      <c r="BH16" s="210" t="e">
        <f t="shared" ca="1" si="67"/>
        <v>#NAME?</v>
      </c>
      <c r="BI16" s="210" t="e">
        <f t="shared" ca="1" si="68"/>
        <v>#NAME?</v>
      </c>
      <c r="BJ16" s="210" t="e">
        <f t="shared" ca="1" si="69"/>
        <v>#NAME?</v>
      </c>
      <c r="BK16" s="210" t="e">
        <f t="shared" ca="1" si="70"/>
        <v>#NAME?</v>
      </c>
      <c r="BL16" s="210" t="e">
        <f t="shared" ca="1" si="71"/>
        <v>#NAME?</v>
      </c>
      <c r="BM16" s="210" t="e">
        <f t="shared" ca="1" si="72"/>
        <v>#NAME?</v>
      </c>
      <c r="BN16" s="210" t="e">
        <f t="shared" ca="1" si="73"/>
        <v>#NAME?</v>
      </c>
      <c r="BO16" s="210" t="e">
        <f t="shared" ca="1" si="74"/>
        <v>#NAME?</v>
      </c>
      <c r="BP16" s="210" t="e">
        <f t="shared" ca="1" si="75"/>
        <v>#NAME?</v>
      </c>
      <c r="BQ16" s="210" t="e">
        <f t="shared" ca="1" si="76"/>
        <v>#NAME?</v>
      </c>
      <c r="BR16" s="210" t="e">
        <f t="shared" ca="1" si="77"/>
        <v>#NAME?</v>
      </c>
      <c r="BS16" s="210" t="e">
        <f t="shared" ca="1" si="78"/>
        <v>#NAME?</v>
      </c>
      <c r="BT16" s="210" t="e">
        <f t="shared" ca="1" si="79"/>
        <v>#NAME?</v>
      </c>
      <c r="BU16" s="210" t="e">
        <f t="shared" ca="1" si="80"/>
        <v>#NAME?</v>
      </c>
      <c r="BV16" s="210" t="e">
        <f t="shared" ca="1" si="81"/>
        <v>#NAME?</v>
      </c>
      <c r="BW16" s="210" t="e">
        <f t="shared" ca="1" si="82"/>
        <v>#NAME?</v>
      </c>
      <c r="BX16" s="210" t="e">
        <f t="shared" ca="1" si="83"/>
        <v>#NAME?</v>
      </c>
      <c r="BY16" s="210" t="e">
        <f t="shared" ca="1" si="84"/>
        <v>#NAME?</v>
      </c>
      <c r="BZ16" s="210" t="e">
        <f t="shared" ca="1" si="85"/>
        <v>#NAME?</v>
      </c>
      <c r="CA16" s="210" t="e">
        <f t="shared" ca="1" si="86"/>
        <v>#NAME?</v>
      </c>
      <c r="CB16" s="210" t="e">
        <f t="shared" ca="1" si="87"/>
        <v>#NAME?</v>
      </c>
      <c r="CC16" s="210" t="e">
        <f t="shared" ca="1" si="88"/>
        <v>#NAME?</v>
      </c>
      <c r="CD16" s="210" t="e">
        <f t="shared" ca="1" si="89"/>
        <v>#NAME?</v>
      </c>
      <c r="CE16" s="210" t="e">
        <f t="shared" ca="1" si="90"/>
        <v>#NAME?</v>
      </c>
      <c r="CF16" s="210" t="e">
        <f t="shared" ca="1" si="91"/>
        <v>#NAME?</v>
      </c>
      <c r="CG16" s="210" t="e">
        <f t="shared" ca="1" si="92"/>
        <v>#NAME?</v>
      </c>
      <c r="CH16" s="210" t="e">
        <f t="shared" ca="1" si="93"/>
        <v>#NAME?</v>
      </c>
      <c r="CI16" s="210" t="e">
        <f t="shared" ca="1" si="94"/>
        <v>#NAME?</v>
      </c>
      <c r="CJ16" s="210" t="e">
        <f t="shared" ca="1" si="95"/>
        <v>#NAME?</v>
      </c>
      <c r="CK16" s="210" t="e">
        <f t="shared" ca="1" si="96"/>
        <v>#NAME?</v>
      </c>
      <c r="CL16" s="210" t="e">
        <f t="shared" ca="1" si="97"/>
        <v>#NAME?</v>
      </c>
      <c r="CM16" s="32"/>
      <c r="CN16" s="205" t="s">
        <v>47</v>
      </c>
      <c r="CO16" s="15" t="e">
        <f t="shared" ca="1" si="98"/>
        <v>#NAME?</v>
      </c>
      <c r="CP16" s="15" t="e">
        <f t="shared" ca="1" si="4"/>
        <v>#NAME?</v>
      </c>
      <c r="CQ16" s="15" t="e">
        <f t="shared" ca="1" si="4"/>
        <v>#NAME?</v>
      </c>
      <c r="CR16" s="15" t="e">
        <f t="shared" ca="1" si="4"/>
        <v>#NAME?</v>
      </c>
      <c r="CS16" s="15" t="e">
        <f t="shared" ca="1" si="4"/>
        <v>#NAME?</v>
      </c>
      <c r="CT16" s="15" t="e">
        <f t="shared" ca="1" si="4"/>
        <v>#NAME?</v>
      </c>
      <c r="CU16" s="15" t="e">
        <f t="shared" ca="1" si="4"/>
        <v>#NAME?</v>
      </c>
      <c r="CV16" s="15" t="e">
        <f t="shared" ca="1" si="4"/>
        <v>#NAME?</v>
      </c>
      <c r="CW16" s="15" t="e">
        <f t="shared" ca="1" si="4"/>
        <v>#NAME?</v>
      </c>
      <c r="CX16" s="15" t="e">
        <f t="shared" ca="1" si="4"/>
        <v>#NAME?</v>
      </c>
      <c r="CY16" s="15" t="e">
        <f t="shared" ca="1" si="4"/>
        <v>#NAME?</v>
      </c>
      <c r="CZ16" s="15" t="e">
        <f t="shared" ca="1" si="4"/>
        <v>#NAME?</v>
      </c>
      <c r="DA16" s="15" t="e">
        <f t="shared" ca="1" si="4"/>
        <v>#NAME?</v>
      </c>
      <c r="DB16" s="15" t="e">
        <f t="shared" ca="1" si="4"/>
        <v>#NAME?</v>
      </c>
      <c r="DC16" s="15" t="e">
        <f t="shared" ca="1" si="4"/>
        <v>#NAME?</v>
      </c>
      <c r="DD16" s="15" t="e">
        <f t="shared" ca="1" si="4"/>
        <v>#NAME?</v>
      </c>
      <c r="DE16" s="15" t="e">
        <f t="shared" ca="1" si="4"/>
        <v>#NAME?</v>
      </c>
      <c r="DF16" s="15" t="e">
        <f t="shared" ca="1" si="4"/>
        <v>#NAME?</v>
      </c>
      <c r="DG16" s="15" t="e">
        <f t="shared" ca="1" si="4"/>
        <v>#NAME?</v>
      </c>
      <c r="DH16" s="15" t="e">
        <f t="shared" ca="1" si="4"/>
        <v>#NAME?</v>
      </c>
      <c r="DI16" s="15" t="e">
        <f t="shared" ca="1" si="4"/>
        <v>#NAME?</v>
      </c>
      <c r="DJ16" s="15" t="e">
        <f t="shared" ca="1" si="4"/>
        <v>#NAME?</v>
      </c>
      <c r="DK16" s="15" t="e">
        <f t="shared" ca="1" si="4"/>
        <v>#NAME?</v>
      </c>
      <c r="DL16" s="15" t="e">
        <f t="shared" ca="1" si="4"/>
        <v>#NAME?</v>
      </c>
      <c r="DM16" s="15" t="e">
        <f t="shared" ca="1" si="4"/>
        <v>#NAME?</v>
      </c>
      <c r="DN16" s="15" t="e">
        <f t="shared" ca="1" si="4"/>
        <v>#NAME?</v>
      </c>
      <c r="DO16" s="15" t="e">
        <f t="shared" ca="1" si="4"/>
        <v>#NAME?</v>
      </c>
      <c r="DP16" s="15" t="e">
        <f t="shared" ca="1" si="4"/>
        <v>#NAME?</v>
      </c>
      <c r="DQ16" s="15" t="e">
        <f t="shared" ca="1" si="4"/>
        <v>#NAME?</v>
      </c>
      <c r="DR16" s="15" t="e">
        <f t="shared" ca="1" si="4"/>
        <v>#NAME?</v>
      </c>
      <c r="DS16" s="15" t="e">
        <f t="shared" ca="1" si="4"/>
        <v>#NAME?</v>
      </c>
      <c r="DT16" s="15" t="e">
        <f t="shared" ca="1" si="99"/>
        <v>#NAME?</v>
      </c>
      <c r="DU16" s="15" t="e">
        <f t="shared" ca="1" si="5"/>
        <v>#NAME?</v>
      </c>
      <c r="DV16" s="15" t="e">
        <f t="shared" ca="1" si="5"/>
        <v>#NAME?</v>
      </c>
      <c r="DW16" s="15" t="e">
        <f t="shared" ca="1" si="5"/>
        <v>#NAME?</v>
      </c>
      <c r="DX16" s="15" t="e">
        <f t="shared" ca="1" si="5"/>
        <v>#NAME?</v>
      </c>
      <c r="DY16" s="15" t="e">
        <f t="shared" ca="1" si="5"/>
        <v>#NAME?</v>
      </c>
      <c r="DZ16" s="15" t="e">
        <f t="shared" ca="1" si="5"/>
        <v>#NAME?</v>
      </c>
      <c r="EA16" s="15" t="e">
        <f t="shared" ca="1" si="5"/>
        <v>#NAME?</v>
      </c>
      <c r="EB16" s="15" t="e">
        <f t="shared" ca="1" si="5"/>
        <v>#NAME?</v>
      </c>
      <c r="EC16" s="15" t="e">
        <f t="shared" ca="1" si="5"/>
        <v>#NAME?</v>
      </c>
      <c r="ED16" s="15" t="e">
        <f t="shared" ca="1" si="5"/>
        <v>#NAME?</v>
      </c>
      <c r="EE16" s="15" t="e">
        <f t="shared" ca="1" si="5"/>
        <v>#NAME?</v>
      </c>
      <c r="EF16" s="15" t="e">
        <f t="shared" ca="1" si="5"/>
        <v>#NAME?</v>
      </c>
      <c r="EG16" s="15" t="e">
        <f t="shared" ca="1" si="5"/>
        <v>#NAME?</v>
      </c>
      <c r="EH16" s="15" t="e">
        <f t="shared" ca="1" si="5"/>
        <v>#NAME?</v>
      </c>
      <c r="EI16" s="15" t="e">
        <f t="shared" ca="1" si="5"/>
        <v>#NAME?</v>
      </c>
      <c r="EJ16" s="15" t="e">
        <f t="shared" ca="1" si="5"/>
        <v>#NAME?</v>
      </c>
      <c r="EL16" s="205" t="s">
        <v>47</v>
      </c>
      <c r="EM16" s="189" t="e">
        <f t="shared" ca="1" si="100"/>
        <v>#NAME?</v>
      </c>
      <c r="EN16" s="189" t="e">
        <f t="shared" ca="1" si="101"/>
        <v>#NAME?</v>
      </c>
      <c r="EO16" s="189" t="e">
        <f t="shared" ca="1" si="102"/>
        <v>#NAME?</v>
      </c>
      <c r="EP16" s="189" t="e">
        <f t="shared" ca="1" si="103"/>
        <v>#NAME?</v>
      </c>
      <c r="EQ16" s="189" t="e">
        <f t="shared" ca="1" si="104"/>
        <v>#NAME?</v>
      </c>
      <c r="ER16" s="189" t="e">
        <f t="shared" ca="1" si="104"/>
        <v>#NAME?</v>
      </c>
      <c r="ES16" s="189" t="e">
        <f t="shared" ca="1" si="105"/>
        <v>#NAME?</v>
      </c>
      <c r="ET16" s="189" t="e">
        <f t="shared" ca="1" si="106"/>
        <v>#NAME?</v>
      </c>
      <c r="EU16" s="189" t="e">
        <f t="shared" ca="1" si="107"/>
        <v>#NAME?</v>
      </c>
      <c r="EV16" s="189" t="e">
        <f t="shared" ca="1" si="108"/>
        <v>#NAME?</v>
      </c>
      <c r="EW16" s="189" t="e">
        <f t="shared" ca="1" si="109"/>
        <v>#NAME?</v>
      </c>
      <c r="EX16" s="189" t="e">
        <f t="shared" ca="1" si="110"/>
        <v>#NAME?</v>
      </c>
      <c r="EY16" s="189" t="e">
        <f t="shared" ca="1" si="111"/>
        <v>#NAME?</v>
      </c>
      <c r="EZ16" s="189" t="e">
        <f t="shared" ca="1" si="112"/>
        <v>#NAME?</v>
      </c>
      <c r="FA16" s="189" t="e">
        <f t="shared" ca="1" si="113"/>
        <v>#NAME?</v>
      </c>
      <c r="FB16" s="189" t="e">
        <f t="shared" ca="1" si="114"/>
        <v>#NAME?</v>
      </c>
      <c r="FC16" s="189" t="e">
        <f t="shared" ca="1" si="115"/>
        <v>#NAME?</v>
      </c>
      <c r="FD16" s="189" t="e">
        <f t="shared" ca="1" si="116"/>
        <v>#NAME?</v>
      </c>
      <c r="FE16" s="189" t="e">
        <f t="shared" ca="1" si="117"/>
        <v>#NAME?</v>
      </c>
      <c r="FF16" s="189" t="e">
        <f t="shared" ca="1" si="118"/>
        <v>#NAME?</v>
      </c>
      <c r="FG16" s="189" t="e">
        <f t="shared" ca="1" si="119"/>
        <v>#NAME?</v>
      </c>
      <c r="FH16" s="189" t="e">
        <f t="shared" ca="1" si="120"/>
        <v>#NAME?</v>
      </c>
      <c r="FI16" s="189" t="e">
        <f t="shared" ca="1" si="121"/>
        <v>#NAME?</v>
      </c>
      <c r="FJ16" s="189" t="e">
        <f t="shared" ca="1" si="122"/>
        <v>#NAME?</v>
      </c>
      <c r="FK16" s="189" t="e">
        <f t="shared" ca="1" si="123"/>
        <v>#NAME?</v>
      </c>
      <c r="FL16" s="189" t="e">
        <f t="shared" ca="1" si="124"/>
        <v>#NAME?</v>
      </c>
      <c r="FM16" s="189" t="e">
        <f t="shared" ca="1" si="125"/>
        <v>#NAME?</v>
      </c>
      <c r="FN16" s="189" t="e">
        <f t="shared" ca="1" si="126"/>
        <v>#NAME?</v>
      </c>
      <c r="FO16" s="189" t="e">
        <f t="shared" ca="1" si="127"/>
        <v>#NAME?</v>
      </c>
      <c r="FP16" s="189" t="e">
        <f t="shared" ca="1" si="128"/>
        <v>#NAME?</v>
      </c>
      <c r="FQ16" s="189" t="e">
        <f t="shared" ca="1" si="129"/>
        <v>#NAME?</v>
      </c>
      <c r="FR16" s="189" t="e">
        <f t="shared" ca="1" si="130"/>
        <v>#NAME?</v>
      </c>
      <c r="FS16" s="189" t="e">
        <f t="shared" ca="1" si="131"/>
        <v>#NAME?</v>
      </c>
      <c r="FT16" s="189" t="e">
        <f t="shared" ca="1" si="132"/>
        <v>#NAME?</v>
      </c>
      <c r="FU16" s="189" t="e">
        <f t="shared" ca="1" si="133"/>
        <v>#NAME?</v>
      </c>
      <c r="FV16" s="189" t="e">
        <f t="shared" ca="1" si="134"/>
        <v>#NAME?</v>
      </c>
      <c r="FW16" s="189" t="e">
        <f t="shared" ca="1" si="135"/>
        <v>#NAME?</v>
      </c>
      <c r="FX16" s="189" t="e">
        <f t="shared" ca="1" si="136"/>
        <v>#NAME?</v>
      </c>
      <c r="FY16" s="189" t="e">
        <f t="shared" ca="1" si="137"/>
        <v>#NAME?</v>
      </c>
      <c r="FZ16" s="189" t="e">
        <f t="shared" ca="1" si="138"/>
        <v>#NAME?</v>
      </c>
      <c r="GA16" s="189" t="e">
        <f t="shared" ca="1" si="139"/>
        <v>#NAME?</v>
      </c>
      <c r="GB16" s="189" t="e">
        <f t="shared" ca="1" si="140"/>
        <v>#NAME?</v>
      </c>
      <c r="GC16" s="189" t="e">
        <f t="shared" ca="1" si="141"/>
        <v>#NAME?</v>
      </c>
      <c r="GD16" s="189" t="e">
        <f t="shared" ca="1" si="142"/>
        <v>#NAME?</v>
      </c>
      <c r="GE16" s="189" t="e">
        <f t="shared" ca="1" si="143"/>
        <v>#NAME?</v>
      </c>
      <c r="GF16" s="189" t="e">
        <f t="shared" ca="1" si="144"/>
        <v>#NAME?</v>
      </c>
      <c r="GG16" s="189" t="e">
        <f t="shared" ca="1" si="145"/>
        <v>#NAME?</v>
      </c>
      <c r="GH16" s="189" t="e">
        <f t="shared" ca="1" si="146"/>
        <v>#NAME?</v>
      </c>
      <c r="GJ16" s="205" t="s">
        <v>47</v>
      </c>
      <c r="GK16" s="189" t="e">
        <f t="shared" ca="1" si="147"/>
        <v>#NAME?</v>
      </c>
      <c r="GL16" s="189" t="e">
        <f t="shared" ca="1" si="22"/>
        <v>#NAME?</v>
      </c>
      <c r="GM16" s="189" t="e">
        <f t="shared" ca="1" si="22"/>
        <v>#NAME?</v>
      </c>
      <c r="GN16" s="189" t="e">
        <f t="shared" ca="1" si="22"/>
        <v>#NAME?</v>
      </c>
      <c r="GO16" s="189" t="e">
        <f t="shared" ca="1" si="22"/>
        <v>#NAME?</v>
      </c>
      <c r="GP16" s="189" t="e">
        <f t="shared" ca="1" si="22"/>
        <v>#NAME?</v>
      </c>
      <c r="GQ16" s="189" t="e">
        <f t="shared" ca="1" si="22"/>
        <v>#NAME?</v>
      </c>
      <c r="GR16" s="189" t="e">
        <f t="shared" ca="1" si="22"/>
        <v>#NAME?</v>
      </c>
      <c r="GS16" s="189" t="e">
        <f t="shared" ca="1" si="22"/>
        <v>#NAME?</v>
      </c>
      <c r="GT16" s="189" t="e">
        <f t="shared" ca="1" si="22"/>
        <v>#NAME?</v>
      </c>
      <c r="GU16" s="189" t="e">
        <f t="shared" ca="1" si="22"/>
        <v>#NAME?</v>
      </c>
      <c r="GV16" s="189" t="e">
        <f t="shared" ca="1" si="22"/>
        <v>#NAME?</v>
      </c>
      <c r="GW16" s="189" t="e">
        <f t="shared" ca="1" si="22"/>
        <v>#NAME?</v>
      </c>
      <c r="GX16" s="189" t="e">
        <f t="shared" ca="1" si="22"/>
        <v>#NAME?</v>
      </c>
      <c r="GY16" s="189" t="e">
        <f t="shared" ca="1" si="22"/>
        <v>#NAME?</v>
      </c>
      <c r="GZ16" s="189" t="e">
        <f t="shared" ca="1" si="22"/>
        <v>#NAME?</v>
      </c>
      <c r="HA16" s="189" t="e">
        <f t="shared" ca="1" si="22"/>
        <v>#NAME?</v>
      </c>
      <c r="HB16" s="189" t="e">
        <f t="shared" ca="1" si="22"/>
        <v>#NAME?</v>
      </c>
      <c r="HC16" s="189" t="e">
        <f t="shared" ca="1" si="22"/>
        <v>#NAME?</v>
      </c>
      <c r="HD16" s="189" t="e">
        <f t="shared" ca="1" si="22"/>
        <v>#NAME?</v>
      </c>
      <c r="HE16" s="189" t="e">
        <f t="shared" ca="1" si="22"/>
        <v>#NAME?</v>
      </c>
      <c r="HF16" s="189" t="e">
        <f t="shared" ca="1" si="22"/>
        <v>#NAME?</v>
      </c>
      <c r="HG16" s="189" t="e">
        <f t="shared" ca="1" si="148"/>
        <v>#NAME?</v>
      </c>
      <c r="HH16" s="189" t="e">
        <f t="shared" ca="1" si="23"/>
        <v>#NAME?</v>
      </c>
      <c r="HI16" s="189" t="e">
        <f t="shared" ca="1" si="24"/>
        <v>#NAME?</v>
      </c>
      <c r="HJ16" s="189" t="e">
        <f t="shared" ca="1" si="25"/>
        <v>#NAME?</v>
      </c>
      <c r="HK16" s="189" t="e">
        <f t="shared" ca="1" si="26"/>
        <v>#NAME?</v>
      </c>
      <c r="HL16" s="189" t="e">
        <f t="shared" ca="1" si="27"/>
        <v>#NAME?</v>
      </c>
      <c r="HM16" s="189" t="e">
        <f t="shared" ca="1" si="28"/>
        <v>#NAME?</v>
      </c>
      <c r="HN16" s="189" t="e">
        <f t="shared" ca="1" si="29"/>
        <v>#NAME?</v>
      </c>
      <c r="HO16" s="189" t="e">
        <f t="shared" ca="1" si="30"/>
        <v>#NAME?</v>
      </c>
      <c r="HP16" s="189" t="e">
        <f t="shared" ca="1" si="31"/>
        <v>#NAME?</v>
      </c>
      <c r="HQ16" s="189" t="e">
        <f t="shared" ca="1" si="32"/>
        <v>#NAME?</v>
      </c>
      <c r="HR16" s="189" t="e">
        <f t="shared" ca="1" si="33"/>
        <v>#NAME?</v>
      </c>
      <c r="HS16" s="189" t="e">
        <f t="shared" ca="1" si="34"/>
        <v>#NAME?</v>
      </c>
      <c r="HT16" s="189" t="e">
        <f t="shared" ca="1" si="35"/>
        <v>#NAME?</v>
      </c>
      <c r="HU16" s="189" t="e">
        <f t="shared" ca="1" si="36"/>
        <v>#NAME?</v>
      </c>
      <c r="HV16" s="189" t="e">
        <f t="shared" ca="1" si="37"/>
        <v>#NAME?</v>
      </c>
      <c r="HW16" s="189" t="e">
        <f t="shared" ca="1" si="38"/>
        <v>#NAME?</v>
      </c>
      <c r="HX16" s="189" t="e">
        <f t="shared" ca="1" si="39"/>
        <v>#NAME?</v>
      </c>
      <c r="HY16" s="189" t="e">
        <f t="shared" ca="1" si="40"/>
        <v>#NAME?</v>
      </c>
      <c r="HZ16" s="189" t="e">
        <f t="shared" ca="1" si="41"/>
        <v>#NAME?</v>
      </c>
      <c r="IA16" s="189" t="e">
        <f t="shared" ca="1" si="42"/>
        <v>#NAME?</v>
      </c>
      <c r="IB16" s="189" t="e">
        <f t="shared" ca="1" si="43"/>
        <v>#NAME?</v>
      </c>
      <c r="IC16" s="189" t="e">
        <f t="shared" ca="1" si="149"/>
        <v>#NAME?</v>
      </c>
      <c r="ID16" s="189" t="e">
        <f t="shared" ca="1" si="44"/>
        <v>#NAME?</v>
      </c>
      <c r="IE16" s="189" t="e">
        <f t="shared" ca="1" si="45"/>
        <v>#NAME?</v>
      </c>
      <c r="IF16" s="189" t="e">
        <f t="shared" ca="1" si="46"/>
        <v>#NAME?</v>
      </c>
      <c r="IH16" s="205" t="s">
        <v>47</v>
      </c>
      <c r="II16" s="189"/>
      <c r="IJ16" s="189"/>
      <c r="IK16" s="189"/>
      <c r="IL16" s="189"/>
      <c r="IM16" s="189"/>
      <c r="IN16" s="189"/>
      <c r="IO16" s="189"/>
      <c r="IP16" s="189"/>
      <c r="IQ16" s="189"/>
      <c r="IR16" s="189"/>
      <c r="IS16" s="189"/>
      <c r="IT16" s="189"/>
      <c r="IU16" s="189"/>
      <c r="IV16" s="189"/>
      <c r="IW16" s="189"/>
      <c r="IX16" s="189"/>
      <c r="IY16" s="189"/>
      <c r="IZ16" s="189"/>
      <c r="JA16" s="189"/>
      <c r="JB16" s="189"/>
      <c r="JC16" s="189"/>
      <c r="JD16" s="189"/>
      <c r="JE16" s="189"/>
      <c r="JF16" s="189"/>
      <c r="JG16" s="189"/>
      <c r="JH16" s="189"/>
      <c r="JI16" s="189"/>
      <c r="JJ16" s="189"/>
      <c r="JK16" s="189"/>
      <c r="JL16" s="189"/>
      <c r="JM16" s="189"/>
      <c r="JN16" s="189"/>
      <c r="JO16" s="189"/>
      <c r="JP16" s="189"/>
      <c r="JQ16" s="189"/>
      <c r="JR16" s="189"/>
      <c r="JS16" s="189"/>
      <c r="JT16" s="189"/>
      <c r="JU16" s="189"/>
      <c r="JV16" s="189"/>
      <c r="JW16" s="189"/>
      <c r="JX16" s="189"/>
      <c r="JY16" s="189"/>
      <c r="JZ16" s="189"/>
      <c r="KA16" s="189"/>
      <c r="KB16" s="189"/>
      <c r="KC16" s="189"/>
      <c r="KD16" s="189"/>
    </row>
    <row r="17" spans="1:290">
      <c r="A17" s="191" t="s">
        <v>49</v>
      </c>
      <c r="B17" s="16">
        <v>7</v>
      </c>
      <c r="C17" s="16">
        <v>5</v>
      </c>
      <c r="D17" s="16">
        <v>6</v>
      </c>
      <c r="E17" s="17">
        <v>9</v>
      </c>
      <c r="F17" s="11">
        <v>9</v>
      </c>
      <c r="G17" s="11">
        <v>5</v>
      </c>
      <c r="H17" s="11">
        <v>5</v>
      </c>
      <c r="I17" s="11">
        <v>7</v>
      </c>
      <c r="J17" s="16">
        <v>9</v>
      </c>
      <c r="K17" s="16">
        <v>7</v>
      </c>
      <c r="L17" s="16">
        <v>6</v>
      </c>
      <c r="M17" s="16">
        <v>7</v>
      </c>
      <c r="N17" s="16">
        <v>8</v>
      </c>
      <c r="O17" s="16">
        <v>9</v>
      </c>
      <c r="P17" s="16">
        <v>7</v>
      </c>
      <c r="Q17" s="16">
        <v>6</v>
      </c>
      <c r="U17" s="34"/>
      <c r="AP17" s="191" t="s">
        <v>48</v>
      </c>
      <c r="AQ17" s="188" t="e">
        <f t="shared" ca="1" si="50"/>
        <v>#NAME?</v>
      </c>
      <c r="AR17" s="188" t="e">
        <f t="shared" ca="1" si="51"/>
        <v>#NAME?</v>
      </c>
      <c r="AS17" s="188" t="e">
        <f t="shared" ca="1" si="52"/>
        <v>#NAME?</v>
      </c>
      <c r="AT17" s="188" t="e">
        <f t="shared" ca="1" si="53"/>
        <v>#NAME?</v>
      </c>
      <c r="AU17" s="210" t="e">
        <f t="shared" ca="1" si="54"/>
        <v>#NAME?</v>
      </c>
      <c r="AV17" s="188" t="e">
        <f t="shared" ca="1" si="55"/>
        <v>#NAME?</v>
      </c>
      <c r="AW17" s="188" t="e">
        <f t="shared" ca="1" si="56"/>
        <v>#NAME?</v>
      </c>
      <c r="AX17" s="188" t="e">
        <f t="shared" ca="1" si="57"/>
        <v>#NAME?</v>
      </c>
      <c r="AY17" s="210" t="e">
        <f t="shared" ca="1" si="58"/>
        <v>#NAME?</v>
      </c>
      <c r="AZ17" s="210" t="e">
        <f t="shared" ca="1" si="59"/>
        <v>#NAME?</v>
      </c>
      <c r="BA17" s="210" t="e">
        <f t="shared" ca="1" si="60"/>
        <v>#NAME?</v>
      </c>
      <c r="BB17" s="210" t="e">
        <f t="shared" ca="1" si="61"/>
        <v>#NAME?</v>
      </c>
      <c r="BC17" s="210" t="e">
        <f t="shared" ca="1" si="62"/>
        <v>#NAME?</v>
      </c>
      <c r="BD17" s="210" t="e">
        <f t="shared" ca="1" si="63"/>
        <v>#NAME?</v>
      </c>
      <c r="BE17" s="210" t="e">
        <f t="shared" ca="1" si="64"/>
        <v>#NAME?</v>
      </c>
      <c r="BF17" s="210" t="e">
        <f t="shared" ca="1" si="65"/>
        <v>#NAME?</v>
      </c>
      <c r="BG17" s="210" t="e">
        <f t="shared" ca="1" si="66"/>
        <v>#NAME?</v>
      </c>
      <c r="BH17" s="210" t="e">
        <f t="shared" ca="1" si="67"/>
        <v>#NAME?</v>
      </c>
      <c r="BI17" s="210" t="e">
        <f t="shared" ca="1" si="68"/>
        <v>#NAME?</v>
      </c>
      <c r="BJ17" s="210" t="e">
        <f t="shared" ca="1" si="69"/>
        <v>#NAME?</v>
      </c>
      <c r="BK17" s="210" t="e">
        <f t="shared" ca="1" si="70"/>
        <v>#NAME?</v>
      </c>
      <c r="BL17" s="210" t="e">
        <f t="shared" ca="1" si="71"/>
        <v>#NAME?</v>
      </c>
      <c r="BM17" s="210" t="e">
        <f t="shared" ca="1" si="72"/>
        <v>#NAME?</v>
      </c>
      <c r="BN17" s="210" t="e">
        <f t="shared" ca="1" si="73"/>
        <v>#NAME?</v>
      </c>
      <c r="BO17" s="210" t="e">
        <f t="shared" ca="1" si="74"/>
        <v>#NAME?</v>
      </c>
      <c r="BP17" s="210" t="e">
        <f t="shared" ca="1" si="75"/>
        <v>#NAME?</v>
      </c>
      <c r="BQ17" s="210" t="e">
        <f t="shared" ca="1" si="76"/>
        <v>#NAME?</v>
      </c>
      <c r="BR17" s="210" t="e">
        <f t="shared" ca="1" si="77"/>
        <v>#NAME?</v>
      </c>
      <c r="BS17" s="210" t="e">
        <f t="shared" ca="1" si="78"/>
        <v>#NAME?</v>
      </c>
      <c r="BT17" s="210" t="e">
        <f t="shared" ca="1" si="79"/>
        <v>#NAME?</v>
      </c>
      <c r="BU17" s="210" t="e">
        <f t="shared" ca="1" si="80"/>
        <v>#NAME?</v>
      </c>
      <c r="BV17" s="210" t="e">
        <f t="shared" ca="1" si="81"/>
        <v>#NAME?</v>
      </c>
      <c r="BW17" s="210" t="e">
        <f t="shared" ca="1" si="82"/>
        <v>#NAME?</v>
      </c>
      <c r="BX17" s="210" t="e">
        <f t="shared" ca="1" si="83"/>
        <v>#NAME?</v>
      </c>
      <c r="BY17" s="210" t="e">
        <f t="shared" ca="1" si="84"/>
        <v>#NAME?</v>
      </c>
      <c r="BZ17" s="210" t="e">
        <f t="shared" ca="1" si="85"/>
        <v>#NAME?</v>
      </c>
      <c r="CA17" s="210" t="e">
        <f t="shared" ca="1" si="86"/>
        <v>#NAME?</v>
      </c>
      <c r="CB17" s="210" t="e">
        <f t="shared" ca="1" si="87"/>
        <v>#NAME?</v>
      </c>
      <c r="CC17" s="210" t="e">
        <f t="shared" ca="1" si="88"/>
        <v>#NAME?</v>
      </c>
      <c r="CD17" s="210" t="e">
        <f t="shared" ca="1" si="89"/>
        <v>#NAME?</v>
      </c>
      <c r="CE17" s="210" t="e">
        <f t="shared" ca="1" si="90"/>
        <v>#NAME?</v>
      </c>
      <c r="CF17" s="210" t="e">
        <f t="shared" ca="1" si="91"/>
        <v>#NAME?</v>
      </c>
      <c r="CG17" s="210" t="e">
        <f t="shared" ca="1" si="92"/>
        <v>#NAME?</v>
      </c>
      <c r="CH17" s="210" t="e">
        <f t="shared" ca="1" si="93"/>
        <v>#NAME?</v>
      </c>
      <c r="CI17" s="210" t="e">
        <f t="shared" ca="1" si="94"/>
        <v>#NAME?</v>
      </c>
      <c r="CJ17" s="210" t="e">
        <f t="shared" ca="1" si="95"/>
        <v>#NAME?</v>
      </c>
      <c r="CK17" s="210" t="e">
        <f t="shared" ca="1" si="96"/>
        <v>#NAME?</v>
      </c>
      <c r="CL17" s="210" t="e">
        <f t="shared" ca="1" si="97"/>
        <v>#NAME?</v>
      </c>
      <c r="CM17" s="32"/>
      <c r="CN17" s="205" t="s">
        <v>48</v>
      </c>
      <c r="CO17" s="15" t="e">
        <f t="shared" ca="1" si="98"/>
        <v>#NAME?</v>
      </c>
      <c r="CP17" s="15" t="e">
        <f t="shared" ca="1" si="4"/>
        <v>#NAME?</v>
      </c>
      <c r="CQ17" s="15" t="e">
        <f t="shared" ca="1" si="4"/>
        <v>#NAME?</v>
      </c>
      <c r="CR17" s="15" t="e">
        <f t="shared" ca="1" si="4"/>
        <v>#NAME?</v>
      </c>
      <c r="CS17" s="15" t="e">
        <f t="shared" ca="1" si="4"/>
        <v>#NAME?</v>
      </c>
      <c r="CT17" s="15" t="e">
        <f t="shared" ca="1" si="4"/>
        <v>#NAME?</v>
      </c>
      <c r="CU17" s="15" t="e">
        <f t="shared" ca="1" si="4"/>
        <v>#NAME?</v>
      </c>
      <c r="CV17" s="15" t="e">
        <f t="shared" ca="1" si="4"/>
        <v>#NAME?</v>
      </c>
      <c r="CW17" s="15" t="e">
        <f t="shared" ca="1" si="4"/>
        <v>#NAME?</v>
      </c>
      <c r="CX17" s="15" t="e">
        <f t="shared" ca="1" si="4"/>
        <v>#NAME?</v>
      </c>
      <c r="CY17" s="15" t="e">
        <f t="shared" ca="1" si="4"/>
        <v>#NAME?</v>
      </c>
      <c r="CZ17" s="15" t="e">
        <f t="shared" ca="1" si="4"/>
        <v>#NAME?</v>
      </c>
      <c r="DA17" s="15" t="e">
        <f t="shared" ca="1" si="4"/>
        <v>#NAME?</v>
      </c>
      <c r="DB17" s="15" t="e">
        <f t="shared" ca="1" si="4"/>
        <v>#NAME?</v>
      </c>
      <c r="DC17" s="15" t="e">
        <f t="shared" ca="1" si="4"/>
        <v>#NAME?</v>
      </c>
      <c r="DD17" s="15" t="e">
        <f t="shared" ca="1" si="4"/>
        <v>#NAME?</v>
      </c>
      <c r="DE17" s="15" t="e">
        <f t="shared" ca="1" si="4"/>
        <v>#NAME?</v>
      </c>
      <c r="DF17" s="15" t="e">
        <f t="shared" ca="1" si="4"/>
        <v>#NAME?</v>
      </c>
      <c r="DG17" s="15" t="e">
        <f t="shared" ca="1" si="4"/>
        <v>#NAME?</v>
      </c>
      <c r="DH17" s="15" t="e">
        <f t="shared" ca="1" si="4"/>
        <v>#NAME?</v>
      </c>
      <c r="DI17" s="15" t="e">
        <f t="shared" ca="1" si="4"/>
        <v>#NAME?</v>
      </c>
      <c r="DJ17" s="15" t="e">
        <f t="shared" ca="1" si="4"/>
        <v>#NAME?</v>
      </c>
      <c r="DK17" s="15" t="e">
        <f t="shared" ca="1" si="4"/>
        <v>#NAME?</v>
      </c>
      <c r="DL17" s="15" t="e">
        <f t="shared" ca="1" si="4"/>
        <v>#NAME?</v>
      </c>
      <c r="DM17" s="15" t="e">
        <f t="shared" ca="1" si="4"/>
        <v>#NAME?</v>
      </c>
      <c r="DN17" s="15" t="e">
        <f t="shared" ca="1" si="4"/>
        <v>#NAME?</v>
      </c>
      <c r="DO17" s="15" t="e">
        <f t="shared" ca="1" si="4"/>
        <v>#NAME?</v>
      </c>
      <c r="DP17" s="15" t="e">
        <f t="shared" ca="1" si="4"/>
        <v>#NAME?</v>
      </c>
      <c r="DQ17" s="15" t="e">
        <f t="shared" ca="1" si="4"/>
        <v>#NAME?</v>
      </c>
      <c r="DR17" s="15" t="e">
        <f t="shared" ca="1" si="4"/>
        <v>#NAME?</v>
      </c>
      <c r="DS17" s="15" t="e">
        <f t="shared" ca="1" si="4"/>
        <v>#NAME?</v>
      </c>
      <c r="DT17" s="15" t="e">
        <f t="shared" ca="1" si="99"/>
        <v>#NAME?</v>
      </c>
      <c r="DU17" s="15" t="e">
        <f t="shared" ca="1" si="5"/>
        <v>#NAME?</v>
      </c>
      <c r="DV17" s="15" t="e">
        <f t="shared" ca="1" si="5"/>
        <v>#NAME?</v>
      </c>
      <c r="DW17" s="15" t="e">
        <f t="shared" ca="1" si="5"/>
        <v>#NAME?</v>
      </c>
      <c r="DX17" s="15" t="e">
        <f t="shared" ca="1" si="5"/>
        <v>#NAME?</v>
      </c>
      <c r="DY17" s="15" t="e">
        <f t="shared" ca="1" si="5"/>
        <v>#NAME?</v>
      </c>
      <c r="DZ17" s="15" t="e">
        <f t="shared" ca="1" si="5"/>
        <v>#NAME?</v>
      </c>
      <c r="EA17" s="15" t="e">
        <f t="shared" ca="1" si="5"/>
        <v>#NAME?</v>
      </c>
      <c r="EB17" s="15" t="e">
        <f t="shared" ca="1" si="5"/>
        <v>#NAME?</v>
      </c>
      <c r="EC17" s="15" t="e">
        <f t="shared" ca="1" si="5"/>
        <v>#NAME?</v>
      </c>
      <c r="ED17" s="15" t="e">
        <f t="shared" ca="1" si="5"/>
        <v>#NAME?</v>
      </c>
      <c r="EE17" s="15" t="e">
        <f t="shared" ca="1" si="5"/>
        <v>#NAME?</v>
      </c>
      <c r="EF17" s="15" t="e">
        <f t="shared" ca="1" si="5"/>
        <v>#NAME?</v>
      </c>
      <c r="EG17" s="15" t="e">
        <f t="shared" ca="1" si="5"/>
        <v>#NAME?</v>
      </c>
      <c r="EH17" s="15" t="e">
        <f t="shared" ca="1" si="5"/>
        <v>#NAME?</v>
      </c>
      <c r="EI17" s="15" t="e">
        <f t="shared" ca="1" si="5"/>
        <v>#NAME?</v>
      </c>
      <c r="EJ17" s="15" t="e">
        <f t="shared" ca="1" si="5"/>
        <v>#NAME?</v>
      </c>
      <c r="EL17" s="205" t="s">
        <v>48</v>
      </c>
      <c r="EM17" s="189" t="e">
        <f t="shared" ca="1" si="100"/>
        <v>#NAME?</v>
      </c>
      <c r="EN17" s="189" t="e">
        <f t="shared" ca="1" si="101"/>
        <v>#NAME?</v>
      </c>
      <c r="EO17" s="189" t="e">
        <f t="shared" ca="1" si="102"/>
        <v>#NAME?</v>
      </c>
      <c r="EP17" s="189" t="e">
        <f t="shared" ca="1" si="103"/>
        <v>#NAME?</v>
      </c>
      <c r="EQ17" s="189" t="e">
        <f t="shared" ca="1" si="104"/>
        <v>#NAME?</v>
      </c>
      <c r="ER17" s="189" t="e">
        <f t="shared" ca="1" si="104"/>
        <v>#NAME?</v>
      </c>
      <c r="ES17" s="189" t="e">
        <f t="shared" ca="1" si="105"/>
        <v>#NAME?</v>
      </c>
      <c r="ET17" s="189" t="e">
        <f t="shared" ca="1" si="106"/>
        <v>#NAME?</v>
      </c>
      <c r="EU17" s="189" t="e">
        <f t="shared" ca="1" si="107"/>
        <v>#NAME?</v>
      </c>
      <c r="EV17" s="189" t="e">
        <f t="shared" ca="1" si="108"/>
        <v>#NAME?</v>
      </c>
      <c r="EW17" s="189" t="e">
        <f t="shared" ca="1" si="109"/>
        <v>#NAME?</v>
      </c>
      <c r="EX17" s="189" t="e">
        <f t="shared" ca="1" si="110"/>
        <v>#NAME?</v>
      </c>
      <c r="EY17" s="189" t="e">
        <f t="shared" ca="1" si="111"/>
        <v>#NAME?</v>
      </c>
      <c r="EZ17" s="189" t="e">
        <f t="shared" ca="1" si="112"/>
        <v>#NAME?</v>
      </c>
      <c r="FA17" s="189" t="e">
        <f t="shared" ca="1" si="113"/>
        <v>#NAME?</v>
      </c>
      <c r="FB17" s="189" t="e">
        <f t="shared" ca="1" si="114"/>
        <v>#NAME?</v>
      </c>
      <c r="FC17" s="189" t="e">
        <f t="shared" ca="1" si="115"/>
        <v>#NAME?</v>
      </c>
      <c r="FD17" s="189" t="e">
        <f t="shared" ca="1" si="116"/>
        <v>#NAME?</v>
      </c>
      <c r="FE17" s="189" t="e">
        <f t="shared" ca="1" si="117"/>
        <v>#NAME?</v>
      </c>
      <c r="FF17" s="189" t="e">
        <f t="shared" ca="1" si="118"/>
        <v>#NAME?</v>
      </c>
      <c r="FG17" s="189" t="e">
        <f t="shared" ca="1" si="119"/>
        <v>#NAME?</v>
      </c>
      <c r="FH17" s="189" t="e">
        <f t="shared" ca="1" si="120"/>
        <v>#NAME?</v>
      </c>
      <c r="FI17" s="189" t="e">
        <f t="shared" ca="1" si="121"/>
        <v>#NAME?</v>
      </c>
      <c r="FJ17" s="189" t="e">
        <f t="shared" ca="1" si="122"/>
        <v>#NAME?</v>
      </c>
      <c r="FK17" s="189" t="e">
        <f t="shared" ca="1" si="123"/>
        <v>#NAME?</v>
      </c>
      <c r="FL17" s="189" t="e">
        <f t="shared" ca="1" si="124"/>
        <v>#NAME?</v>
      </c>
      <c r="FM17" s="189" t="e">
        <f t="shared" ca="1" si="125"/>
        <v>#NAME?</v>
      </c>
      <c r="FN17" s="189" t="e">
        <f t="shared" ca="1" si="126"/>
        <v>#NAME?</v>
      </c>
      <c r="FO17" s="189" t="e">
        <f t="shared" ca="1" si="127"/>
        <v>#NAME?</v>
      </c>
      <c r="FP17" s="189" t="e">
        <f t="shared" ca="1" si="128"/>
        <v>#NAME?</v>
      </c>
      <c r="FQ17" s="189" t="e">
        <f t="shared" ca="1" si="129"/>
        <v>#NAME?</v>
      </c>
      <c r="FR17" s="189" t="e">
        <f t="shared" ca="1" si="130"/>
        <v>#NAME?</v>
      </c>
      <c r="FS17" s="189" t="e">
        <f t="shared" ca="1" si="131"/>
        <v>#NAME?</v>
      </c>
      <c r="FT17" s="189" t="e">
        <f t="shared" ca="1" si="132"/>
        <v>#NAME?</v>
      </c>
      <c r="FU17" s="189" t="e">
        <f t="shared" ca="1" si="133"/>
        <v>#NAME?</v>
      </c>
      <c r="FV17" s="189" t="e">
        <f t="shared" ca="1" si="134"/>
        <v>#NAME?</v>
      </c>
      <c r="FW17" s="189" t="e">
        <f t="shared" ca="1" si="135"/>
        <v>#NAME?</v>
      </c>
      <c r="FX17" s="189" t="e">
        <f t="shared" ca="1" si="136"/>
        <v>#NAME?</v>
      </c>
      <c r="FY17" s="189" t="e">
        <f t="shared" ca="1" si="137"/>
        <v>#NAME?</v>
      </c>
      <c r="FZ17" s="189" t="e">
        <f t="shared" ca="1" si="138"/>
        <v>#NAME?</v>
      </c>
      <c r="GA17" s="189" t="e">
        <f t="shared" ca="1" si="139"/>
        <v>#NAME?</v>
      </c>
      <c r="GB17" s="189" t="e">
        <f t="shared" ca="1" si="140"/>
        <v>#NAME?</v>
      </c>
      <c r="GC17" s="189" t="e">
        <f t="shared" ca="1" si="141"/>
        <v>#NAME?</v>
      </c>
      <c r="GD17" s="189" t="e">
        <f t="shared" ca="1" si="142"/>
        <v>#NAME?</v>
      </c>
      <c r="GE17" s="189" t="e">
        <f t="shared" ca="1" si="143"/>
        <v>#NAME?</v>
      </c>
      <c r="GF17" s="189" t="e">
        <f t="shared" ca="1" si="144"/>
        <v>#NAME?</v>
      </c>
      <c r="GG17" s="189" t="e">
        <f t="shared" ca="1" si="145"/>
        <v>#NAME?</v>
      </c>
      <c r="GH17" s="189" t="e">
        <f t="shared" ca="1" si="146"/>
        <v>#NAME?</v>
      </c>
      <c r="GJ17" s="205" t="s">
        <v>48</v>
      </c>
      <c r="GK17" s="189" t="e">
        <f t="shared" ca="1" si="147"/>
        <v>#NAME?</v>
      </c>
      <c r="GL17" s="189" t="e">
        <f t="shared" ca="1" si="22"/>
        <v>#NAME?</v>
      </c>
      <c r="GM17" s="189" t="e">
        <f t="shared" ca="1" si="22"/>
        <v>#NAME?</v>
      </c>
      <c r="GN17" s="189" t="e">
        <f t="shared" ca="1" si="22"/>
        <v>#NAME?</v>
      </c>
      <c r="GO17" s="189" t="e">
        <f t="shared" ca="1" si="22"/>
        <v>#NAME?</v>
      </c>
      <c r="GP17" s="189" t="e">
        <f t="shared" ca="1" si="22"/>
        <v>#NAME?</v>
      </c>
      <c r="GQ17" s="189" t="e">
        <f t="shared" ca="1" si="22"/>
        <v>#NAME?</v>
      </c>
      <c r="GR17" s="189" t="e">
        <f t="shared" ca="1" si="22"/>
        <v>#NAME?</v>
      </c>
      <c r="GS17" s="189" t="e">
        <f t="shared" ca="1" si="22"/>
        <v>#NAME?</v>
      </c>
      <c r="GT17" s="189" t="e">
        <f t="shared" ca="1" si="22"/>
        <v>#NAME?</v>
      </c>
      <c r="GU17" s="189" t="e">
        <f t="shared" ca="1" si="22"/>
        <v>#NAME?</v>
      </c>
      <c r="GV17" s="189" t="e">
        <f t="shared" ca="1" si="22"/>
        <v>#NAME?</v>
      </c>
      <c r="GW17" s="189" t="e">
        <f t="shared" ca="1" si="22"/>
        <v>#NAME?</v>
      </c>
      <c r="GX17" s="189" t="e">
        <f t="shared" ca="1" si="22"/>
        <v>#NAME?</v>
      </c>
      <c r="GY17" s="189" t="e">
        <f t="shared" ca="1" si="22"/>
        <v>#NAME?</v>
      </c>
      <c r="GZ17" s="189" t="e">
        <f t="shared" ca="1" si="22"/>
        <v>#NAME?</v>
      </c>
      <c r="HA17" s="189" t="e">
        <f t="shared" ca="1" si="22"/>
        <v>#NAME?</v>
      </c>
      <c r="HB17" s="189" t="e">
        <f t="shared" ca="1" si="22"/>
        <v>#NAME?</v>
      </c>
      <c r="HC17" s="189" t="e">
        <f t="shared" ca="1" si="22"/>
        <v>#NAME?</v>
      </c>
      <c r="HD17" s="189" t="e">
        <f t="shared" ca="1" si="22"/>
        <v>#NAME?</v>
      </c>
      <c r="HE17" s="189" t="e">
        <f t="shared" ca="1" si="22"/>
        <v>#NAME?</v>
      </c>
      <c r="HF17" s="189" t="e">
        <f t="shared" ca="1" si="22"/>
        <v>#NAME?</v>
      </c>
      <c r="HG17" s="189" t="e">
        <f t="shared" ca="1" si="148"/>
        <v>#NAME?</v>
      </c>
      <c r="HH17" s="189" t="e">
        <f t="shared" ca="1" si="23"/>
        <v>#NAME?</v>
      </c>
      <c r="HI17" s="189" t="e">
        <f t="shared" ca="1" si="24"/>
        <v>#NAME?</v>
      </c>
      <c r="HJ17" s="189" t="e">
        <f t="shared" ca="1" si="25"/>
        <v>#NAME?</v>
      </c>
      <c r="HK17" s="189" t="e">
        <f t="shared" ca="1" si="26"/>
        <v>#NAME?</v>
      </c>
      <c r="HL17" s="189" t="e">
        <f t="shared" ca="1" si="27"/>
        <v>#NAME?</v>
      </c>
      <c r="HM17" s="189" t="e">
        <f t="shared" ca="1" si="28"/>
        <v>#NAME?</v>
      </c>
      <c r="HN17" s="189" t="e">
        <f t="shared" ca="1" si="29"/>
        <v>#NAME?</v>
      </c>
      <c r="HO17" s="189" t="e">
        <f t="shared" ca="1" si="30"/>
        <v>#NAME?</v>
      </c>
      <c r="HP17" s="189" t="e">
        <f t="shared" ca="1" si="31"/>
        <v>#NAME?</v>
      </c>
      <c r="HQ17" s="189" t="e">
        <f t="shared" ca="1" si="32"/>
        <v>#NAME?</v>
      </c>
      <c r="HR17" s="189" t="e">
        <f t="shared" ca="1" si="33"/>
        <v>#NAME?</v>
      </c>
      <c r="HS17" s="189" t="e">
        <f t="shared" ca="1" si="34"/>
        <v>#NAME?</v>
      </c>
      <c r="HT17" s="189" t="e">
        <f t="shared" ca="1" si="35"/>
        <v>#NAME?</v>
      </c>
      <c r="HU17" s="189" t="e">
        <f t="shared" ca="1" si="36"/>
        <v>#NAME?</v>
      </c>
      <c r="HV17" s="189" t="e">
        <f t="shared" ca="1" si="37"/>
        <v>#NAME?</v>
      </c>
      <c r="HW17" s="189" t="e">
        <f t="shared" ca="1" si="38"/>
        <v>#NAME?</v>
      </c>
      <c r="HX17" s="189" t="e">
        <f t="shared" ca="1" si="39"/>
        <v>#NAME?</v>
      </c>
      <c r="HY17" s="189" t="e">
        <f t="shared" ca="1" si="40"/>
        <v>#NAME?</v>
      </c>
      <c r="HZ17" s="189" t="e">
        <f t="shared" ca="1" si="41"/>
        <v>#NAME?</v>
      </c>
      <c r="IA17" s="189" t="e">
        <f t="shared" ca="1" si="42"/>
        <v>#NAME?</v>
      </c>
      <c r="IB17" s="189" t="e">
        <f t="shared" ca="1" si="43"/>
        <v>#NAME?</v>
      </c>
      <c r="IC17" s="189" t="e">
        <f t="shared" ca="1" si="149"/>
        <v>#NAME?</v>
      </c>
      <c r="ID17" s="189" t="e">
        <f t="shared" ca="1" si="44"/>
        <v>#NAME?</v>
      </c>
      <c r="IE17" s="189" t="e">
        <f t="shared" ca="1" si="45"/>
        <v>#NAME?</v>
      </c>
      <c r="IF17" s="189" t="e">
        <f t="shared" ca="1" si="46"/>
        <v>#NAME?</v>
      </c>
      <c r="IH17" s="205" t="s">
        <v>48</v>
      </c>
      <c r="II17" s="189"/>
      <c r="IJ17" s="189"/>
      <c r="IK17" s="189"/>
      <c r="IL17" s="189"/>
      <c r="IM17" s="189"/>
      <c r="IN17" s="189"/>
      <c r="IO17" s="189"/>
      <c r="IP17" s="189"/>
      <c r="IQ17" s="189"/>
      <c r="IR17" s="189"/>
      <c r="IS17" s="189"/>
      <c r="IT17" s="189"/>
      <c r="IU17" s="189"/>
      <c r="IV17" s="189"/>
      <c r="IW17" s="189"/>
      <c r="IX17" s="189"/>
      <c r="IY17" s="189"/>
      <c r="IZ17" s="189"/>
      <c r="JA17" s="189"/>
      <c r="JB17" s="189"/>
      <c r="JC17" s="189"/>
      <c r="JD17" s="189"/>
      <c r="JE17" s="189"/>
      <c r="JF17" s="189"/>
      <c r="JG17" s="189"/>
      <c r="JH17" s="189"/>
      <c r="JI17" s="189"/>
      <c r="JJ17" s="189"/>
      <c r="JK17" s="189"/>
      <c r="JL17" s="189"/>
      <c r="JM17" s="189"/>
      <c r="JN17" s="189"/>
      <c r="JO17" s="189"/>
      <c r="JP17" s="189"/>
      <c r="JQ17" s="189"/>
      <c r="JR17" s="189"/>
      <c r="JS17" s="189"/>
      <c r="JT17" s="189"/>
      <c r="JU17" s="189"/>
      <c r="JV17" s="189"/>
      <c r="JW17" s="189"/>
      <c r="JX17" s="189"/>
      <c r="JY17" s="189"/>
      <c r="JZ17" s="189"/>
      <c r="KA17" s="189"/>
      <c r="KB17" s="189"/>
      <c r="KC17" s="189"/>
      <c r="KD17" s="189"/>
    </row>
    <row r="18" spans="1:290">
      <c r="A18" s="191" t="s">
        <v>50</v>
      </c>
      <c r="B18" s="16">
        <v>5</v>
      </c>
      <c r="C18" s="16">
        <v>5</v>
      </c>
      <c r="D18" s="16">
        <v>9</v>
      </c>
      <c r="E18" s="17">
        <v>9</v>
      </c>
      <c r="F18" s="11">
        <v>6</v>
      </c>
      <c r="G18" s="11">
        <v>4</v>
      </c>
      <c r="H18" s="11">
        <v>7</v>
      </c>
      <c r="I18" s="11">
        <v>7</v>
      </c>
      <c r="J18" s="16">
        <v>8</v>
      </c>
      <c r="K18" s="16">
        <v>5</v>
      </c>
      <c r="L18" s="16">
        <v>6</v>
      </c>
      <c r="M18" s="16">
        <v>7</v>
      </c>
      <c r="N18" s="16">
        <v>8</v>
      </c>
      <c r="O18" s="16">
        <v>9</v>
      </c>
      <c r="P18" s="16">
        <v>8</v>
      </c>
      <c r="Q18" s="16">
        <v>7</v>
      </c>
      <c r="AL18" s="34"/>
      <c r="AP18" s="191" t="s">
        <v>49</v>
      </c>
      <c r="AQ18" s="188" t="e">
        <f t="shared" ca="1" si="50"/>
        <v>#NAME?</v>
      </c>
      <c r="AR18" s="188" t="e">
        <f t="shared" ca="1" si="51"/>
        <v>#NAME?</v>
      </c>
      <c r="AS18" s="188" t="e">
        <f t="shared" ca="1" si="52"/>
        <v>#NAME?</v>
      </c>
      <c r="AT18" s="188" t="e">
        <f t="shared" ca="1" si="53"/>
        <v>#NAME?</v>
      </c>
      <c r="AU18" s="210" t="e">
        <f t="shared" ca="1" si="54"/>
        <v>#NAME?</v>
      </c>
      <c r="AV18" s="188" t="e">
        <f t="shared" ca="1" si="55"/>
        <v>#NAME?</v>
      </c>
      <c r="AW18" s="188" t="e">
        <f t="shared" ca="1" si="56"/>
        <v>#NAME?</v>
      </c>
      <c r="AX18" s="188" t="e">
        <f t="shared" ca="1" si="57"/>
        <v>#NAME?</v>
      </c>
      <c r="AY18" s="210" t="e">
        <f t="shared" ca="1" si="58"/>
        <v>#NAME?</v>
      </c>
      <c r="AZ18" s="210" t="e">
        <f t="shared" ca="1" si="59"/>
        <v>#NAME?</v>
      </c>
      <c r="BA18" s="210" t="e">
        <f t="shared" ca="1" si="60"/>
        <v>#NAME?</v>
      </c>
      <c r="BB18" s="210" t="e">
        <f t="shared" ca="1" si="61"/>
        <v>#NAME?</v>
      </c>
      <c r="BC18" s="210" t="e">
        <f t="shared" ca="1" si="62"/>
        <v>#NAME?</v>
      </c>
      <c r="BD18" s="210" t="e">
        <f t="shared" ca="1" si="63"/>
        <v>#NAME?</v>
      </c>
      <c r="BE18" s="210" t="e">
        <f t="shared" ca="1" si="64"/>
        <v>#NAME?</v>
      </c>
      <c r="BF18" s="210" t="e">
        <f t="shared" ca="1" si="65"/>
        <v>#NAME?</v>
      </c>
      <c r="BG18" s="210" t="e">
        <f t="shared" ca="1" si="66"/>
        <v>#NAME?</v>
      </c>
      <c r="BH18" s="210" t="e">
        <f t="shared" ca="1" si="67"/>
        <v>#NAME?</v>
      </c>
      <c r="BI18" s="210" t="e">
        <f t="shared" ca="1" si="68"/>
        <v>#NAME?</v>
      </c>
      <c r="BJ18" s="210" t="e">
        <f t="shared" ca="1" si="69"/>
        <v>#NAME?</v>
      </c>
      <c r="BK18" s="210" t="e">
        <f t="shared" ca="1" si="70"/>
        <v>#NAME?</v>
      </c>
      <c r="BL18" s="210" t="e">
        <f t="shared" ca="1" si="71"/>
        <v>#NAME?</v>
      </c>
      <c r="BM18" s="210" t="e">
        <f t="shared" ca="1" si="72"/>
        <v>#NAME?</v>
      </c>
      <c r="BN18" s="210" t="e">
        <f t="shared" ca="1" si="73"/>
        <v>#NAME?</v>
      </c>
      <c r="BO18" s="210" t="e">
        <f t="shared" ca="1" si="74"/>
        <v>#NAME?</v>
      </c>
      <c r="BP18" s="210" t="e">
        <f t="shared" ca="1" si="75"/>
        <v>#NAME?</v>
      </c>
      <c r="BQ18" s="210" t="e">
        <f t="shared" ca="1" si="76"/>
        <v>#NAME?</v>
      </c>
      <c r="BR18" s="210" t="e">
        <f t="shared" ca="1" si="77"/>
        <v>#NAME?</v>
      </c>
      <c r="BS18" s="210" t="e">
        <f t="shared" ca="1" si="78"/>
        <v>#NAME?</v>
      </c>
      <c r="BT18" s="210" t="e">
        <f t="shared" ca="1" si="79"/>
        <v>#NAME?</v>
      </c>
      <c r="BU18" s="210" t="e">
        <f t="shared" ca="1" si="80"/>
        <v>#NAME?</v>
      </c>
      <c r="BV18" s="210" t="e">
        <f t="shared" ca="1" si="81"/>
        <v>#NAME?</v>
      </c>
      <c r="BW18" s="210" t="e">
        <f t="shared" ca="1" si="82"/>
        <v>#NAME?</v>
      </c>
      <c r="BX18" s="210" t="e">
        <f t="shared" ca="1" si="83"/>
        <v>#NAME?</v>
      </c>
      <c r="BY18" s="210" t="e">
        <f t="shared" ca="1" si="84"/>
        <v>#NAME?</v>
      </c>
      <c r="BZ18" s="210" t="e">
        <f t="shared" ca="1" si="85"/>
        <v>#NAME?</v>
      </c>
      <c r="CA18" s="210" t="e">
        <f t="shared" ca="1" si="86"/>
        <v>#NAME?</v>
      </c>
      <c r="CB18" s="210" t="e">
        <f t="shared" ca="1" si="87"/>
        <v>#NAME?</v>
      </c>
      <c r="CC18" s="210" t="e">
        <f t="shared" ca="1" si="88"/>
        <v>#NAME?</v>
      </c>
      <c r="CD18" s="210" t="e">
        <f t="shared" ca="1" si="89"/>
        <v>#NAME?</v>
      </c>
      <c r="CE18" s="210" t="e">
        <f t="shared" ca="1" si="90"/>
        <v>#NAME?</v>
      </c>
      <c r="CF18" s="210" t="e">
        <f t="shared" ca="1" si="91"/>
        <v>#NAME?</v>
      </c>
      <c r="CG18" s="210" t="e">
        <f t="shared" ca="1" si="92"/>
        <v>#NAME?</v>
      </c>
      <c r="CH18" s="210" t="e">
        <f t="shared" ca="1" si="93"/>
        <v>#NAME?</v>
      </c>
      <c r="CI18" s="210" t="e">
        <f t="shared" ca="1" si="94"/>
        <v>#NAME?</v>
      </c>
      <c r="CJ18" s="210" t="e">
        <f t="shared" ca="1" si="95"/>
        <v>#NAME?</v>
      </c>
      <c r="CK18" s="210" t="e">
        <f t="shared" ca="1" si="96"/>
        <v>#NAME?</v>
      </c>
      <c r="CL18" s="210" t="e">
        <f t="shared" ca="1" si="97"/>
        <v>#NAME?</v>
      </c>
      <c r="CM18" s="32"/>
      <c r="CN18" s="205" t="s">
        <v>49</v>
      </c>
      <c r="CO18" s="15" t="e">
        <f t="shared" ca="1" si="98"/>
        <v>#NAME?</v>
      </c>
      <c r="CP18" s="15" t="e">
        <f t="shared" ca="1" si="4"/>
        <v>#NAME?</v>
      </c>
      <c r="CQ18" s="15" t="e">
        <f t="shared" ca="1" si="4"/>
        <v>#NAME?</v>
      </c>
      <c r="CR18" s="15" t="e">
        <f t="shared" ca="1" si="4"/>
        <v>#NAME?</v>
      </c>
      <c r="CS18" s="15" t="e">
        <f t="shared" ca="1" si="4"/>
        <v>#NAME?</v>
      </c>
      <c r="CT18" s="15" t="e">
        <f t="shared" ca="1" si="4"/>
        <v>#NAME?</v>
      </c>
      <c r="CU18" s="15" t="e">
        <f t="shared" ca="1" si="4"/>
        <v>#NAME?</v>
      </c>
      <c r="CV18" s="15" t="e">
        <f t="shared" ca="1" si="4"/>
        <v>#NAME?</v>
      </c>
      <c r="CW18" s="15" t="e">
        <f t="shared" ca="1" si="4"/>
        <v>#NAME?</v>
      </c>
      <c r="CX18" s="15" t="e">
        <f t="shared" ca="1" si="4"/>
        <v>#NAME?</v>
      </c>
      <c r="CY18" s="15" t="e">
        <f t="shared" ca="1" si="4"/>
        <v>#NAME?</v>
      </c>
      <c r="CZ18" s="15" t="e">
        <f t="shared" ca="1" si="4"/>
        <v>#NAME?</v>
      </c>
      <c r="DA18" s="15" t="e">
        <f t="shared" ca="1" si="4"/>
        <v>#NAME?</v>
      </c>
      <c r="DB18" s="15" t="e">
        <f t="shared" ca="1" si="4"/>
        <v>#NAME?</v>
      </c>
      <c r="DC18" s="15" t="e">
        <f t="shared" ca="1" si="4"/>
        <v>#NAME?</v>
      </c>
      <c r="DD18" s="15" t="e">
        <f t="shared" ca="1" si="4"/>
        <v>#NAME?</v>
      </c>
      <c r="DE18" s="15" t="e">
        <f t="shared" ca="1" si="4"/>
        <v>#NAME?</v>
      </c>
      <c r="DF18" s="15" t="e">
        <f t="shared" ca="1" si="4"/>
        <v>#NAME?</v>
      </c>
      <c r="DG18" s="15" t="e">
        <f t="shared" ca="1" si="4"/>
        <v>#NAME?</v>
      </c>
      <c r="DH18" s="15" t="e">
        <f t="shared" ca="1" si="4"/>
        <v>#NAME?</v>
      </c>
      <c r="DI18" s="15" t="e">
        <f t="shared" ca="1" si="4"/>
        <v>#NAME?</v>
      </c>
      <c r="DJ18" s="15" t="e">
        <f t="shared" ca="1" si="4"/>
        <v>#NAME?</v>
      </c>
      <c r="DK18" s="15" t="e">
        <f t="shared" ca="1" si="4"/>
        <v>#NAME?</v>
      </c>
      <c r="DL18" s="15" t="e">
        <f t="shared" ca="1" si="4"/>
        <v>#NAME?</v>
      </c>
      <c r="DM18" s="15" t="e">
        <f t="shared" ca="1" si="4"/>
        <v>#NAME?</v>
      </c>
      <c r="DN18" s="15" t="e">
        <f t="shared" ca="1" si="4"/>
        <v>#NAME?</v>
      </c>
      <c r="DO18" s="15" t="e">
        <f t="shared" ca="1" si="4"/>
        <v>#NAME?</v>
      </c>
      <c r="DP18" s="15" t="e">
        <f t="shared" ca="1" si="4"/>
        <v>#NAME?</v>
      </c>
      <c r="DQ18" s="15" t="e">
        <f t="shared" ca="1" si="4"/>
        <v>#NAME?</v>
      </c>
      <c r="DR18" s="15" t="e">
        <f t="shared" ca="1" si="4"/>
        <v>#NAME?</v>
      </c>
      <c r="DS18" s="15" t="e">
        <f t="shared" ca="1" si="4"/>
        <v>#NAME?</v>
      </c>
      <c r="DT18" s="15" t="e">
        <f t="shared" ca="1" si="99"/>
        <v>#NAME?</v>
      </c>
      <c r="DU18" s="15" t="e">
        <f t="shared" ca="1" si="5"/>
        <v>#NAME?</v>
      </c>
      <c r="DV18" s="15" t="e">
        <f t="shared" ca="1" si="5"/>
        <v>#NAME?</v>
      </c>
      <c r="DW18" s="15" t="e">
        <f t="shared" ca="1" si="5"/>
        <v>#NAME?</v>
      </c>
      <c r="DX18" s="15" t="e">
        <f t="shared" ca="1" si="5"/>
        <v>#NAME?</v>
      </c>
      <c r="DY18" s="15" t="e">
        <f t="shared" ca="1" si="5"/>
        <v>#NAME?</v>
      </c>
      <c r="DZ18" s="15" t="e">
        <f t="shared" ca="1" si="5"/>
        <v>#NAME?</v>
      </c>
      <c r="EA18" s="15" t="e">
        <f t="shared" ca="1" si="5"/>
        <v>#NAME?</v>
      </c>
      <c r="EB18" s="15" t="e">
        <f t="shared" ca="1" si="5"/>
        <v>#NAME?</v>
      </c>
      <c r="EC18" s="15" t="e">
        <f t="shared" ca="1" si="5"/>
        <v>#NAME?</v>
      </c>
      <c r="ED18" s="15" t="e">
        <f t="shared" ca="1" si="5"/>
        <v>#NAME?</v>
      </c>
      <c r="EE18" s="15" t="e">
        <f t="shared" ca="1" si="5"/>
        <v>#NAME?</v>
      </c>
      <c r="EF18" s="15" t="e">
        <f t="shared" ca="1" si="5"/>
        <v>#NAME?</v>
      </c>
      <c r="EG18" s="15" t="e">
        <f t="shared" ca="1" si="5"/>
        <v>#NAME?</v>
      </c>
      <c r="EH18" s="15" t="e">
        <f t="shared" ca="1" si="5"/>
        <v>#NAME?</v>
      </c>
      <c r="EI18" s="15" t="e">
        <f t="shared" ca="1" si="5"/>
        <v>#NAME?</v>
      </c>
      <c r="EJ18" s="15" t="e">
        <f t="shared" ca="1" si="5"/>
        <v>#NAME?</v>
      </c>
      <c r="EL18" s="205" t="s">
        <v>49</v>
      </c>
      <c r="EM18" s="189" t="e">
        <f t="shared" ca="1" si="100"/>
        <v>#NAME?</v>
      </c>
      <c r="EN18" s="189" t="e">
        <f t="shared" ca="1" si="101"/>
        <v>#NAME?</v>
      </c>
      <c r="EO18" s="189" t="e">
        <f t="shared" ca="1" si="102"/>
        <v>#NAME?</v>
      </c>
      <c r="EP18" s="189" t="e">
        <f t="shared" ca="1" si="103"/>
        <v>#NAME?</v>
      </c>
      <c r="EQ18" s="189" t="e">
        <f t="shared" ca="1" si="104"/>
        <v>#NAME?</v>
      </c>
      <c r="ER18" s="189" t="e">
        <f t="shared" ca="1" si="104"/>
        <v>#NAME?</v>
      </c>
      <c r="ES18" s="189" t="e">
        <f t="shared" ca="1" si="105"/>
        <v>#NAME?</v>
      </c>
      <c r="ET18" s="189" t="e">
        <f t="shared" ca="1" si="106"/>
        <v>#NAME?</v>
      </c>
      <c r="EU18" s="189" t="e">
        <f t="shared" ca="1" si="107"/>
        <v>#NAME?</v>
      </c>
      <c r="EV18" s="189" t="e">
        <f t="shared" ca="1" si="108"/>
        <v>#NAME?</v>
      </c>
      <c r="EW18" s="189" t="e">
        <f t="shared" ca="1" si="109"/>
        <v>#NAME?</v>
      </c>
      <c r="EX18" s="189" t="e">
        <f t="shared" ca="1" si="110"/>
        <v>#NAME?</v>
      </c>
      <c r="EY18" s="189" t="e">
        <f t="shared" ca="1" si="111"/>
        <v>#NAME?</v>
      </c>
      <c r="EZ18" s="189" t="e">
        <f t="shared" ca="1" si="112"/>
        <v>#NAME?</v>
      </c>
      <c r="FA18" s="189" t="e">
        <f t="shared" ca="1" si="113"/>
        <v>#NAME?</v>
      </c>
      <c r="FB18" s="189" t="e">
        <f t="shared" ca="1" si="114"/>
        <v>#NAME?</v>
      </c>
      <c r="FC18" s="189" t="e">
        <f t="shared" ca="1" si="115"/>
        <v>#NAME?</v>
      </c>
      <c r="FD18" s="189" t="e">
        <f t="shared" ca="1" si="116"/>
        <v>#NAME?</v>
      </c>
      <c r="FE18" s="189" t="e">
        <f t="shared" ca="1" si="117"/>
        <v>#NAME?</v>
      </c>
      <c r="FF18" s="189" t="e">
        <f t="shared" ca="1" si="118"/>
        <v>#NAME?</v>
      </c>
      <c r="FG18" s="189" t="e">
        <f t="shared" ca="1" si="119"/>
        <v>#NAME?</v>
      </c>
      <c r="FH18" s="189" t="e">
        <f t="shared" ca="1" si="120"/>
        <v>#NAME?</v>
      </c>
      <c r="FI18" s="189" t="e">
        <f t="shared" ca="1" si="121"/>
        <v>#NAME?</v>
      </c>
      <c r="FJ18" s="189" t="e">
        <f t="shared" ca="1" si="122"/>
        <v>#NAME?</v>
      </c>
      <c r="FK18" s="189" t="e">
        <f t="shared" ca="1" si="123"/>
        <v>#NAME?</v>
      </c>
      <c r="FL18" s="189" t="e">
        <f t="shared" ca="1" si="124"/>
        <v>#NAME?</v>
      </c>
      <c r="FM18" s="189" t="e">
        <f t="shared" ca="1" si="125"/>
        <v>#NAME?</v>
      </c>
      <c r="FN18" s="189" t="e">
        <f t="shared" ca="1" si="126"/>
        <v>#NAME?</v>
      </c>
      <c r="FO18" s="189" t="e">
        <f t="shared" ca="1" si="127"/>
        <v>#NAME?</v>
      </c>
      <c r="FP18" s="189" t="e">
        <f t="shared" ca="1" si="128"/>
        <v>#NAME?</v>
      </c>
      <c r="FQ18" s="189" t="e">
        <f t="shared" ca="1" si="129"/>
        <v>#NAME?</v>
      </c>
      <c r="FR18" s="189" t="e">
        <f t="shared" ca="1" si="130"/>
        <v>#NAME?</v>
      </c>
      <c r="FS18" s="189" t="e">
        <f t="shared" ca="1" si="131"/>
        <v>#NAME?</v>
      </c>
      <c r="FT18" s="189" t="e">
        <f t="shared" ca="1" si="132"/>
        <v>#NAME?</v>
      </c>
      <c r="FU18" s="189" t="e">
        <f t="shared" ca="1" si="133"/>
        <v>#NAME?</v>
      </c>
      <c r="FV18" s="189" t="e">
        <f t="shared" ca="1" si="134"/>
        <v>#NAME?</v>
      </c>
      <c r="FW18" s="189" t="e">
        <f t="shared" ca="1" si="135"/>
        <v>#NAME?</v>
      </c>
      <c r="FX18" s="189" t="e">
        <f t="shared" ca="1" si="136"/>
        <v>#NAME?</v>
      </c>
      <c r="FY18" s="189" t="e">
        <f t="shared" ca="1" si="137"/>
        <v>#NAME?</v>
      </c>
      <c r="FZ18" s="189" t="e">
        <f t="shared" ca="1" si="138"/>
        <v>#NAME?</v>
      </c>
      <c r="GA18" s="189" t="e">
        <f t="shared" ca="1" si="139"/>
        <v>#NAME?</v>
      </c>
      <c r="GB18" s="189" t="e">
        <f t="shared" ca="1" si="140"/>
        <v>#NAME?</v>
      </c>
      <c r="GC18" s="189" t="e">
        <f t="shared" ca="1" si="141"/>
        <v>#NAME?</v>
      </c>
      <c r="GD18" s="189" t="e">
        <f t="shared" ca="1" si="142"/>
        <v>#NAME?</v>
      </c>
      <c r="GE18" s="189" t="e">
        <f t="shared" ca="1" si="143"/>
        <v>#NAME?</v>
      </c>
      <c r="GF18" s="189" t="e">
        <f t="shared" ca="1" si="144"/>
        <v>#NAME?</v>
      </c>
      <c r="GG18" s="189" t="e">
        <f t="shared" ca="1" si="145"/>
        <v>#NAME?</v>
      </c>
      <c r="GH18" s="189" t="e">
        <f t="shared" ca="1" si="146"/>
        <v>#NAME?</v>
      </c>
      <c r="GJ18" s="205" t="s">
        <v>49</v>
      </c>
      <c r="GK18" s="189" t="e">
        <f t="shared" ca="1" si="147"/>
        <v>#NAME?</v>
      </c>
      <c r="GL18" s="189" t="e">
        <f t="shared" ca="1" si="22"/>
        <v>#NAME?</v>
      </c>
      <c r="GM18" s="189" t="e">
        <f t="shared" ca="1" si="22"/>
        <v>#NAME?</v>
      </c>
      <c r="GN18" s="189" t="e">
        <f t="shared" ca="1" si="22"/>
        <v>#NAME?</v>
      </c>
      <c r="GO18" s="189" t="e">
        <f t="shared" ca="1" si="22"/>
        <v>#NAME?</v>
      </c>
      <c r="GP18" s="189" t="e">
        <f t="shared" ca="1" si="22"/>
        <v>#NAME?</v>
      </c>
      <c r="GQ18" s="189" t="e">
        <f t="shared" ca="1" si="22"/>
        <v>#NAME?</v>
      </c>
      <c r="GR18" s="189" t="e">
        <f t="shared" ca="1" si="22"/>
        <v>#NAME?</v>
      </c>
      <c r="GS18" s="189" t="e">
        <f t="shared" ca="1" si="22"/>
        <v>#NAME?</v>
      </c>
      <c r="GT18" s="189" t="e">
        <f t="shared" ca="1" si="22"/>
        <v>#NAME?</v>
      </c>
      <c r="GU18" s="189" t="e">
        <f t="shared" ca="1" si="22"/>
        <v>#NAME?</v>
      </c>
      <c r="GV18" s="189" t="e">
        <f t="shared" ca="1" si="22"/>
        <v>#NAME?</v>
      </c>
      <c r="GW18" s="189" t="e">
        <f t="shared" ca="1" si="22"/>
        <v>#NAME?</v>
      </c>
      <c r="GX18" s="189" t="e">
        <f t="shared" ca="1" si="22"/>
        <v>#NAME?</v>
      </c>
      <c r="GY18" s="189" t="e">
        <f t="shared" ca="1" si="22"/>
        <v>#NAME?</v>
      </c>
      <c r="GZ18" s="189" t="e">
        <f t="shared" ca="1" si="22"/>
        <v>#NAME?</v>
      </c>
      <c r="HA18" s="189" t="e">
        <f t="shared" ca="1" si="22"/>
        <v>#NAME?</v>
      </c>
      <c r="HB18" s="189" t="e">
        <f t="shared" ca="1" si="22"/>
        <v>#NAME?</v>
      </c>
      <c r="HC18" s="189" t="e">
        <f t="shared" ca="1" si="22"/>
        <v>#NAME?</v>
      </c>
      <c r="HD18" s="189" t="e">
        <f t="shared" ca="1" si="22"/>
        <v>#NAME?</v>
      </c>
      <c r="HE18" s="189" t="e">
        <f t="shared" ca="1" si="22"/>
        <v>#NAME?</v>
      </c>
      <c r="HF18" s="189" t="e">
        <f t="shared" ca="1" si="22"/>
        <v>#NAME?</v>
      </c>
      <c r="HG18" s="189" t="e">
        <f t="shared" ca="1" si="148"/>
        <v>#NAME?</v>
      </c>
      <c r="HH18" s="189" t="e">
        <f t="shared" ca="1" si="23"/>
        <v>#NAME?</v>
      </c>
      <c r="HI18" s="189" t="e">
        <f t="shared" ca="1" si="24"/>
        <v>#NAME?</v>
      </c>
      <c r="HJ18" s="189" t="e">
        <f t="shared" ca="1" si="25"/>
        <v>#NAME?</v>
      </c>
      <c r="HK18" s="189" t="e">
        <f t="shared" ca="1" si="26"/>
        <v>#NAME?</v>
      </c>
      <c r="HL18" s="189" t="e">
        <f t="shared" ca="1" si="27"/>
        <v>#NAME?</v>
      </c>
      <c r="HM18" s="189" t="e">
        <f t="shared" ca="1" si="28"/>
        <v>#NAME?</v>
      </c>
      <c r="HN18" s="189" t="e">
        <f t="shared" ca="1" si="29"/>
        <v>#NAME?</v>
      </c>
      <c r="HO18" s="189" t="e">
        <f t="shared" ca="1" si="30"/>
        <v>#NAME?</v>
      </c>
      <c r="HP18" s="189" t="e">
        <f t="shared" ca="1" si="31"/>
        <v>#NAME?</v>
      </c>
      <c r="HQ18" s="189" t="e">
        <f t="shared" ca="1" si="32"/>
        <v>#NAME?</v>
      </c>
      <c r="HR18" s="189" t="e">
        <f t="shared" ca="1" si="33"/>
        <v>#NAME?</v>
      </c>
      <c r="HS18" s="189" t="e">
        <f t="shared" ca="1" si="34"/>
        <v>#NAME?</v>
      </c>
      <c r="HT18" s="189" t="e">
        <f t="shared" ca="1" si="35"/>
        <v>#NAME?</v>
      </c>
      <c r="HU18" s="189" t="e">
        <f t="shared" ca="1" si="36"/>
        <v>#NAME?</v>
      </c>
      <c r="HV18" s="189" t="e">
        <f t="shared" ca="1" si="37"/>
        <v>#NAME?</v>
      </c>
      <c r="HW18" s="189" t="e">
        <f t="shared" ca="1" si="38"/>
        <v>#NAME?</v>
      </c>
      <c r="HX18" s="189" t="e">
        <f t="shared" ca="1" si="39"/>
        <v>#NAME?</v>
      </c>
      <c r="HY18" s="189" t="e">
        <f t="shared" ca="1" si="40"/>
        <v>#NAME?</v>
      </c>
      <c r="HZ18" s="189" t="e">
        <f t="shared" ca="1" si="41"/>
        <v>#NAME?</v>
      </c>
      <c r="IA18" s="189" t="e">
        <f t="shared" ca="1" si="42"/>
        <v>#NAME?</v>
      </c>
      <c r="IB18" s="189" t="e">
        <f t="shared" ca="1" si="43"/>
        <v>#NAME?</v>
      </c>
      <c r="IC18" s="189" t="e">
        <f t="shared" ca="1" si="149"/>
        <v>#NAME?</v>
      </c>
      <c r="ID18" s="189" t="e">
        <f t="shared" ca="1" si="44"/>
        <v>#NAME?</v>
      </c>
      <c r="IE18" s="189" t="e">
        <f t="shared" ca="1" si="45"/>
        <v>#NAME?</v>
      </c>
      <c r="IF18" s="189" t="e">
        <f t="shared" ca="1" si="46"/>
        <v>#NAME?</v>
      </c>
      <c r="IH18" s="205" t="s">
        <v>49</v>
      </c>
      <c r="II18" s="189"/>
      <c r="IJ18" s="189"/>
      <c r="IK18" s="189"/>
      <c r="IL18" s="189"/>
      <c r="IM18" s="189"/>
      <c r="IN18" s="189"/>
      <c r="IO18" s="189"/>
      <c r="IP18" s="189"/>
      <c r="IQ18" s="189"/>
      <c r="IR18" s="189"/>
      <c r="IS18" s="189"/>
      <c r="IT18" s="189"/>
      <c r="IU18" s="189"/>
      <c r="IV18" s="189"/>
      <c r="IW18" s="189"/>
      <c r="IX18" s="189"/>
      <c r="IY18" s="189"/>
      <c r="IZ18" s="189"/>
      <c r="JA18" s="189"/>
      <c r="JB18" s="189"/>
      <c r="JC18" s="189"/>
      <c r="JD18" s="189"/>
      <c r="JE18" s="189"/>
      <c r="JF18" s="189"/>
      <c r="JG18" s="189"/>
      <c r="JH18" s="189"/>
      <c r="JI18" s="189"/>
      <c r="JJ18" s="189"/>
      <c r="JK18" s="189"/>
      <c r="JL18" s="189"/>
      <c r="JM18" s="189"/>
      <c r="JN18" s="189"/>
      <c r="JO18" s="189"/>
      <c r="JP18" s="189"/>
      <c r="JQ18" s="189"/>
      <c r="JR18" s="189"/>
      <c r="JS18" s="189"/>
      <c r="JT18" s="189"/>
      <c r="JU18" s="189"/>
      <c r="JV18" s="189"/>
      <c r="JW18" s="189"/>
      <c r="JX18" s="189"/>
      <c r="JY18" s="189"/>
      <c r="JZ18" s="189"/>
      <c r="KA18" s="189"/>
      <c r="KB18" s="189"/>
      <c r="KC18" s="189"/>
      <c r="KD18" s="189"/>
    </row>
    <row r="19" spans="1:290">
      <c r="A19" s="191" t="s">
        <v>51</v>
      </c>
      <c r="B19" s="16">
        <v>5</v>
      </c>
      <c r="C19" s="16">
        <v>5</v>
      </c>
      <c r="D19" s="16">
        <v>7</v>
      </c>
      <c r="E19" s="17">
        <v>7</v>
      </c>
      <c r="F19" s="11">
        <v>4</v>
      </c>
      <c r="G19" s="11">
        <v>7</v>
      </c>
      <c r="H19" s="11">
        <v>7</v>
      </c>
      <c r="I19" s="11">
        <v>7</v>
      </c>
      <c r="J19" s="16">
        <v>7</v>
      </c>
      <c r="K19" s="16">
        <v>9</v>
      </c>
      <c r="L19" s="16">
        <v>8</v>
      </c>
      <c r="M19" s="16">
        <v>7</v>
      </c>
      <c r="N19" s="16">
        <v>8</v>
      </c>
      <c r="O19" s="16">
        <v>9</v>
      </c>
      <c r="P19" s="16">
        <v>8</v>
      </c>
      <c r="Q19" s="16">
        <v>7</v>
      </c>
      <c r="AJ19" s="34"/>
      <c r="AP19" s="191" t="s">
        <v>50</v>
      </c>
      <c r="AQ19" s="188" t="e">
        <f t="shared" ca="1" si="50"/>
        <v>#NAME?</v>
      </c>
      <c r="AR19" s="188" t="e">
        <f t="shared" ca="1" si="51"/>
        <v>#NAME?</v>
      </c>
      <c r="AS19" s="188" t="e">
        <f t="shared" ca="1" si="52"/>
        <v>#NAME?</v>
      </c>
      <c r="AT19" s="188" t="e">
        <f t="shared" ca="1" si="53"/>
        <v>#NAME?</v>
      </c>
      <c r="AU19" s="210" t="e">
        <f t="shared" ca="1" si="54"/>
        <v>#NAME?</v>
      </c>
      <c r="AV19" s="188" t="e">
        <f t="shared" ca="1" si="55"/>
        <v>#NAME?</v>
      </c>
      <c r="AW19" s="188" t="e">
        <f t="shared" ca="1" si="56"/>
        <v>#NAME?</v>
      </c>
      <c r="AX19" s="188" t="e">
        <f t="shared" ca="1" si="57"/>
        <v>#NAME?</v>
      </c>
      <c r="AY19" s="210" t="e">
        <f t="shared" ca="1" si="58"/>
        <v>#NAME?</v>
      </c>
      <c r="AZ19" s="210" t="e">
        <f t="shared" ca="1" si="59"/>
        <v>#NAME?</v>
      </c>
      <c r="BA19" s="210" t="e">
        <f t="shared" ca="1" si="60"/>
        <v>#NAME?</v>
      </c>
      <c r="BB19" s="210" t="e">
        <f t="shared" ca="1" si="61"/>
        <v>#NAME?</v>
      </c>
      <c r="BC19" s="210" t="e">
        <f t="shared" ca="1" si="62"/>
        <v>#NAME?</v>
      </c>
      <c r="BD19" s="210" t="e">
        <f t="shared" ca="1" si="63"/>
        <v>#NAME?</v>
      </c>
      <c r="BE19" s="210" t="e">
        <f t="shared" ca="1" si="64"/>
        <v>#NAME?</v>
      </c>
      <c r="BF19" s="210" t="e">
        <f t="shared" ca="1" si="65"/>
        <v>#NAME?</v>
      </c>
      <c r="BG19" s="210" t="e">
        <f t="shared" ca="1" si="66"/>
        <v>#NAME?</v>
      </c>
      <c r="BH19" s="210" t="e">
        <f t="shared" ca="1" si="67"/>
        <v>#NAME?</v>
      </c>
      <c r="BI19" s="210" t="e">
        <f t="shared" ca="1" si="68"/>
        <v>#NAME?</v>
      </c>
      <c r="BJ19" s="210" t="e">
        <f t="shared" ca="1" si="69"/>
        <v>#NAME?</v>
      </c>
      <c r="BK19" s="210" t="e">
        <f t="shared" ca="1" si="70"/>
        <v>#NAME?</v>
      </c>
      <c r="BL19" s="210" t="e">
        <f t="shared" ca="1" si="71"/>
        <v>#NAME?</v>
      </c>
      <c r="BM19" s="210" t="e">
        <f t="shared" ca="1" si="72"/>
        <v>#NAME?</v>
      </c>
      <c r="BN19" s="210" t="e">
        <f t="shared" ca="1" si="73"/>
        <v>#NAME?</v>
      </c>
      <c r="BO19" s="210" t="e">
        <f t="shared" ca="1" si="74"/>
        <v>#NAME?</v>
      </c>
      <c r="BP19" s="210" t="e">
        <f t="shared" ca="1" si="75"/>
        <v>#NAME?</v>
      </c>
      <c r="BQ19" s="210" t="e">
        <f t="shared" ca="1" si="76"/>
        <v>#NAME?</v>
      </c>
      <c r="BR19" s="210" t="e">
        <f t="shared" ca="1" si="77"/>
        <v>#NAME?</v>
      </c>
      <c r="BS19" s="210" t="e">
        <f t="shared" ca="1" si="78"/>
        <v>#NAME?</v>
      </c>
      <c r="BT19" s="210" t="e">
        <f t="shared" ca="1" si="79"/>
        <v>#NAME?</v>
      </c>
      <c r="BU19" s="210" t="e">
        <f t="shared" ca="1" si="80"/>
        <v>#NAME?</v>
      </c>
      <c r="BV19" s="210" t="e">
        <f t="shared" ca="1" si="81"/>
        <v>#NAME?</v>
      </c>
      <c r="BW19" s="210" t="e">
        <f t="shared" ca="1" si="82"/>
        <v>#NAME?</v>
      </c>
      <c r="BX19" s="210" t="e">
        <f t="shared" ca="1" si="83"/>
        <v>#NAME?</v>
      </c>
      <c r="BY19" s="210" t="e">
        <f t="shared" ca="1" si="84"/>
        <v>#NAME?</v>
      </c>
      <c r="BZ19" s="210" t="e">
        <f t="shared" ca="1" si="85"/>
        <v>#NAME?</v>
      </c>
      <c r="CA19" s="210" t="e">
        <f t="shared" ca="1" si="86"/>
        <v>#NAME?</v>
      </c>
      <c r="CB19" s="210" t="e">
        <f t="shared" ca="1" si="87"/>
        <v>#NAME?</v>
      </c>
      <c r="CC19" s="210" t="e">
        <f t="shared" ca="1" si="88"/>
        <v>#NAME?</v>
      </c>
      <c r="CD19" s="210" t="e">
        <f t="shared" ca="1" si="89"/>
        <v>#NAME?</v>
      </c>
      <c r="CE19" s="210" t="e">
        <f t="shared" ca="1" si="90"/>
        <v>#NAME?</v>
      </c>
      <c r="CF19" s="210" t="e">
        <f t="shared" ca="1" si="91"/>
        <v>#NAME?</v>
      </c>
      <c r="CG19" s="210" t="e">
        <f t="shared" ca="1" si="92"/>
        <v>#NAME?</v>
      </c>
      <c r="CH19" s="210" t="e">
        <f t="shared" ca="1" si="93"/>
        <v>#NAME?</v>
      </c>
      <c r="CI19" s="210" t="e">
        <f t="shared" ca="1" si="94"/>
        <v>#NAME?</v>
      </c>
      <c r="CJ19" s="210" t="e">
        <f t="shared" ca="1" si="95"/>
        <v>#NAME?</v>
      </c>
      <c r="CK19" s="210" t="e">
        <f t="shared" ca="1" si="96"/>
        <v>#NAME?</v>
      </c>
      <c r="CL19" s="210" t="e">
        <f t="shared" ca="1" si="97"/>
        <v>#NAME?</v>
      </c>
      <c r="CM19" s="32"/>
      <c r="CN19" s="205" t="s">
        <v>50</v>
      </c>
      <c r="CO19" s="15" t="e">
        <f t="shared" ca="1" si="98"/>
        <v>#NAME?</v>
      </c>
      <c r="CP19" s="15" t="e">
        <f t="shared" ca="1" si="4"/>
        <v>#NAME?</v>
      </c>
      <c r="CQ19" s="15" t="e">
        <f t="shared" ca="1" si="4"/>
        <v>#NAME?</v>
      </c>
      <c r="CR19" s="15" t="e">
        <f t="shared" ca="1" si="4"/>
        <v>#NAME?</v>
      </c>
      <c r="CS19" s="15" t="e">
        <f t="shared" ca="1" si="4"/>
        <v>#NAME?</v>
      </c>
      <c r="CT19" s="15" t="e">
        <f t="shared" ca="1" si="4"/>
        <v>#NAME?</v>
      </c>
      <c r="CU19" s="15" t="e">
        <f t="shared" ca="1" si="4"/>
        <v>#NAME?</v>
      </c>
      <c r="CV19" s="15" t="e">
        <f t="shared" ca="1" si="4"/>
        <v>#NAME?</v>
      </c>
      <c r="CW19" s="15" t="e">
        <f t="shared" ca="1" si="4"/>
        <v>#NAME?</v>
      </c>
      <c r="CX19" s="15" t="e">
        <f t="shared" ca="1" si="4"/>
        <v>#NAME?</v>
      </c>
      <c r="CY19" s="15" t="e">
        <f t="shared" ca="1" si="4"/>
        <v>#NAME?</v>
      </c>
      <c r="CZ19" s="15" t="e">
        <f t="shared" ca="1" si="4"/>
        <v>#NAME?</v>
      </c>
      <c r="DA19" s="15" t="e">
        <f t="shared" ca="1" si="4"/>
        <v>#NAME?</v>
      </c>
      <c r="DB19" s="15" t="e">
        <f t="shared" ca="1" si="4"/>
        <v>#NAME?</v>
      </c>
      <c r="DC19" s="15" t="e">
        <f t="shared" ca="1" si="4"/>
        <v>#NAME?</v>
      </c>
      <c r="DD19" s="15" t="e">
        <f t="shared" ca="1" si="4"/>
        <v>#NAME?</v>
      </c>
      <c r="DE19" s="15" t="e">
        <f t="shared" ca="1" si="4"/>
        <v>#NAME?</v>
      </c>
      <c r="DF19" s="15" t="e">
        <f t="shared" ca="1" si="4"/>
        <v>#NAME?</v>
      </c>
      <c r="DG19" s="15" t="e">
        <f t="shared" ca="1" si="4"/>
        <v>#NAME?</v>
      </c>
      <c r="DH19" s="15" t="e">
        <f t="shared" ca="1" si="4"/>
        <v>#NAME?</v>
      </c>
      <c r="DI19" s="15" t="e">
        <f t="shared" ca="1" si="4"/>
        <v>#NAME?</v>
      </c>
      <c r="DJ19" s="15" t="e">
        <f t="shared" ca="1" si="4"/>
        <v>#NAME?</v>
      </c>
      <c r="DK19" s="15" t="e">
        <f t="shared" ca="1" si="4"/>
        <v>#NAME?</v>
      </c>
      <c r="DL19" s="15" t="e">
        <f t="shared" ca="1" si="4"/>
        <v>#NAME?</v>
      </c>
      <c r="DM19" s="15" t="e">
        <f t="shared" ca="1" si="4"/>
        <v>#NAME?</v>
      </c>
      <c r="DN19" s="15" t="e">
        <f t="shared" ca="1" si="4"/>
        <v>#NAME?</v>
      </c>
      <c r="DO19" s="15" t="e">
        <f t="shared" ca="1" si="4"/>
        <v>#NAME?</v>
      </c>
      <c r="DP19" s="15" t="e">
        <f t="shared" ca="1" si="4"/>
        <v>#NAME?</v>
      </c>
      <c r="DQ19" s="15" t="e">
        <f t="shared" ca="1" si="4"/>
        <v>#NAME?</v>
      </c>
      <c r="DR19" s="15" t="e">
        <f t="shared" ca="1" si="4"/>
        <v>#NAME?</v>
      </c>
      <c r="DS19" s="15" t="e">
        <f t="shared" ca="1" si="4"/>
        <v>#NAME?</v>
      </c>
      <c r="DT19" s="15" t="e">
        <f t="shared" ca="1" si="99"/>
        <v>#NAME?</v>
      </c>
      <c r="DU19" s="15" t="e">
        <f t="shared" ca="1" si="5"/>
        <v>#NAME?</v>
      </c>
      <c r="DV19" s="15" t="e">
        <f t="shared" ca="1" si="5"/>
        <v>#NAME?</v>
      </c>
      <c r="DW19" s="15" t="e">
        <f t="shared" ca="1" si="5"/>
        <v>#NAME?</v>
      </c>
      <c r="DX19" s="15" t="e">
        <f t="shared" ca="1" si="5"/>
        <v>#NAME?</v>
      </c>
      <c r="DY19" s="15" t="e">
        <f t="shared" ca="1" si="5"/>
        <v>#NAME?</v>
      </c>
      <c r="DZ19" s="15" t="e">
        <f t="shared" ca="1" si="5"/>
        <v>#NAME?</v>
      </c>
      <c r="EA19" s="15" t="e">
        <f t="shared" ca="1" si="5"/>
        <v>#NAME?</v>
      </c>
      <c r="EB19" s="15" t="e">
        <f t="shared" ca="1" si="5"/>
        <v>#NAME?</v>
      </c>
      <c r="EC19" s="15" t="e">
        <f t="shared" ca="1" si="5"/>
        <v>#NAME?</v>
      </c>
      <c r="ED19" s="15" t="e">
        <f t="shared" ca="1" si="5"/>
        <v>#NAME?</v>
      </c>
      <c r="EE19" s="15" t="e">
        <f t="shared" ca="1" si="5"/>
        <v>#NAME?</v>
      </c>
      <c r="EF19" s="15" t="e">
        <f t="shared" ca="1" si="5"/>
        <v>#NAME?</v>
      </c>
      <c r="EG19" s="15" t="e">
        <f t="shared" ca="1" si="5"/>
        <v>#NAME?</v>
      </c>
      <c r="EH19" s="15" t="e">
        <f t="shared" ca="1" si="5"/>
        <v>#NAME?</v>
      </c>
      <c r="EI19" s="15" t="e">
        <f t="shared" ca="1" si="5"/>
        <v>#NAME?</v>
      </c>
      <c r="EJ19" s="15" t="e">
        <f t="shared" ca="1" si="5"/>
        <v>#NAME?</v>
      </c>
      <c r="EL19" s="205" t="s">
        <v>50</v>
      </c>
      <c r="EM19" s="189" t="e">
        <f t="shared" ca="1" si="100"/>
        <v>#NAME?</v>
      </c>
      <c r="EN19" s="189" t="e">
        <f t="shared" ca="1" si="101"/>
        <v>#NAME?</v>
      </c>
      <c r="EO19" s="189" t="e">
        <f t="shared" ca="1" si="102"/>
        <v>#NAME?</v>
      </c>
      <c r="EP19" s="189" t="e">
        <f t="shared" ca="1" si="103"/>
        <v>#NAME?</v>
      </c>
      <c r="EQ19" s="189" t="e">
        <f t="shared" ca="1" si="104"/>
        <v>#NAME?</v>
      </c>
      <c r="ER19" s="189" t="e">
        <f t="shared" ca="1" si="104"/>
        <v>#NAME?</v>
      </c>
      <c r="ES19" s="189" t="e">
        <f t="shared" ca="1" si="105"/>
        <v>#NAME?</v>
      </c>
      <c r="ET19" s="189" t="e">
        <f t="shared" ca="1" si="106"/>
        <v>#NAME?</v>
      </c>
      <c r="EU19" s="189" t="e">
        <f t="shared" ca="1" si="107"/>
        <v>#NAME?</v>
      </c>
      <c r="EV19" s="189" t="e">
        <f t="shared" ca="1" si="108"/>
        <v>#NAME?</v>
      </c>
      <c r="EW19" s="189" t="e">
        <f t="shared" ca="1" si="109"/>
        <v>#NAME?</v>
      </c>
      <c r="EX19" s="189" t="e">
        <f t="shared" ca="1" si="110"/>
        <v>#NAME?</v>
      </c>
      <c r="EY19" s="189" t="e">
        <f t="shared" ca="1" si="111"/>
        <v>#NAME?</v>
      </c>
      <c r="EZ19" s="189" t="e">
        <f t="shared" ca="1" si="112"/>
        <v>#NAME?</v>
      </c>
      <c r="FA19" s="189" t="e">
        <f t="shared" ca="1" si="113"/>
        <v>#NAME?</v>
      </c>
      <c r="FB19" s="189" t="e">
        <f t="shared" ca="1" si="114"/>
        <v>#NAME?</v>
      </c>
      <c r="FC19" s="189" t="e">
        <f t="shared" ca="1" si="115"/>
        <v>#NAME?</v>
      </c>
      <c r="FD19" s="189" t="e">
        <f t="shared" ca="1" si="116"/>
        <v>#NAME?</v>
      </c>
      <c r="FE19" s="189" t="e">
        <f t="shared" ca="1" si="117"/>
        <v>#NAME?</v>
      </c>
      <c r="FF19" s="189" t="e">
        <f t="shared" ca="1" si="118"/>
        <v>#NAME?</v>
      </c>
      <c r="FG19" s="189" t="e">
        <f t="shared" ca="1" si="119"/>
        <v>#NAME?</v>
      </c>
      <c r="FH19" s="189" t="e">
        <f t="shared" ca="1" si="120"/>
        <v>#NAME?</v>
      </c>
      <c r="FI19" s="189" t="e">
        <f t="shared" ca="1" si="121"/>
        <v>#NAME?</v>
      </c>
      <c r="FJ19" s="189" t="e">
        <f t="shared" ca="1" si="122"/>
        <v>#NAME?</v>
      </c>
      <c r="FK19" s="189" t="e">
        <f t="shared" ca="1" si="123"/>
        <v>#NAME?</v>
      </c>
      <c r="FL19" s="189" t="e">
        <f t="shared" ca="1" si="124"/>
        <v>#NAME?</v>
      </c>
      <c r="FM19" s="189" t="e">
        <f t="shared" ca="1" si="125"/>
        <v>#NAME?</v>
      </c>
      <c r="FN19" s="189" t="e">
        <f t="shared" ca="1" si="126"/>
        <v>#NAME?</v>
      </c>
      <c r="FO19" s="189" t="e">
        <f t="shared" ca="1" si="127"/>
        <v>#NAME?</v>
      </c>
      <c r="FP19" s="189" t="e">
        <f t="shared" ca="1" si="128"/>
        <v>#NAME?</v>
      </c>
      <c r="FQ19" s="189" t="e">
        <f t="shared" ca="1" si="129"/>
        <v>#NAME?</v>
      </c>
      <c r="FR19" s="189" t="e">
        <f t="shared" ca="1" si="130"/>
        <v>#NAME?</v>
      </c>
      <c r="FS19" s="189" t="e">
        <f t="shared" ca="1" si="131"/>
        <v>#NAME?</v>
      </c>
      <c r="FT19" s="189" t="e">
        <f t="shared" ca="1" si="132"/>
        <v>#NAME?</v>
      </c>
      <c r="FU19" s="189" t="e">
        <f t="shared" ca="1" si="133"/>
        <v>#NAME?</v>
      </c>
      <c r="FV19" s="189" t="e">
        <f t="shared" ca="1" si="134"/>
        <v>#NAME?</v>
      </c>
      <c r="FW19" s="189" t="e">
        <f t="shared" ca="1" si="135"/>
        <v>#NAME?</v>
      </c>
      <c r="FX19" s="189" t="e">
        <f t="shared" ca="1" si="136"/>
        <v>#NAME?</v>
      </c>
      <c r="FY19" s="189" t="e">
        <f t="shared" ca="1" si="137"/>
        <v>#NAME?</v>
      </c>
      <c r="FZ19" s="189" t="e">
        <f t="shared" ca="1" si="138"/>
        <v>#NAME?</v>
      </c>
      <c r="GA19" s="189" t="e">
        <f t="shared" ca="1" si="139"/>
        <v>#NAME?</v>
      </c>
      <c r="GB19" s="189" t="e">
        <f t="shared" ca="1" si="140"/>
        <v>#NAME?</v>
      </c>
      <c r="GC19" s="189" t="e">
        <f t="shared" ca="1" si="141"/>
        <v>#NAME?</v>
      </c>
      <c r="GD19" s="189" t="e">
        <f t="shared" ca="1" si="142"/>
        <v>#NAME?</v>
      </c>
      <c r="GE19" s="189" t="e">
        <f t="shared" ca="1" si="143"/>
        <v>#NAME?</v>
      </c>
      <c r="GF19" s="189" t="e">
        <f t="shared" ca="1" si="144"/>
        <v>#NAME?</v>
      </c>
      <c r="GG19" s="189" t="e">
        <f t="shared" ca="1" si="145"/>
        <v>#NAME?</v>
      </c>
      <c r="GH19" s="189" t="e">
        <f t="shared" ca="1" si="146"/>
        <v>#NAME?</v>
      </c>
      <c r="GJ19" s="205" t="s">
        <v>50</v>
      </c>
      <c r="GK19" s="189" t="e">
        <f t="shared" ca="1" si="147"/>
        <v>#NAME?</v>
      </c>
      <c r="GL19" s="189" t="e">
        <f t="shared" ca="1" si="22"/>
        <v>#NAME?</v>
      </c>
      <c r="GM19" s="189" t="e">
        <f t="shared" ca="1" si="22"/>
        <v>#NAME?</v>
      </c>
      <c r="GN19" s="189" t="e">
        <f t="shared" ca="1" si="22"/>
        <v>#NAME?</v>
      </c>
      <c r="GO19" s="189" t="e">
        <f t="shared" ca="1" si="22"/>
        <v>#NAME?</v>
      </c>
      <c r="GP19" s="189" t="e">
        <f t="shared" ca="1" si="22"/>
        <v>#NAME?</v>
      </c>
      <c r="GQ19" s="189" t="e">
        <f t="shared" ca="1" si="22"/>
        <v>#NAME?</v>
      </c>
      <c r="GR19" s="189" t="e">
        <f t="shared" ca="1" si="22"/>
        <v>#NAME?</v>
      </c>
      <c r="GS19" s="189" t="e">
        <f t="shared" ca="1" si="22"/>
        <v>#NAME?</v>
      </c>
      <c r="GT19" s="189" t="e">
        <f t="shared" ca="1" si="22"/>
        <v>#NAME?</v>
      </c>
      <c r="GU19" s="189" t="e">
        <f t="shared" ca="1" si="22"/>
        <v>#NAME?</v>
      </c>
      <c r="GV19" s="189" t="e">
        <f t="shared" ca="1" si="22"/>
        <v>#NAME?</v>
      </c>
      <c r="GW19" s="189" t="e">
        <f t="shared" ca="1" si="22"/>
        <v>#NAME?</v>
      </c>
      <c r="GX19" s="189" t="e">
        <f t="shared" ca="1" si="22"/>
        <v>#NAME?</v>
      </c>
      <c r="GY19" s="189" t="e">
        <f t="shared" ca="1" si="22"/>
        <v>#NAME?</v>
      </c>
      <c r="GZ19" s="189" t="e">
        <f t="shared" ca="1" si="22"/>
        <v>#NAME?</v>
      </c>
      <c r="HA19" s="189" t="e">
        <f t="shared" ca="1" si="22"/>
        <v>#NAME?</v>
      </c>
      <c r="HB19" s="189" t="e">
        <f t="shared" ca="1" si="22"/>
        <v>#NAME?</v>
      </c>
      <c r="HC19" s="189" t="e">
        <f t="shared" ca="1" si="22"/>
        <v>#NAME?</v>
      </c>
      <c r="HD19" s="189" t="e">
        <f t="shared" ca="1" si="22"/>
        <v>#NAME?</v>
      </c>
      <c r="HE19" s="189" t="e">
        <f t="shared" ca="1" si="22"/>
        <v>#NAME?</v>
      </c>
      <c r="HF19" s="189" t="e">
        <f t="shared" ca="1" si="22"/>
        <v>#NAME?</v>
      </c>
      <c r="HG19" s="189" t="e">
        <f t="shared" ca="1" si="148"/>
        <v>#NAME?</v>
      </c>
      <c r="HH19" s="189" t="e">
        <f t="shared" ca="1" si="23"/>
        <v>#NAME?</v>
      </c>
      <c r="HI19" s="189" t="e">
        <f t="shared" ca="1" si="24"/>
        <v>#NAME?</v>
      </c>
      <c r="HJ19" s="189" t="e">
        <f t="shared" ca="1" si="25"/>
        <v>#NAME?</v>
      </c>
      <c r="HK19" s="189" t="e">
        <f t="shared" ca="1" si="26"/>
        <v>#NAME?</v>
      </c>
      <c r="HL19" s="189" t="e">
        <f t="shared" ca="1" si="27"/>
        <v>#NAME?</v>
      </c>
      <c r="HM19" s="189" t="e">
        <f t="shared" ca="1" si="28"/>
        <v>#NAME?</v>
      </c>
      <c r="HN19" s="189" t="e">
        <f t="shared" ca="1" si="29"/>
        <v>#NAME?</v>
      </c>
      <c r="HO19" s="189" t="e">
        <f t="shared" ca="1" si="30"/>
        <v>#NAME?</v>
      </c>
      <c r="HP19" s="189" t="e">
        <f t="shared" ca="1" si="31"/>
        <v>#NAME?</v>
      </c>
      <c r="HQ19" s="189" t="e">
        <f t="shared" ca="1" si="32"/>
        <v>#NAME?</v>
      </c>
      <c r="HR19" s="189" t="e">
        <f t="shared" ca="1" si="33"/>
        <v>#NAME?</v>
      </c>
      <c r="HS19" s="189" t="e">
        <f t="shared" ca="1" si="34"/>
        <v>#NAME?</v>
      </c>
      <c r="HT19" s="189" t="e">
        <f t="shared" ca="1" si="35"/>
        <v>#NAME?</v>
      </c>
      <c r="HU19" s="189" t="e">
        <f t="shared" ca="1" si="36"/>
        <v>#NAME?</v>
      </c>
      <c r="HV19" s="189" t="e">
        <f t="shared" ca="1" si="37"/>
        <v>#NAME?</v>
      </c>
      <c r="HW19" s="189" t="e">
        <f t="shared" ca="1" si="38"/>
        <v>#NAME?</v>
      </c>
      <c r="HX19" s="189" t="e">
        <f t="shared" ca="1" si="39"/>
        <v>#NAME?</v>
      </c>
      <c r="HY19" s="189" t="e">
        <f t="shared" ca="1" si="40"/>
        <v>#NAME?</v>
      </c>
      <c r="HZ19" s="189" t="e">
        <f t="shared" ca="1" si="41"/>
        <v>#NAME?</v>
      </c>
      <c r="IA19" s="189" t="e">
        <f t="shared" ca="1" si="42"/>
        <v>#NAME?</v>
      </c>
      <c r="IB19" s="189" t="e">
        <f t="shared" ca="1" si="43"/>
        <v>#NAME?</v>
      </c>
      <c r="IC19" s="189" t="e">
        <f t="shared" ca="1" si="149"/>
        <v>#NAME?</v>
      </c>
      <c r="ID19" s="189" t="e">
        <f t="shared" ca="1" si="44"/>
        <v>#NAME?</v>
      </c>
      <c r="IE19" s="189" t="e">
        <f t="shared" ca="1" si="45"/>
        <v>#NAME?</v>
      </c>
      <c r="IF19" s="189" t="e">
        <f t="shared" ca="1" si="46"/>
        <v>#NAME?</v>
      </c>
      <c r="IH19" s="205" t="s">
        <v>50</v>
      </c>
      <c r="II19" s="189"/>
      <c r="IJ19" s="189"/>
      <c r="IK19" s="189"/>
      <c r="IL19" s="189"/>
      <c r="IM19" s="189"/>
      <c r="IN19" s="189"/>
      <c r="IO19" s="189"/>
      <c r="IP19" s="189"/>
      <c r="IQ19" s="189"/>
      <c r="IR19" s="189"/>
      <c r="IS19" s="189"/>
      <c r="IT19" s="189"/>
      <c r="IU19" s="189"/>
      <c r="IV19" s="189"/>
      <c r="IW19" s="189"/>
      <c r="IX19" s="189"/>
      <c r="IY19" s="189"/>
      <c r="IZ19" s="189"/>
      <c r="JA19" s="189"/>
      <c r="JB19" s="189"/>
      <c r="JC19" s="189"/>
      <c r="JD19" s="189"/>
      <c r="JE19" s="189"/>
      <c r="JF19" s="189"/>
      <c r="JG19" s="189"/>
      <c r="JH19" s="189"/>
      <c r="JI19" s="189"/>
      <c r="JJ19" s="189"/>
      <c r="JK19" s="189"/>
      <c r="JL19" s="189"/>
      <c r="JM19" s="189"/>
      <c r="JN19" s="189"/>
      <c r="JO19" s="189"/>
      <c r="JP19" s="189"/>
      <c r="JQ19" s="189"/>
      <c r="JR19" s="189"/>
      <c r="JS19" s="189"/>
      <c r="JT19" s="189"/>
      <c r="JU19" s="189"/>
      <c r="JV19" s="189"/>
      <c r="JW19" s="189"/>
      <c r="JX19" s="189"/>
      <c r="JY19" s="189"/>
      <c r="JZ19" s="189"/>
      <c r="KA19" s="189"/>
      <c r="KB19" s="189"/>
      <c r="KC19" s="189"/>
      <c r="KD19" s="189"/>
    </row>
    <row r="20" spans="1:290">
      <c r="A20" s="191" t="s">
        <v>52</v>
      </c>
      <c r="B20" s="16">
        <v>5</v>
      </c>
      <c r="C20" s="16">
        <v>5</v>
      </c>
      <c r="D20" s="16">
        <v>9</v>
      </c>
      <c r="E20" s="17">
        <v>7</v>
      </c>
      <c r="F20" s="11">
        <v>8</v>
      </c>
      <c r="G20" s="11">
        <v>4</v>
      </c>
      <c r="H20" s="11">
        <v>5</v>
      </c>
      <c r="I20" s="11">
        <v>7</v>
      </c>
      <c r="J20" s="16">
        <v>8</v>
      </c>
      <c r="K20" s="16">
        <v>7</v>
      </c>
      <c r="L20" s="16">
        <v>8</v>
      </c>
      <c r="M20" s="16">
        <v>9</v>
      </c>
      <c r="N20" s="16">
        <v>7</v>
      </c>
      <c r="O20" s="16">
        <v>8</v>
      </c>
      <c r="P20" s="16">
        <v>9</v>
      </c>
      <c r="Q20" s="16">
        <v>8</v>
      </c>
      <c r="AP20" s="191" t="s">
        <v>51</v>
      </c>
      <c r="AQ20" s="188" t="e">
        <f t="shared" ca="1" si="50"/>
        <v>#NAME?</v>
      </c>
      <c r="AR20" s="188" t="e">
        <f t="shared" ca="1" si="51"/>
        <v>#NAME?</v>
      </c>
      <c r="AS20" s="188" t="e">
        <f t="shared" ca="1" si="52"/>
        <v>#NAME?</v>
      </c>
      <c r="AT20" s="188" t="e">
        <f t="shared" ca="1" si="53"/>
        <v>#NAME?</v>
      </c>
      <c r="AU20" s="210" t="e">
        <f t="shared" ca="1" si="54"/>
        <v>#NAME?</v>
      </c>
      <c r="AV20" s="188" t="e">
        <f t="shared" ca="1" si="55"/>
        <v>#NAME?</v>
      </c>
      <c r="AW20" s="188" t="e">
        <f t="shared" ca="1" si="56"/>
        <v>#NAME?</v>
      </c>
      <c r="AX20" s="188" t="e">
        <f t="shared" ca="1" si="57"/>
        <v>#NAME?</v>
      </c>
      <c r="AY20" s="210" t="e">
        <f t="shared" ca="1" si="58"/>
        <v>#NAME?</v>
      </c>
      <c r="AZ20" s="210" t="e">
        <f t="shared" ca="1" si="59"/>
        <v>#NAME?</v>
      </c>
      <c r="BA20" s="210" t="e">
        <f t="shared" ca="1" si="60"/>
        <v>#NAME?</v>
      </c>
      <c r="BB20" s="210" t="e">
        <f t="shared" ca="1" si="61"/>
        <v>#NAME?</v>
      </c>
      <c r="BC20" s="210" t="e">
        <f t="shared" ca="1" si="62"/>
        <v>#NAME?</v>
      </c>
      <c r="BD20" s="210" t="e">
        <f t="shared" ca="1" si="63"/>
        <v>#NAME?</v>
      </c>
      <c r="BE20" s="210" t="e">
        <f t="shared" ca="1" si="64"/>
        <v>#NAME?</v>
      </c>
      <c r="BF20" s="210" t="e">
        <f t="shared" ca="1" si="65"/>
        <v>#NAME?</v>
      </c>
      <c r="BG20" s="210" t="e">
        <f t="shared" ca="1" si="66"/>
        <v>#NAME?</v>
      </c>
      <c r="BH20" s="210" t="e">
        <f t="shared" ca="1" si="67"/>
        <v>#NAME?</v>
      </c>
      <c r="BI20" s="210" t="e">
        <f t="shared" ca="1" si="68"/>
        <v>#NAME?</v>
      </c>
      <c r="BJ20" s="210" t="e">
        <f t="shared" ca="1" si="69"/>
        <v>#NAME?</v>
      </c>
      <c r="BK20" s="210" t="e">
        <f t="shared" ca="1" si="70"/>
        <v>#NAME?</v>
      </c>
      <c r="BL20" s="210" t="e">
        <f t="shared" ca="1" si="71"/>
        <v>#NAME?</v>
      </c>
      <c r="BM20" s="210" t="e">
        <f t="shared" ca="1" si="72"/>
        <v>#NAME?</v>
      </c>
      <c r="BN20" s="210" t="e">
        <f t="shared" ca="1" si="73"/>
        <v>#NAME?</v>
      </c>
      <c r="BO20" s="210" t="e">
        <f t="shared" ca="1" si="74"/>
        <v>#NAME?</v>
      </c>
      <c r="BP20" s="210" t="e">
        <f t="shared" ca="1" si="75"/>
        <v>#NAME?</v>
      </c>
      <c r="BQ20" s="210" t="e">
        <f t="shared" ca="1" si="76"/>
        <v>#NAME?</v>
      </c>
      <c r="BR20" s="210" t="e">
        <f t="shared" ca="1" si="77"/>
        <v>#NAME?</v>
      </c>
      <c r="BS20" s="210" t="e">
        <f t="shared" ca="1" si="78"/>
        <v>#NAME?</v>
      </c>
      <c r="BT20" s="210" t="e">
        <f t="shared" ca="1" si="79"/>
        <v>#NAME?</v>
      </c>
      <c r="BU20" s="210" t="e">
        <f t="shared" ca="1" si="80"/>
        <v>#NAME?</v>
      </c>
      <c r="BV20" s="210" t="e">
        <f t="shared" ca="1" si="81"/>
        <v>#NAME?</v>
      </c>
      <c r="BW20" s="210" t="e">
        <f t="shared" ca="1" si="82"/>
        <v>#NAME?</v>
      </c>
      <c r="BX20" s="210" t="e">
        <f t="shared" ca="1" si="83"/>
        <v>#NAME?</v>
      </c>
      <c r="BY20" s="210" t="e">
        <f t="shared" ca="1" si="84"/>
        <v>#NAME?</v>
      </c>
      <c r="BZ20" s="210" t="e">
        <f t="shared" ca="1" si="85"/>
        <v>#NAME?</v>
      </c>
      <c r="CA20" s="210" t="e">
        <f t="shared" ca="1" si="86"/>
        <v>#NAME?</v>
      </c>
      <c r="CB20" s="210" t="e">
        <f t="shared" ca="1" si="87"/>
        <v>#NAME?</v>
      </c>
      <c r="CC20" s="210" t="e">
        <f t="shared" ca="1" si="88"/>
        <v>#NAME?</v>
      </c>
      <c r="CD20" s="210" t="e">
        <f t="shared" ca="1" si="89"/>
        <v>#NAME?</v>
      </c>
      <c r="CE20" s="210" t="e">
        <f t="shared" ca="1" si="90"/>
        <v>#NAME?</v>
      </c>
      <c r="CF20" s="210" t="e">
        <f t="shared" ca="1" si="91"/>
        <v>#NAME?</v>
      </c>
      <c r="CG20" s="210" t="e">
        <f t="shared" ca="1" si="92"/>
        <v>#NAME?</v>
      </c>
      <c r="CH20" s="210" t="e">
        <f t="shared" ca="1" si="93"/>
        <v>#NAME?</v>
      </c>
      <c r="CI20" s="210" t="e">
        <f t="shared" ca="1" si="94"/>
        <v>#NAME?</v>
      </c>
      <c r="CJ20" s="210" t="e">
        <f t="shared" ca="1" si="95"/>
        <v>#NAME?</v>
      </c>
      <c r="CK20" s="210" t="e">
        <f t="shared" ca="1" si="96"/>
        <v>#NAME?</v>
      </c>
      <c r="CL20" s="210" t="e">
        <f t="shared" ca="1" si="97"/>
        <v>#NAME?</v>
      </c>
      <c r="CM20" s="32"/>
      <c r="CN20" s="205" t="s">
        <v>51</v>
      </c>
      <c r="CO20" s="15" t="e">
        <f t="shared" ca="1" si="98"/>
        <v>#NAME?</v>
      </c>
      <c r="CP20" s="15" t="e">
        <f t="shared" ca="1" si="4"/>
        <v>#NAME?</v>
      </c>
      <c r="CQ20" s="15" t="e">
        <f t="shared" ca="1" si="4"/>
        <v>#NAME?</v>
      </c>
      <c r="CR20" s="15" t="e">
        <f t="shared" ca="1" si="4"/>
        <v>#NAME?</v>
      </c>
      <c r="CS20" s="15" t="e">
        <f t="shared" ca="1" si="4"/>
        <v>#NAME?</v>
      </c>
      <c r="CT20" s="15" t="e">
        <f t="shared" ca="1" si="4"/>
        <v>#NAME?</v>
      </c>
      <c r="CU20" s="15" t="e">
        <f t="shared" ca="1" si="4"/>
        <v>#NAME?</v>
      </c>
      <c r="CV20" s="15" t="e">
        <f t="shared" ca="1" si="4"/>
        <v>#NAME?</v>
      </c>
      <c r="CW20" s="15" t="e">
        <f t="shared" ca="1" si="4"/>
        <v>#NAME?</v>
      </c>
      <c r="CX20" s="15" t="e">
        <f t="shared" ca="1" si="4"/>
        <v>#NAME?</v>
      </c>
      <c r="CY20" s="15" t="e">
        <f t="shared" ca="1" si="4"/>
        <v>#NAME?</v>
      </c>
      <c r="CZ20" s="15" t="e">
        <f t="shared" ca="1" si="4"/>
        <v>#NAME?</v>
      </c>
      <c r="DA20" s="15" t="e">
        <f t="shared" ca="1" si="4"/>
        <v>#NAME?</v>
      </c>
      <c r="DB20" s="15" t="e">
        <f t="shared" ca="1" si="4"/>
        <v>#NAME?</v>
      </c>
      <c r="DC20" s="15" t="e">
        <f t="shared" ca="1" si="4"/>
        <v>#NAME?</v>
      </c>
      <c r="DD20" s="15" t="e">
        <f t="shared" ca="1" si="4"/>
        <v>#NAME?</v>
      </c>
      <c r="DE20" s="15" t="e">
        <f t="shared" ref="DE20:DE21" ca="1" si="153">(BG20+BG34)/2</f>
        <v>#NAME?</v>
      </c>
      <c r="DF20" s="15" t="e">
        <f t="shared" ref="DF20:DF21" ca="1" si="154">(BH20+BH34)/2</f>
        <v>#NAME?</v>
      </c>
      <c r="DG20" s="15" t="e">
        <f t="shared" ref="DG20:DG21" ca="1" si="155">(BI20+BI34)/2</f>
        <v>#NAME?</v>
      </c>
      <c r="DH20" s="15" t="e">
        <f t="shared" ref="DH20:DH21" ca="1" si="156">(BJ20+BJ34)/2</f>
        <v>#NAME?</v>
      </c>
      <c r="DI20" s="15" t="e">
        <f t="shared" ref="DI20:DI21" ca="1" si="157">(BK20+BK34)/2</f>
        <v>#NAME?</v>
      </c>
      <c r="DJ20" s="15" t="e">
        <f t="shared" ref="DJ20:DJ21" ca="1" si="158">(BL20+BL34)/2</f>
        <v>#NAME?</v>
      </c>
      <c r="DK20" s="15" t="e">
        <f t="shared" ref="DK20:DK21" ca="1" si="159">(BM20+BM34)/2</f>
        <v>#NAME?</v>
      </c>
      <c r="DL20" s="15" t="e">
        <f t="shared" ref="DL20:DL21" ca="1" si="160">(BN20+BN34)/2</f>
        <v>#NAME?</v>
      </c>
      <c r="DM20" s="15" t="e">
        <f t="shared" ref="DM20:DM21" ca="1" si="161">(BO20+BO34)/2</f>
        <v>#NAME?</v>
      </c>
      <c r="DN20" s="15" t="e">
        <f t="shared" ref="DN20:DN21" ca="1" si="162">(BP20+BP34)/2</f>
        <v>#NAME?</v>
      </c>
      <c r="DO20" s="15" t="e">
        <f t="shared" ref="DO20:DO21" ca="1" si="163">(BQ20+BQ34)/2</f>
        <v>#NAME?</v>
      </c>
      <c r="DP20" s="15" t="e">
        <f t="shared" ref="DP20:DP21" ca="1" si="164">(BR20+BR34)/2</f>
        <v>#NAME?</v>
      </c>
      <c r="DQ20" s="15" t="e">
        <f t="shared" ref="DQ20:DQ21" ca="1" si="165">(BS20+BS34)/2</f>
        <v>#NAME?</v>
      </c>
      <c r="DR20" s="15" t="e">
        <f t="shared" ref="DR20:DR21" ca="1" si="166">(BT20+BT34)/2</f>
        <v>#NAME?</v>
      </c>
      <c r="DS20" s="15" t="e">
        <f t="shared" ref="DS20:DS21" ca="1" si="167">(BU20+BU34)/2</f>
        <v>#NAME?</v>
      </c>
      <c r="DT20" s="15" t="e">
        <f t="shared" ca="1" si="99"/>
        <v>#NAME?</v>
      </c>
      <c r="DU20" s="15" t="e">
        <f t="shared" ca="1" si="5"/>
        <v>#NAME?</v>
      </c>
      <c r="DV20" s="15" t="e">
        <f t="shared" ca="1" si="5"/>
        <v>#NAME?</v>
      </c>
      <c r="DW20" s="15" t="e">
        <f t="shared" ca="1" si="5"/>
        <v>#NAME?</v>
      </c>
      <c r="DX20" s="15" t="e">
        <f t="shared" ca="1" si="5"/>
        <v>#NAME?</v>
      </c>
      <c r="DY20" s="15" t="e">
        <f t="shared" ca="1" si="5"/>
        <v>#NAME?</v>
      </c>
      <c r="DZ20" s="15" t="e">
        <f t="shared" ca="1" si="5"/>
        <v>#NAME?</v>
      </c>
      <c r="EA20" s="15" t="e">
        <f t="shared" ca="1" si="5"/>
        <v>#NAME?</v>
      </c>
      <c r="EB20" s="15" t="e">
        <f t="shared" ca="1" si="5"/>
        <v>#NAME?</v>
      </c>
      <c r="EC20" s="15" t="e">
        <f t="shared" ca="1" si="5"/>
        <v>#NAME?</v>
      </c>
      <c r="ED20" s="15" t="e">
        <f t="shared" ca="1" si="5"/>
        <v>#NAME?</v>
      </c>
      <c r="EE20" s="15" t="e">
        <f t="shared" ca="1" si="5"/>
        <v>#NAME?</v>
      </c>
      <c r="EF20" s="15" t="e">
        <f t="shared" ca="1" si="5"/>
        <v>#NAME?</v>
      </c>
      <c r="EG20" s="15" t="e">
        <f t="shared" ca="1" si="5"/>
        <v>#NAME?</v>
      </c>
      <c r="EH20" s="15" t="e">
        <f t="shared" ca="1" si="5"/>
        <v>#NAME?</v>
      </c>
      <c r="EI20" s="15" t="e">
        <f t="shared" ca="1" si="5"/>
        <v>#NAME?</v>
      </c>
      <c r="EJ20" s="15" t="e">
        <f t="shared" ca="1" si="5"/>
        <v>#NAME?</v>
      </c>
      <c r="EL20" s="205" t="s">
        <v>51</v>
      </c>
      <c r="EM20" s="189" t="e">
        <f t="shared" ca="1" si="100"/>
        <v>#NAME?</v>
      </c>
      <c r="EN20" s="189" t="e">
        <f t="shared" ca="1" si="101"/>
        <v>#NAME?</v>
      </c>
      <c r="EO20" s="189" t="e">
        <f t="shared" ca="1" si="102"/>
        <v>#NAME?</v>
      </c>
      <c r="EP20" s="189" t="e">
        <f t="shared" ca="1" si="103"/>
        <v>#NAME?</v>
      </c>
      <c r="EQ20" s="189" t="e">
        <f t="shared" ca="1" si="104"/>
        <v>#NAME?</v>
      </c>
      <c r="ER20" s="189" t="e">
        <f t="shared" ca="1" si="104"/>
        <v>#NAME?</v>
      </c>
      <c r="ES20" s="189" t="e">
        <f t="shared" ca="1" si="105"/>
        <v>#NAME?</v>
      </c>
      <c r="ET20" s="189" t="e">
        <f t="shared" ca="1" si="106"/>
        <v>#NAME?</v>
      </c>
      <c r="EU20" s="189" t="e">
        <f t="shared" ca="1" si="107"/>
        <v>#NAME?</v>
      </c>
      <c r="EV20" s="189" t="e">
        <f t="shared" ca="1" si="108"/>
        <v>#NAME?</v>
      </c>
      <c r="EW20" s="189" t="e">
        <f t="shared" ca="1" si="109"/>
        <v>#NAME?</v>
      </c>
      <c r="EX20" s="189" t="e">
        <f t="shared" ca="1" si="110"/>
        <v>#NAME?</v>
      </c>
      <c r="EY20" s="189" t="e">
        <f t="shared" ca="1" si="111"/>
        <v>#NAME?</v>
      </c>
      <c r="EZ20" s="189" t="e">
        <f t="shared" ca="1" si="112"/>
        <v>#NAME?</v>
      </c>
      <c r="FA20" s="189" t="e">
        <f t="shared" ca="1" si="113"/>
        <v>#NAME?</v>
      </c>
      <c r="FB20" s="189" t="e">
        <f t="shared" ca="1" si="114"/>
        <v>#NAME?</v>
      </c>
      <c r="FC20" s="189" t="e">
        <f t="shared" ca="1" si="115"/>
        <v>#NAME?</v>
      </c>
      <c r="FD20" s="189" t="e">
        <f t="shared" ca="1" si="116"/>
        <v>#NAME?</v>
      </c>
      <c r="FE20" s="189" t="e">
        <f t="shared" ca="1" si="117"/>
        <v>#NAME?</v>
      </c>
      <c r="FF20" s="189" t="e">
        <f t="shared" ca="1" si="118"/>
        <v>#NAME?</v>
      </c>
      <c r="FG20" s="189" t="e">
        <f t="shared" ca="1" si="119"/>
        <v>#NAME?</v>
      </c>
      <c r="FH20" s="189" t="e">
        <f t="shared" ca="1" si="120"/>
        <v>#NAME?</v>
      </c>
      <c r="FI20" s="189" t="e">
        <f t="shared" ca="1" si="121"/>
        <v>#NAME?</v>
      </c>
      <c r="FJ20" s="189" t="e">
        <f t="shared" ca="1" si="122"/>
        <v>#NAME?</v>
      </c>
      <c r="FK20" s="189" t="e">
        <f t="shared" ca="1" si="123"/>
        <v>#NAME?</v>
      </c>
      <c r="FL20" s="189" t="e">
        <f t="shared" ca="1" si="124"/>
        <v>#NAME?</v>
      </c>
      <c r="FM20" s="189" t="e">
        <f t="shared" ca="1" si="125"/>
        <v>#NAME?</v>
      </c>
      <c r="FN20" s="189" t="e">
        <f t="shared" ca="1" si="126"/>
        <v>#NAME?</v>
      </c>
      <c r="FO20" s="189" t="e">
        <f t="shared" ca="1" si="127"/>
        <v>#NAME?</v>
      </c>
      <c r="FP20" s="189" t="e">
        <f t="shared" ca="1" si="128"/>
        <v>#NAME?</v>
      </c>
      <c r="FQ20" s="189" t="e">
        <f t="shared" ca="1" si="129"/>
        <v>#NAME?</v>
      </c>
      <c r="FR20" s="189" t="e">
        <f t="shared" ca="1" si="130"/>
        <v>#NAME?</v>
      </c>
      <c r="FS20" s="189" t="e">
        <f t="shared" ca="1" si="131"/>
        <v>#NAME?</v>
      </c>
      <c r="FT20" s="189" t="e">
        <f t="shared" ca="1" si="132"/>
        <v>#NAME?</v>
      </c>
      <c r="FU20" s="189" t="e">
        <f t="shared" ca="1" si="133"/>
        <v>#NAME?</v>
      </c>
      <c r="FV20" s="189" t="e">
        <f t="shared" ca="1" si="134"/>
        <v>#NAME?</v>
      </c>
      <c r="FW20" s="189" t="e">
        <f t="shared" ca="1" si="135"/>
        <v>#NAME?</v>
      </c>
      <c r="FX20" s="189" t="e">
        <f t="shared" ca="1" si="136"/>
        <v>#NAME?</v>
      </c>
      <c r="FY20" s="189" t="e">
        <f t="shared" ca="1" si="137"/>
        <v>#NAME?</v>
      </c>
      <c r="FZ20" s="189" t="e">
        <f t="shared" ca="1" si="138"/>
        <v>#NAME?</v>
      </c>
      <c r="GA20" s="189" t="e">
        <f t="shared" ca="1" si="139"/>
        <v>#NAME?</v>
      </c>
      <c r="GB20" s="189" t="e">
        <f t="shared" ca="1" si="140"/>
        <v>#NAME?</v>
      </c>
      <c r="GC20" s="189" t="e">
        <f t="shared" ca="1" si="141"/>
        <v>#NAME?</v>
      </c>
      <c r="GD20" s="189" t="e">
        <f t="shared" ca="1" si="142"/>
        <v>#NAME?</v>
      </c>
      <c r="GE20" s="189" t="e">
        <f t="shared" ca="1" si="143"/>
        <v>#NAME?</v>
      </c>
      <c r="GF20" s="189" t="e">
        <f t="shared" ca="1" si="144"/>
        <v>#NAME?</v>
      </c>
      <c r="GG20" s="189" t="e">
        <f t="shared" ca="1" si="145"/>
        <v>#NAME?</v>
      </c>
      <c r="GH20" s="189" t="e">
        <f t="shared" ca="1" si="146"/>
        <v>#NAME?</v>
      </c>
      <c r="GJ20" s="205" t="s">
        <v>51</v>
      </c>
      <c r="GK20" s="189" t="e">
        <f t="shared" ca="1" si="147"/>
        <v>#NAME?</v>
      </c>
      <c r="GL20" s="189" t="e">
        <f t="shared" ca="1" si="22"/>
        <v>#NAME?</v>
      </c>
      <c r="GM20" s="189" t="e">
        <f t="shared" ca="1" si="22"/>
        <v>#NAME?</v>
      </c>
      <c r="GN20" s="189" t="e">
        <f t="shared" ca="1" si="22"/>
        <v>#NAME?</v>
      </c>
      <c r="GO20" s="189" t="e">
        <f t="shared" ca="1" si="22"/>
        <v>#NAME?</v>
      </c>
      <c r="GP20" s="189" t="e">
        <f t="shared" ca="1" si="22"/>
        <v>#NAME?</v>
      </c>
      <c r="GQ20" s="189" t="e">
        <f t="shared" ca="1" si="22"/>
        <v>#NAME?</v>
      </c>
      <c r="GR20" s="189" t="e">
        <f t="shared" ca="1" si="22"/>
        <v>#NAME?</v>
      </c>
      <c r="GS20" s="189" t="e">
        <f t="shared" ca="1" si="22"/>
        <v>#NAME?</v>
      </c>
      <c r="GT20" s="189" t="e">
        <f t="shared" ca="1" si="22"/>
        <v>#NAME?</v>
      </c>
      <c r="GU20" s="189" t="e">
        <f t="shared" ca="1" si="22"/>
        <v>#NAME?</v>
      </c>
      <c r="GV20" s="189" t="e">
        <f t="shared" ca="1" si="22"/>
        <v>#NAME?</v>
      </c>
      <c r="GW20" s="189" t="e">
        <f t="shared" ca="1" si="22"/>
        <v>#NAME?</v>
      </c>
      <c r="GX20" s="189" t="e">
        <f t="shared" ca="1" si="22"/>
        <v>#NAME?</v>
      </c>
      <c r="GY20" s="189" t="e">
        <f t="shared" ca="1" si="22"/>
        <v>#NAME?</v>
      </c>
      <c r="GZ20" s="189" t="e">
        <f t="shared" ca="1" si="22"/>
        <v>#NAME?</v>
      </c>
      <c r="HA20" s="189" t="e">
        <f t="shared" ca="1" si="22"/>
        <v>#NAME?</v>
      </c>
      <c r="HB20" s="189" t="e">
        <f t="shared" ca="1" si="22"/>
        <v>#NAME?</v>
      </c>
      <c r="HC20" s="189" t="e">
        <f t="shared" ca="1" si="22"/>
        <v>#NAME?</v>
      </c>
      <c r="HD20" s="189" t="e">
        <f t="shared" ca="1" si="22"/>
        <v>#NAME?</v>
      </c>
      <c r="HE20" s="189" t="e">
        <f t="shared" ca="1" si="22"/>
        <v>#NAME?</v>
      </c>
      <c r="HF20" s="189" t="e">
        <f t="shared" ca="1" si="22"/>
        <v>#NAME?</v>
      </c>
      <c r="HG20" s="189" t="e">
        <f t="shared" ca="1" si="148"/>
        <v>#NAME?</v>
      </c>
      <c r="HH20" s="189" t="e">
        <f t="shared" ca="1" si="23"/>
        <v>#NAME?</v>
      </c>
      <c r="HI20" s="189" t="e">
        <f t="shared" ca="1" si="24"/>
        <v>#NAME?</v>
      </c>
      <c r="HJ20" s="189" t="e">
        <f t="shared" ca="1" si="25"/>
        <v>#NAME?</v>
      </c>
      <c r="HK20" s="189" t="e">
        <f t="shared" ca="1" si="26"/>
        <v>#NAME?</v>
      </c>
      <c r="HL20" s="189" t="e">
        <f t="shared" ca="1" si="27"/>
        <v>#NAME?</v>
      </c>
      <c r="HM20" s="189" t="e">
        <f t="shared" ca="1" si="28"/>
        <v>#NAME?</v>
      </c>
      <c r="HN20" s="189" t="e">
        <f t="shared" ca="1" si="29"/>
        <v>#NAME?</v>
      </c>
      <c r="HO20" s="189" t="e">
        <f t="shared" ca="1" si="30"/>
        <v>#NAME?</v>
      </c>
      <c r="HP20" s="189" t="e">
        <f t="shared" ca="1" si="31"/>
        <v>#NAME?</v>
      </c>
      <c r="HQ20" s="189" t="e">
        <f t="shared" ca="1" si="32"/>
        <v>#NAME?</v>
      </c>
      <c r="HR20" s="189" t="e">
        <f t="shared" ca="1" si="33"/>
        <v>#NAME?</v>
      </c>
      <c r="HS20" s="189" t="e">
        <f t="shared" ca="1" si="34"/>
        <v>#NAME?</v>
      </c>
      <c r="HT20" s="189" t="e">
        <f t="shared" ca="1" si="35"/>
        <v>#NAME?</v>
      </c>
      <c r="HU20" s="189" t="e">
        <f t="shared" ca="1" si="36"/>
        <v>#NAME?</v>
      </c>
      <c r="HV20" s="189" t="e">
        <f t="shared" ca="1" si="37"/>
        <v>#NAME?</v>
      </c>
      <c r="HW20" s="189" t="e">
        <f t="shared" ca="1" si="38"/>
        <v>#NAME?</v>
      </c>
      <c r="HX20" s="189" t="e">
        <f t="shared" ca="1" si="39"/>
        <v>#NAME?</v>
      </c>
      <c r="HY20" s="189" t="e">
        <f t="shared" ca="1" si="40"/>
        <v>#NAME?</v>
      </c>
      <c r="HZ20" s="189" t="e">
        <f t="shared" ca="1" si="41"/>
        <v>#NAME?</v>
      </c>
      <c r="IA20" s="189" t="e">
        <f t="shared" ca="1" si="42"/>
        <v>#NAME?</v>
      </c>
      <c r="IB20" s="189" t="e">
        <f t="shared" ca="1" si="43"/>
        <v>#NAME?</v>
      </c>
      <c r="IC20" s="189" t="e">
        <f t="shared" ca="1" si="149"/>
        <v>#NAME?</v>
      </c>
      <c r="ID20" s="189" t="e">
        <f t="shared" ca="1" si="44"/>
        <v>#NAME?</v>
      </c>
      <c r="IE20" s="189" t="e">
        <f t="shared" ca="1" si="45"/>
        <v>#NAME?</v>
      </c>
      <c r="IF20" s="189" t="e">
        <f ca="1">GH20*GH$26</f>
        <v>#NAME?</v>
      </c>
      <c r="IH20" s="205" t="s">
        <v>51</v>
      </c>
      <c r="II20" s="189"/>
      <c r="IJ20" s="189"/>
      <c r="IK20" s="189"/>
      <c r="IL20" s="189"/>
      <c r="IM20" s="189"/>
      <c r="IN20" s="189"/>
      <c r="IO20" s="189"/>
      <c r="IP20" s="189"/>
      <c r="IQ20" s="189"/>
      <c r="IR20" s="189"/>
      <c r="IS20" s="189"/>
      <c r="IT20" s="189"/>
      <c r="IU20" s="189"/>
      <c r="IV20" s="189"/>
      <c r="IW20" s="189"/>
      <c r="IX20" s="189"/>
      <c r="IY20" s="189"/>
      <c r="IZ20" s="189"/>
      <c r="JA20" s="189"/>
      <c r="JB20" s="189"/>
      <c r="JC20" s="189"/>
      <c r="JD20" s="189"/>
      <c r="JE20" s="189"/>
      <c r="JF20" s="189"/>
      <c r="JG20" s="189"/>
      <c r="JH20" s="189"/>
      <c r="JI20" s="189"/>
      <c r="JJ20" s="189"/>
      <c r="JK20" s="189"/>
      <c r="JL20" s="189"/>
      <c r="JM20" s="189"/>
      <c r="JN20" s="189"/>
      <c r="JO20" s="189"/>
      <c r="JP20" s="189"/>
      <c r="JQ20" s="189"/>
      <c r="JR20" s="189"/>
      <c r="JS20" s="189"/>
      <c r="JT20" s="189"/>
      <c r="JU20" s="189"/>
      <c r="JV20" s="189"/>
      <c r="JW20" s="189"/>
      <c r="JX20" s="189"/>
      <c r="JY20" s="189"/>
      <c r="JZ20" s="189"/>
      <c r="KA20" s="189"/>
      <c r="KB20" s="189"/>
      <c r="KC20" s="189"/>
      <c r="KD20" s="189"/>
    </row>
    <row r="21" spans="1:29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65"/>
      <c r="M21" s="2"/>
      <c r="N21" s="2"/>
      <c r="O21" s="2"/>
      <c r="P21" s="2"/>
      <c r="Q21" s="2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P21" s="191" t="s">
        <v>52</v>
      </c>
      <c r="AQ21" s="188" t="e">
        <f t="shared" ca="1" si="50"/>
        <v>#NAME?</v>
      </c>
      <c r="AR21" s="188" t="e">
        <f t="shared" ca="1" si="51"/>
        <v>#NAME?</v>
      </c>
      <c r="AS21" s="188" t="e">
        <f t="shared" ca="1" si="52"/>
        <v>#NAME?</v>
      </c>
      <c r="AT21" s="188" t="e">
        <f t="shared" ca="1" si="53"/>
        <v>#NAME?</v>
      </c>
      <c r="AU21" s="210" t="e">
        <f t="shared" ca="1" si="54"/>
        <v>#NAME?</v>
      </c>
      <c r="AV21" s="188" t="e">
        <f t="shared" ca="1" si="55"/>
        <v>#NAME?</v>
      </c>
      <c r="AW21" s="188" t="e">
        <f t="shared" ca="1" si="56"/>
        <v>#NAME?</v>
      </c>
      <c r="AX21" s="188" t="e">
        <f t="shared" ca="1" si="57"/>
        <v>#NAME?</v>
      </c>
      <c r="AY21" s="210" t="e">
        <f t="shared" ca="1" si="58"/>
        <v>#NAME?</v>
      </c>
      <c r="AZ21" s="210" t="e">
        <f t="shared" ca="1" si="59"/>
        <v>#NAME?</v>
      </c>
      <c r="BA21" s="210" t="e">
        <f t="shared" ca="1" si="60"/>
        <v>#NAME?</v>
      </c>
      <c r="BB21" s="210" t="e">
        <f t="shared" ca="1" si="61"/>
        <v>#NAME?</v>
      </c>
      <c r="BC21" s="210" t="e">
        <f t="shared" ca="1" si="62"/>
        <v>#NAME?</v>
      </c>
      <c r="BD21" s="210" t="e">
        <f t="shared" ca="1" si="63"/>
        <v>#NAME?</v>
      </c>
      <c r="BE21" s="210" t="e">
        <f t="shared" ca="1" si="64"/>
        <v>#NAME?</v>
      </c>
      <c r="BF21" s="210" t="e">
        <f t="shared" ca="1" si="65"/>
        <v>#NAME?</v>
      </c>
      <c r="BG21" s="210" t="e">
        <f t="shared" ca="1" si="66"/>
        <v>#NAME?</v>
      </c>
      <c r="BH21" s="210" t="e">
        <f t="shared" ca="1" si="67"/>
        <v>#NAME?</v>
      </c>
      <c r="BI21" s="210" t="e">
        <f t="shared" ca="1" si="68"/>
        <v>#NAME?</v>
      </c>
      <c r="BJ21" s="210" t="e">
        <f t="shared" ca="1" si="69"/>
        <v>#NAME?</v>
      </c>
      <c r="BK21" s="210" t="e">
        <f t="shared" ca="1" si="70"/>
        <v>#NAME?</v>
      </c>
      <c r="BL21" s="210" t="e">
        <f t="shared" ca="1" si="71"/>
        <v>#NAME?</v>
      </c>
      <c r="BM21" s="210" t="e">
        <f t="shared" ca="1" si="72"/>
        <v>#NAME?</v>
      </c>
      <c r="BN21" s="210" t="e">
        <f t="shared" ca="1" si="73"/>
        <v>#NAME?</v>
      </c>
      <c r="BO21" s="210" t="e">
        <f t="shared" ca="1" si="74"/>
        <v>#NAME?</v>
      </c>
      <c r="BP21" s="210" t="e">
        <f t="shared" ca="1" si="75"/>
        <v>#NAME?</v>
      </c>
      <c r="BQ21" s="210" t="e">
        <f t="shared" ca="1" si="76"/>
        <v>#NAME?</v>
      </c>
      <c r="BR21" s="210" t="e">
        <f t="shared" ca="1" si="77"/>
        <v>#NAME?</v>
      </c>
      <c r="BS21" s="210" t="e">
        <f t="shared" ca="1" si="78"/>
        <v>#NAME?</v>
      </c>
      <c r="BT21" s="210" t="e">
        <f t="shared" ca="1" si="79"/>
        <v>#NAME?</v>
      </c>
      <c r="BU21" s="210" t="e">
        <f t="shared" ca="1" si="80"/>
        <v>#NAME?</v>
      </c>
      <c r="BV21" s="210" t="e">
        <f t="shared" ca="1" si="81"/>
        <v>#NAME?</v>
      </c>
      <c r="BW21" s="210" t="e">
        <f t="shared" ca="1" si="82"/>
        <v>#NAME?</v>
      </c>
      <c r="BX21" s="210" t="e">
        <f t="shared" ca="1" si="83"/>
        <v>#NAME?</v>
      </c>
      <c r="BY21" s="210" t="e">
        <f t="shared" ca="1" si="84"/>
        <v>#NAME?</v>
      </c>
      <c r="BZ21" s="210" t="e">
        <f t="shared" ca="1" si="85"/>
        <v>#NAME?</v>
      </c>
      <c r="CA21" s="210" t="e">
        <f t="shared" ca="1" si="86"/>
        <v>#NAME?</v>
      </c>
      <c r="CB21" s="210" t="e">
        <f t="shared" ca="1" si="87"/>
        <v>#NAME?</v>
      </c>
      <c r="CC21" s="210" t="e">
        <f t="shared" ca="1" si="88"/>
        <v>#NAME?</v>
      </c>
      <c r="CD21" s="210" t="e">
        <f t="shared" ca="1" si="89"/>
        <v>#NAME?</v>
      </c>
      <c r="CE21" s="210" t="e">
        <f t="shared" ca="1" si="90"/>
        <v>#NAME?</v>
      </c>
      <c r="CF21" s="210" t="e">
        <f t="shared" ca="1" si="91"/>
        <v>#NAME?</v>
      </c>
      <c r="CG21" s="210" t="e">
        <f t="shared" ca="1" si="92"/>
        <v>#NAME?</v>
      </c>
      <c r="CH21" s="210" t="e">
        <f t="shared" ca="1" si="93"/>
        <v>#NAME?</v>
      </c>
      <c r="CI21" s="210" t="e">
        <f t="shared" ca="1" si="94"/>
        <v>#NAME?</v>
      </c>
      <c r="CJ21" s="210" t="e">
        <f t="shared" ca="1" si="95"/>
        <v>#NAME?</v>
      </c>
      <c r="CK21" s="210" t="e">
        <f t="shared" ca="1" si="96"/>
        <v>#NAME?</v>
      </c>
      <c r="CL21" s="210" t="e">
        <f t="shared" ca="1" si="97"/>
        <v>#NAME?</v>
      </c>
      <c r="CM21" s="32"/>
      <c r="CN21" s="205" t="s">
        <v>52</v>
      </c>
      <c r="CO21" s="15" t="e">
        <f t="shared" ca="1" si="98"/>
        <v>#NAME?</v>
      </c>
      <c r="CP21" s="15" t="e">
        <f t="shared" ref="CP21" ca="1" si="168">(AR21+AR35)/2</f>
        <v>#NAME?</v>
      </c>
      <c r="CQ21" s="15" t="e">
        <f t="shared" ref="CQ21" ca="1" si="169">(AS21+AS35)/2</f>
        <v>#NAME?</v>
      </c>
      <c r="CR21" s="15" t="e">
        <f t="shared" ref="CR21" ca="1" si="170">(AT21+AT35)/2</f>
        <v>#NAME?</v>
      </c>
      <c r="CS21" s="15" t="e">
        <f t="shared" ref="CS21" ca="1" si="171">(AU21+AU35)/2</f>
        <v>#NAME?</v>
      </c>
      <c r="CT21" s="15" t="e">
        <f t="shared" ref="CT21" ca="1" si="172">(AV21+AV35)/2</f>
        <v>#NAME?</v>
      </c>
      <c r="CU21" s="15" t="e">
        <f t="shared" ref="CU21" ca="1" si="173">(AW21+AW35)/2</f>
        <v>#NAME?</v>
      </c>
      <c r="CV21" s="15" t="e">
        <f t="shared" ref="CV21" ca="1" si="174">(AX21+AX35)/2</f>
        <v>#NAME?</v>
      </c>
      <c r="CW21" s="15" t="e">
        <f t="shared" ref="CW21" ca="1" si="175">(AY21+AY35)/2</f>
        <v>#NAME?</v>
      </c>
      <c r="CX21" s="15" t="e">
        <f t="shared" ref="CX21" ca="1" si="176">(AZ21+AZ35)/2</f>
        <v>#NAME?</v>
      </c>
      <c r="CY21" s="15" t="e">
        <f t="shared" ref="CY21" ca="1" si="177">(BA21+BA35)/2</f>
        <v>#NAME?</v>
      </c>
      <c r="CZ21" s="15" t="e">
        <f t="shared" ref="CZ21" ca="1" si="178">(BB21+BB35)/2</f>
        <v>#NAME?</v>
      </c>
      <c r="DA21" s="15" t="e">
        <f t="shared" ref="DA21" ca="1" si="179">(BC21+BC35)/2</f>
        <v>#NAME?</v>
      </c>
      <c r="DB21" s="15" t="e">
        <f t="shared" ref="DB21" ca="1" si="180">(BD21+BD35)/2</f>
        <v>#NAME?</v>
      </c>
      <c r="DC21" s="15" t="e">
        <f t="shared" ref="DC21" ca="1" si="181">(BE21+BE35)/2</f>
        <v>#NAME?</v>
      </c>
      <c r="DD21" s="15" t="e">
        <f t="shared" ref="DD21" ca="1" si="182">(BF21+BF35)/2</f>
        <v>#NAME?</v>
      </c>
      <c r="DE21" s="15" t="e">
        <f t="shared" ca="1" si="153"/>
        <v>#NAME?</v>
      </c>
      <c r="DF21" s="15" t="e">
        <f t="shared" ca="1" si="154"/>
        <v>#NAME?</v>
      </c>
      <c r="DG21" s="15" t="e">
        <f t="shared" ca="1" si="155"/>
        <v>#NAME?</v>
      </c>
      <c r="DH21" s="15" t="e">
        <f t="shared" ca="1" si="156"/>
        <v>#NAME?</v>
      </c>
      <c r="DI21" s="15" t="e">
        <f t="shared" ca="1" si="157"/>
        <v>#NAME?</v>
      </c>
      <c r="DJ21" s="15" t="e">
        <f t="shared" ca="1" si="158"/>
        <v>#NAME?</v>
      </c>
      <c r="DK21" s="15" t="e">
        <f t="shared" ca="1" si="159"/>
        <v>#NAME?</v>
      </c>
      <c r="DL21" s="15" t="e">
        <f t="shared" ca="1" si="160"/>
        <v>#NAME?</v>
      </c>
      <c r="DM21" s="15" t="e">
        <f t="shared" ca="1" si="161"/>
        <v>#NAME?</v>
      </c>
      <c r="DN21" s="15" t="e">
        <f t="shared" ca="1" si="162"/>
        <v>#NAME?</v>
      </c>
      <c r="DO21" s="15" t="e">
        <f t="shared" ca="1" si="163"/>
        <v>#NAME?</v>
      </c>
      <c r="DP21" s="15" t="e">
        <f t="shared" ca="1" si="164"/>
        <v>#NAME?</v>
      </c>
      <c r="DQ21" s="15" t="e">
        <f t="shared" ca="1" si="165"/>
        <v>#NAME?</v>
      </c>
      <c r="DR21" s="15" t="e">
        <f t="shared" ca="1" si="166"/>
        <v>#NAME?</v>
      </c>
      <c r="DS21" s="15" t="e">
        <f t="shared" ca="1" si="167"/>
        <v>#NAME?</v>
      </c>
      <c r="DT21" s="15" t="e">
        <f t="shared" ca="1" si="99"/>
        <v>#NAME?</v>
      </c>
      <c r="DU21" s="15" t="e">
        <f t="shared" ca="1" si="5"/>
        <v>#NAME?</v>
      </c>
      <c r="DV21" s="15" t="e">
        <f t="shared" ca="1" si="5"/>
        <v>#NAME?</v>
      </c>
      <c r="DW21" s="15" t="e">
        <f t="shared" ca="1" si="5"/>
        <v>#NAME?</v>
      </c>
      <c r="DX21" s="15" t="e">
        <f t="shared" ca="1" si="5"/>
        <v>#NAME?</v>
      </c>
      <c r="DY21" s="15" t="e">
        <f t="shared" ca="1" si="5"/>
        <v>#NAME?</v>
      </c>
      <c r="DZ21" s="15" t="e">
        <f t="shared" ca="1" si="5"/>
        <v>#NAME?</v>
      </c>
      <c r="EA21" s="15" t="e">
        <f t="shared" ca="1" si="5"/>
        <v>#NAME?</v>
      </c>
      <c r="EB21" s="15" t="e">
        <f t="shared" ca="1" si="5"/>
        <v>#NAME?</v>
      </c>
      <c r="EC21" s="15" t="e">
        <f t="shared" ca="1" si="5"/>
        <v>#NAME?</v>
      </c>
      <c r="ED21" s="15" t="e">
        <f t="shared" ca="1" si="5"/>
        <v>#NAME?</v>
      </c>
      <c r="EE21" s="15" t="e">
        <f t="shared" ca="1" si="5"/>
        <v>#NAME?</v>
      </c>
      <c r="EF21" s="15" t="e">
        <f t="shared" ca="1" si="5"/>
        <v>#NAME?</v>
      </c>
      <c r="EG21" s="15" t="e">
        <f t="shared" ca="1" si="5"/>
        <v>#NAME?</v>
      </c>
      <c r="EH21" s="15" t="e">
        <f t="shared" ca="1" si="5"/>
        <v>#NAME?</v>
      </c>
      <c r="EI21" s="15" t="e">
        <f t="shared" ca="1" si="5"/>
        <v>#NAME?</v>
      </c>
      <c r="EJ21" s="15" t="e">
        <f t="shared" ca="1" si="5"/>
        <v>#NAME?</v>
      </c>
      <c r="EL21" s="205" t="s">
        <v>52</v>
      </c>
      <c r="EM21" s="189" t="e">
        <f t="shared" ca="1" si="100"/>
        <v>#NAME?</v>
      </c>
      <c r="EN21" s="189" t="e">
        <f t="shared" ca="1" si="101"/>
        <v>#NAME?</v>
      </c>
      <c r="EO21" s="189" t="e">
        <f t="shared" ca="1" si="102"/>
        <v>#NAME?</v>
      </c>
      <c r="EP21" s="189" t="e">
        <f t="shared" ca="1" si="103"/>
        <v>#NAME?</v>
      </c>
      <c r="EQ21" s="189" t="e">
        <f t="shared" ca="1" si="104"/>
        <v>#NAME?</v>
      </c>
      <c r="ER21" s="189" t="e">
        <f t="shared" ca="1" si="104"/>
        <v>#NAME?</v>
      </c>
      <c r="ES21" s="189" t="e">
        <f t="shared" ca="1" si="105"/>
        <v>#NAME?</v>
      </c>
      <c r="ET21" s="189" t="e">
        <f t="shared" ca="1" si="106"/>
        <v>#NAME?</v>
      </c>
      <c r="EU21" s="189" t="e">
        <f t="shared" ca="1" si="107"/>
        <v>#NAME?</v>
      </c>
      <c r="EV21" s="189" t="e">
        <f t="shared" ca="1" si="108"/>
        <v>#NAME?</v>
      </c>
      <c r="EW21" s="189" t="e">
        <f t="shared" ca="1" si="109"/>
        <v>#NAME?</v>
      </c>
      <c r="EX21" s="189" t="e">
        <f t="shared" ca="1" si="110"/>
        <v>#NAME?</v>
      </c>
      <c r="EY21" s="189" t="e">
        <f t="shared" ca="1" si="111"/>
        <v>#NAME?</v>
      </c>
      <c r="EZ21" s="189" t="e">
        <f t="shared" ca="1" si="112"/>
        <v>#NAME?</v>
      </c>
      <c r="FA21" s="189" t="e">
        <f t="shared" ca="1" si="113"/>
        <v>#NAME?</v>
      </c>
      <c r="FB21" s="189" t="e">
        <f t="shared" ca="1" si="114"/>
        <v>#NAME?</v>
      </c>
      <c r="FC21" s="189" t="e">
        <f t="shared" ca="1" si="115"/>
        <v>#NAME?</v>
      </c>
      <c r="FD21" s="189" t="e">
        <f t="shared" ca="1" si="116"/>
        <v>#NAME?</v>
      </c>
      <c r="FE21" s="189" t="e">
        <f t="shared" ca="1" si="117"/>
        <v>#NAME?</v>
      </c>
      <c r="FF21" s="189" t="e">
        <f t="shared" ca="1" si="118"/>
        <v>#NAME?</v>
      </c>
      <c r="FG21" s="189" t="e">
        <f t="shared" ca="1" si="119"/>
        <v>#NAME?</v>
      </c>
      <c r="FH21" s="189" t="e">
        <f t="shared" ca="1" si="120"/>
        <v>#NAME?</v>
      </c>
      <c r="FI21" s="189" t="e">
        <f t="shared" ca="1" si="121"/>
        <v>#NAME?</v>
      </c>
      <c r="FJ21" s="189" t="e">
        <f t="shared" ca="1" si="122"/>
        <v>#NAME?</v>
      </c>
      <c r="FK21" s="189" t="e">
        <f t="shared" ca="1" si="123"/>
        <v>#NAME?</v>
      </c>
      <c r="FL21" s="189" t="e">
        <f t="shared" ca="1" si="124"/>
        <v>#NAME?</v>
      </c>
      <c r="FM21" s="189" t="e">
        <f t="shared" ca="1" si="125"/>
        <v>#NAME?</v>
      </c>
      <c r="FN21" s="189" t="e">
        <f t="shared" ca="1" si="126"/>
        <v>#NAME?</v>
      </c>
      <c r="FO21" s="189" t="e">
        <f t="shared" ca="1" si="127"/>
        <v>#NAME?</v>
      </c>
      <c r="FP21" s="189" t="e">
        <f t="shared" ca="1" si="128"/>
        <v>#NAME?</v>
      </c>
      <c r="FQ21" s="189" t="e">
        <f t="shared" ca="1" si="129"/>
        <v>#NAME?</v>
      </c>
      <c r="FR21" s="189" t="e">
        <f t="shared" ca="1" si="130"/>
        <v>#NAME?</v>
      </c>
      <c r="FS21" s="189" t="e">
        <f t="shared" ca="1" si="131"/>
        <v>#NAME?</v>
      </c>
      <c r="FT21" s="189" t="e">
        <f t="shared" ca="1" si="132"/>
        <v>#NAME?</v>
      </c>
      <c r="FU21" s="189" t="e">
        <f t="shared" ca="1" si="133"/>
        <v>#NAME?</v>
      </c>
      <c r="FV21" s="189" t="e">
        <f t="shared" ca="1" si="134"/>
        <v>#NAME?</v>
      </c>
      <c r="FW21" s="189" t="e">
        <f t="shared" ca="1" si="135"/>
        <v>#NAME?</v>
      </c>
      <c r="FX21" s="189" t="e">
        <f t="shared" ca="1" si="136"/>
        <v>#NAME?</v>
      </c>
      <c r="FY21" s="189" t="e">
        <f t="shared" ca="1" si="137"/>
        <v>#NAME?</v>
      </c>
      <c r="FZ21" s="189" t="e">
        <f t="shared" ca="1" si="138"/>
        <v>#NAME?</v>
      </c>
      <c r="GA21" s="189" t="e">
        <f t="shared" ca="1" si="139"/>
        <v>#NAME?</v>
      </c>
      <c r="GB21" s="189" t="e">
        <f t="shared" ca="1" si="140"/>
        <v>#NAME?</v>
      </c>
      <c r="GC21" s="189" t="e">
        <f t="shared" ca="1" si="141"/>
        <v>#NAME?</v>
      </c>
      <c r="GD21" s="189" t="e">
        <f t="shared" ca="1" si="142"/>
        <v>#NAME?</v>
      </c>
      <c r="GE21" s="189" t="e">
        <f t="shared" ca="1" si="143"/>
        <v>#NAME?</v>
      </c>
      <c r="GF21" s="189" t="e">
        <f t="shared" ca="1" si="144"/>
        <v>#NAME?</v>
      </c>
      <c r="GG21" s="189" t="e">
        <f t="shared" ca="1" si="145"/>
        <v>#NAME?</v>
      </c>
      <c r="GH21" s="189" t="e">
        <f t="shared" ca="1" si="146"/>
        <v>#NAME?</v>
      </c>
      <c r="GJ21" s="205" t="s">
        <v>52</v>
      </c>
      <c r="GK21" s="189" t="e">
        <f t="shared" ca="1" si="147"/>
        <v>#NAME?</v>
      </c>
      <c r="GL21" s="189" t="e">
        <f t="shared" ca="1" si="22"/>
        <v>#NAME?</v>
      </c>
      <c r="GM21" s="189" t="e">
        <f t="shared" ca="1" si="22"/>
        <v>#NAME?</v>
      </c>
      <c r="GN21" s="189" t="e">
        <f t="shared" ca="1" si="22"/>
        <v>#NAME?</v>
      </c>
      <c r="GO21" s="189" t="e">
        <f t="shared" ca="1" si="22"/>
        <v>#NAME?</v>
      </c>
      <c r="GP21" s="189" t="e">
        <f t="shared" ca="1" si="22"/>
        <v>#NAME?</v>
      </c>
      <c r="GQ21" s="189" t="e">
        <f t="shared" ca="1" si="22"/>
        <v>#NAME?</v>
      </c>
      <c r="GR21" s="189" t="e">
        <f t="shared" ca="1" si="22"/>
        <v>#NAME?</v>
      </c>
      <c r="GS21" s="189" t="e">
        <f t="shared" ca="1" si="22"/>
        <v>#NAME?</v>
      </c>
      <c r="GT21" s="189" t="e">
        <f t="shared" ca="1" si="22"/>
        <v>#NAME?</v>
      </c>
      <c r="GU21" s="189" t="e">
        <f t="shared" ca="1" si="22"/>
        <v>#NAME?</v>
      </c>
      <c r="GV21" s="189" t="e">
        <f t="shared" ca="1" si="22"/>
        <v>#NAME?</v>
      </c>
      <c r="GW21" s="189" t="e">
        <f t="shared" ca="1" si="22"/>
        <v>#NAME?</v>
      </c>
      <c r="GX21" s="189" t="e">
        <f t="shared" ca="1" si="22"/>
        <v>#NAME?</v>
      </c>
      <c r="GY21" s="189" t="e">
        <f t="shared" ca="1" si="22"/>
        <v>#NAME?</v>
      </c>
      <c r="GZ21" s="189" t="e">
        <f t="shared" ca="1" si="22"/>
        <v>#NAME?</v>
      </c>
      <c r="HA21" s="189" t="e">
        <f t="shared" ca="1" si="22"/>
        <v>#NAME?</v>
      </c>
      <c r="HB21" s="189" t="e">
        <f t="shared" ca="1" si="22"/>
        <v>#NAME?</v>
      </c>
      <c r="HC21" s="189" t="e">
        <f t="shared" ca="1" si="22"/>
        <v>#NAME?</v>
      </c>
      <c r="HD21" s="189" t="e">
        <f t="shared" ca="1" si="22"/>
        <v>#NAME?</v>
      </c>
      <c r="HE21" s="189" t="e">
        <f t="shared" ca="1" si="22"/>
        <v>#NAME?</v>
      </c>
      <c r="HF21" s="189" t="e">
        <f t="shared" ca="1" si="22"/>
        <v>#NAME?</v>
      </c>
      <c r="HG21" s="189" t="e">
        <f t="shared" ca="1" si="148"/>
        <v>#NAME?</v>
      </c>
      <c r="HH21" s="189" t="e">
        <f t="shared" ca="1" si="23"/>
        <v>#NAME?</v>
      </c>
      <c r="HI21" s="189" t="e">
        <f t="shared" ca="1" si="24"/>
        <v>#NAME?</v>
      </c>
      <c r="HJ21" s="189" t="e">
        <f t="shared" ca="1" si="25"/>
        <v>#NAME?</v>
      </c>
      <c r="HK21" s="189" t="e">
        <f t="shared" ca="1" si="26"/>
        <v>#NAME?</v>
      </c>
      <c r="HL21" s="189" t="e">
        <f t="shared" ca="1" si="27"/>
        <v>#NAME?</v>
      </c>
      <c r="HM21" s="189" t="e">
        <f t="shared" ca="1" si="28"/>
        <v>#NAME?</v>
      </c>
      <c r="HN21" s="189" t="e">
        <f t="shared" ca="1" si="29"/>
        <v>#NAME?</v>
      </c>
      <c r="HO21" s="189" t="e">
        <f t="shared" ca="1" si="30"/>
        <v>#NAME?</v>
      </c>
      <c r="HP21" s="189" t="e">
        <f t="shared" ca="1" si="31"/>
        <v>#NAME?</v>
      </c>
      <c r="HQ21" s="189" t="e">
        <f t="shared" ca="1" si="32"/>
        <v>#NAME?</v>
      </c>
      <c r="HR21" s="189" t="e">
        <f t="shared" ca="1" si="33"/>
        <v>#NAME?</v>
      </c>
      <c r="HS21" s="189" t="e">
        <f t="shared" ca="1" si="34"/>
        <v>#NAME?</v>
      </c>
      <c r="HT21" s="189" t="e">
        <f t="shared" ca="1" si="35"/>
        <v>#NAME?</v>
      </c>
      <c r="HU21" s="189" t="e">
        <f t="shared" ca="1" si="36"/>
        <v>#NAME?</v>
      </c>
      <c r="HV21" s="189" t="e">
        <f t="shared" ca="1" si="37"/>
        <v>#NAME?</v>
      </c>
      <c r="HW21" s="189" t="e">
        <f t="shared" ca="1" si="38"/>
        <v>#NAME?</v>
      </c>
      <c r="HX21" s="189" t="e">
        <f t="shared" ca="1" si="39"/>
        <v>#NAME?</v>
      </c>
      <c r="HY21" s="189" t="e">
        <f t="shared" ca="1" si="40"/>
        <v>#NAME?</v>
      </c>
      <c r="HZ21" s="189" t="e">
        <f t="shared" ca="1" si="41"/>
        <v>#NAME?</v>
      </c>
      <c r="IA21" s="189" t="e">
        <f t="shared" ca="1" si="42"/>
        <v>#NAME?</v>
      </c>
      <c r="IB21" s="189" t="e">
        <f t="shared" ca="1" si="43"/>
        <v>#NAME?</v>
      </c>
      <c r="IC21" s="189" t="e">
        <f t="shared" ca="1" si="149"/>
        <v>#NAME?</v>
      </c>
      <c r="ID21" s="189" t="e">
        <f t="shared" ca="1" si="44"/>
        <v>#NAME?</v>
      </c>
      <c r="IE21" s="189" t="e">
        <f t="shared" ca="1" si="45"/>
        <v>#NAME?</v>
      </c>
      <c r="IF21" s="189" t="e">
        <f ca="1">GH21*GH$26</f>
        <v>#NAME?</v>
      </c>
      <c r="IH21" s="205" t="s">
        <v>52</v>
      </c>
      <c r="II21" s="189"/>
      <c r="IJ21" s="189"/>
      <c r="IK21" s="189"/>
      <c r="IL21" s="189"/>
      <c r="IM21" s="189"/>
      <c r="IN21" s="189"/>
      <c r="IO21" s="189"/>
      <c r="IP21" s="189"/>
      <c r="IQ21" s="189"/>
      <c r="IR21" s="189"/>
      <c r="IS21" s="189"/>
      <c r="IT21" s="189"/>
      <c r="IU21" s="189"/>
      <c r="IV21" s="189"/>
      <c r="IW21" s="189"/>
      <c r="IX21" s="189"/>
      <c r="IY21" s="189"/>
      <c r="IZ21" s="189"/>
      <c r="JA21" s="189"/>
      <c r="JB21" s="189"/>
      <c r="JC21" s="189"/>
      <c r="JD21" s="189"/>
      <c r="JE21" s="189"/>
      <c r="JF21" s="189"/>
      <c r="JG21" s="189"/>
      <c r="JH21" s="189"/>
      <c r="JI21" s="189"/>
      <c r="JJ21" s="189"/>
      <c r="JK21" s="189"/>
      <c r="JL21" s="189"/>
      <c r="JM21" s="189"/>
      <c r="JN21" s="189"/>
      <c r="JO21" s="189"/>
      <c r="JP21" s="189"/>
      <c r="JQ21" s="189"/>
      <c r="JR21" s="189"/>
      <c r="JS21" s="189"/>
      <c r="JT21" s="189"/>
      <c r="JU21" s="189"/>
      <c r="JV21" s="189"/>
      <c r="JW21" s="189"/>
      <c r="JX21" s="189"/>
      <c r="JY21" s="189"/>
      <c r="JZ21" s="189"/>
      <c r="KA21" s="189"/>
      <c r="KB21" s="189"/>
      <c r="KC21" s="189"/>
      <c r="KD21" s="189"/>
    </row>
    <row r="22" spans="1:29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65"/>
      <c r="M22" s="2"/>
      <c r="N22" s="2"/>
      <c r="O22" s="2"/>
      <c r="P22" s="2"/>
      <c r="Q22" s="2"/>
    </row>
    <row r="23" spans="1:290">
      <c r="A23" s="284" t="s">
        <v>3</v>
      </c>
      <c r="B23" s="284"/>
      <c r="C23" s="284"/>
      <c r="D23" s="284"/>
      <c r="E23" s="284"/>
      <c r="F23" s="284"/>
      <c r="G23" s="284"/>
      <c r="H23" s="284"/>
      <c r="I23" s="284"/>
      <c r="J23" s="2"/>
      <c r="K23" s="2"/>
      <c r="L23" s="65"/>
      <c r="M23" s="2"/>
      <c r="N23" s="2"/>
      <c r="O23" s="2"/>
      <c r="P23" s="2"/>
      <c r="Q23" s="2"/>
      <c r="S23" s="1" t="s">
        <v>162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EL23" s="4" t="s">
        <v>6</v>
      </c>
    </row>
    <row r="24" spans="1:290">
      <c r="A24" s="200"/>
      <c r="B24" s="13" t="s">
        <v>62</v>
      </c>
      <c r="C24" s="13" t="s">
        <v>63</v>
      </c>
      <c r="D24" s="13" t="s">
        <v>66</v>
      </c>
      <c r="E24" s="13" t="s">
        <v>67</v>
      </c>
      <c r="F24" s="13" t="s">
        <v>68</v>
      </c>
      <c r="G24" s="13" t="s">
        <v>69</v>
      </c>
      <c r="H24" s="13" t="s">
        <v>70</v>
      </c>
      <c r="I24" s="13" t="s">
        <v>71</v>
      </c>
      <c r="J24" s="13" t="s">
        <v>72</v>
      </c>
      <c r="K24" s="13" t="s">
        <v>73</v>
      </c>
      <c r="L24" s="13" t="s">
        <v>74</v>
      </c>
      <c r="M24" s="13" t="s">
        <v>75</v>
      </c>
      <c r="N24" s="13" t="s">
        <v>76</v>
      </c>
      <c r="O24" s="13" t="s">
        <v>77</v>
      </c>
      <c r="P24" s="13" t="s">
        <v>78</v>
      </c>
      <c r="Q24" s="13" t="s">
        <v>79</v>
      </c>
      <c r="S24" s="200"/>
      <c r="T24" s="13" t="s">
        <v>62</v>
      </c>
      <c r="U24" s="13" t="s">
        <v>63</v>
      </c>
      <c r="V24" s="13" t="s">
        <v>66</v>
      </c>
      <c r="W24" s="13" t="s">
        <v>67</v>
      </c>
      <c r="X24" s="13" t="s">
        <v>68</v>
      </c>
      <c r="Y24" s="13" t="s">
        <v>69</v>
      </c>
      <c r="Z24" s="13" t="s">
        <v>70</v>
      </c>
      <c r="AA24" s="13" t="s">
        <v>71</v>
      </c>
      <c r="AB24" s="13" t="s">
        <v>72</v>
      </c>
      <c r="AC24" s="13" t="s">
        <v>73</v>
      </c>
      <c r="AD24" s="13" t="s">
        <v>74</v>
      </c>
      <c r="AE24" s="13" t="s">
        <v>75</v>
      </c>
      <c r="AF24" s="13" t="s">
        <v>76</v>
      </c>
      <c r="AG24" s="13" t="s">
        <v>77</v>
      </c>
      <c r="AH24" s="13" t="s">
        <v>78</v>
      </c>
      <c r="AI24" s="13" t="s">
        <v>79</v>
      </c>
      <c r="AJ24" s="13" t="s">
        <v>164</v>
      </c>
      <c r="AK24" s="13" t="s">
        <v>163</v>
      </c>
      <c r="AL24" s="202" t="s">
        <v>53</v>
      </c>
      <c r="AM24" s="203" t="s">
        <v>1</v>
      </c>
      <c r="AN24" s="204" t="s">
        <v>0</v>
      </c>
      <c r="AP24" s="200"/>
      <c r="AQ24" s="286" t="s">
        <v>62</v>
      </c>
      <c r="AR24" s="286"/>
      <c r="AS24" s="286"/>
      <c r="AT24" s="286" t="s">
        <v>63</v>
      </c>
      <c r="AU24" s="286"/>
      <c r="AV24" s="286"/>
      <c r="AW24" s="286" t="s">
        <v>66</v>
      </c>
      <c r="AX24" s="286"/>
      <c r="AY24" s="286"/>
      <c r="AZ24" s="286" t="s">
        <v>67</v>
      </c>
      <c r="BA24" s="286"/>
      <c r="BB24" s="286"/>
      <c r="BC24" s="286" t="s">
        <v>68</v>
      </c>
      <c r="BD24" s="286"/>
      <c r="BE24" s="286"/>
      <c r="BF24" s="286" t="s">
        <v>69</v>
      </c>
      <c r="BG24" s="286"/>
      <c r="BH24" s="286"/>
      <c r="BI24" s="286" t="s">
        <v>70</v>
      </c>
      <c r="BJ24" s="286"/>
      <c r="BK24" s="286"/>
      <c r="BL24" s="286" t="s">
        <v>71</v>
      </c>
      <c r="BM24" s="286"/>
      <c r="BN24" s="286"/>
      <c r="BO24" s="286" t="s">
        <v>72</v>
      </c>
      <c r="BP24" s="286"/>
      <c r="BQ24" s="286"/>
      <c r="BR24" s="286" t="s">
        <v>73</v>
      </c>
      <c r="BS24" s="286"/>
      <c r="BT24" s="286"/>
      <c r="BU24" s="286" t="s">
        <v>74</v>
      </c>
      <c r="BV24" s="286"/>
      <c r="BW24" s="286"/>
      <c r="BX24" s="286" t="s">
        <v>75</v>
      </c>
      <c r="BY24" s="286"/>
      <c r="BZ24" s="286"/>
      <c r="CA24" s="286" t="s">
        <v>76</v>
      </c>
      <c r="CB24" s="286"/>
      <c r="CC24" s="286"/>
      <c r="CD24" s="286" t="s">
        <v>77</v>
      </c>
      <c r="CE24" s="286"/>
      <c r="CF24" s="286"/>
      <c r="CG24" s="286" t="s">
        <v>78</v>
      </c>
      <c r="CH24" s="286"/>
      <c r="CI24" s="286"/>
      <c r="CJ24" s="286" t="s">
        <v>79</v>
      </c>
      <c r="CK24" s="286"/>
      <c r="CL24" s="286"/>
      <c r="EM24" s="287" t="s">
        <v>62</v>
      </c>
      <c r="EN24" s="287"/>
      <c r="EO24" s="287"/>
      <c r="EP24" s="287" t="s">
        <v>63</v>
      </c>
      <c r="EQ24" s="287"/>
      <c r="ER24" s="287"/>
      <c r="ES24" s="287" t="s">
        <v>66</v>
      </c>
      <c r="ET24" s="287"/>
      <c r="EU24" s="287"/>
      <c r="EV24" s="287" t="s">
        <v>67</v>
      </c>
      <c r="EW24" s="287"/>
      <c r="EX24" s="287"/>
      <c r="EY24" s="287" t="s">
        <v>68</v>
      </c>
      <c r="EZ24" s="287"/>
      <c r="FA24" s="287"/>
      <c r="FB24" s="287" t="s">
        <v>69</v>
      </c>
      <c r="FC24" s="287"/>
      <c r="FD24" s="287"/>
      <c r="FE24" s="287" t="s">
        <v>70</v>
      </c>
      <c r="FF24" s="287"/>
      <c r="FG24" s="287"/>
      <c r="FH24" s="287" t="s">
        <v>71</v>
      </c>
      <c r="FI24" s="287"/>
      <c r="FJ24" s="287"/>
      <c r="FK24" s="287" t="s">
        <v>72</v>
      </c>
      <c r="FL24" s="287"/>
      <c r="FM24" s="287"/>
      <c r="FN24" s="287" t="s">
        <v>73</v>
      </c>
      <c r="FO24" s="287"/>
      <c r="FP24" s="287"/>
      <c r="FQ24" s="287" t="s">
        <v>74</v>
      </c>
      <c r="FR24" s="287"/>
      <c r="FS24" s="287"/>
      <c r="FT24" s="287" t="s">
        <v>75</v>
      </c>
      <c r="FU24" s="287"/>
      <c r="FV24" s="287"/>
      <c r="FW24" s="287" t="s">
        <v>76</v>
      </c>
      <c r="FX24" s="287"/>
      <c r="FY24" s="287"/>
      <c r="FZ24" s="287" t="s">
        <v>77</v>
      </c>
      <c r="GA24" s="287"/>
      <c r="GB24" s="287"/>
      <c r="GC24" s="287" t="s">
        <v>78</v>
      </c>
      <c r="GD24" s="287"/>
      <c r="GE24" s="287"/>
      <c r="GF24" s="287" t="s">
        <v>79</v>
      </c>
      <c r="GG24" s="287"/>
      <c r="GH24" s="287"/>
    </row>
    <row r="25" spans="1:290">
      <c r="A25" s="13" t="s">
        <v>43</v>
      </c>
      <c r="B25" s="16">
        <v>9</v>
      </c>
      <c r="C25" s="16">
        <v>7</v>
      </c>
      <c r="D25" s="16">
        <v>6</v>
      </c>
      <c r="E25" s="16">
        <v>8</v>
      </c>
      <c r="F25" s="16">
        <v>6</v>
      </c>
      <c r="G25" s="16">
        <v>9</v>
      </c>
      <c r="H25" s="16">
        <v>7</v>
      </c>
      <c r="I25" s="16">
        <v>6</v>
      </c>
      <c r="J25" s="16">
        <v>9</v>
      </c>
      <c r="K25" s="16">
        <v>7</v>
      </c>
      <c r="L25" s="16">
        <v>6</v>
      </c>
      <c r="M25" s="16">
        <v>7</v>
      </c>
      <c r="N25" s="16">
        <v>6</v>
      </c>
      <c r="O25" s="16">
        <v>7</v>
      </c>
      <c r="P25" s="16">
        <v>5</v>
      </c>
      <c r="Q25" s="16">
        <v>8</v>
      </c>
      <c r="S25" s="13" t="s">
        <v>160</v>
      </c>
      <c r="T25" s="16">
        <f>(SUMIF(B$25:B$34,"1 ",B$25:B$34)+SUMIF(B$25:B$34,"2 ",B$25:B$34))</f>
        <v>0</v>
      </c>
      <c r="U25" s="16">
        <f t="shared" ref="U25:AI25" si="183">(SUMIF(C$25:C$34,"1 ",C$25:C$34)+SUMIF(C$25:C$34,"2 ",C$25:C$34))</f>
        <v>0</v>
      </c>
      <c r="V25" s="16">
        <f t="shared" si="183"/>
        <v>0</v>
      </c>
      <c r="W25" s="16">
        <f t="shared" si="183"/>
        <v>0</v>
      </c>
      <c r="X25" s="16">
        <f t="shared" si="183"/>
        <v>0</v>
      </c>
      <c r="Y25" s="16">
        <f t="shared" si="183"/>
        <v>0</v>
      </c>
      <c r="Z25" s="16">
        <f t="shared" si="183"/>
        <v>0</v>
      </c>
      <c r="AA25" s="16">
        <f t="shared" si="183"/>
        <v>0</v>
      </c>
      <c r="AB25" s="16">
        <f t="shared" si="183"/>
        <v>0</v>
      </c>
      <c r="AC25" s="16">
        <f t="shared" si="183"/>
        <v>0</v>
      </c>
      <c r="AD25" s="16">
        <f t="shared" si="183"/>
        <v>0</v>
      </c>
      <c r="AE25" s="16">
        <f t="shared" si="183"/>
        <v>0</v>
      </c>
      <c r="AF25" s="16">
        <f t="shared" si="183"/>
        <v>0</v>
      </c>
      <c r="AG25" s="16">
        <f t="shared" si="183"/>
        <v>0</v>
      </c>
      <c r="AH25" s="16">
        <f t="shared" si="183"/>
        <v>0</v>
      </c>
      <c r="AI25" s="16">
        <f t="shared" si="183"/>
        <v>0</v>
      </c>
      <c r="AJ25" s="34">
        <f>SUM(T25:AI25)</f>
        <v>0</v>
      </c>
      <c r="AK25" s="1">
        <f>COUNTIFS(B$25:Q$34,"&gt;=1",B$25:Q$34,"&lt;=2")</f>
        <v>0</v>
      </c>
      <c r="AL25" s="11"/>
      <c r="AM25" s="16"/>
      <c r="AN25" s="15"/>
      <c r="AP25" s="187"/>
      <c r="AQ25" s="187" t="s">
        <v>53</v>
      </c>
      <c r="AR25" s="187" t="s">
        <v>1</v>
      </c>
      <c r="AS25" s="187" t="s">
        <v>0</v>
      </c>
      <c r="AT25" s="187" t="s">
        <v>53</v>
      </c>
      <c r="AU25" s="187" t="s">
        <v>1</v>
      </c>
      <c r="AV25" s="187" t="s">
        <v>0</v>
      </c>
      <c r="AW25" s="187" t="s">
        <v>53</v>
      </c>
      <c r="AX25" s="187" t="s">
        <v>1</v>
      </c>
      <c r="AY25" s="187" t="s">
        <v>0</v>
      </c>
      <c r="AZ25" s="187" t="s">
        <v>53</v>
      </c>
      <c r="BA25" s="187" t="s">
        <v>1</v>
      </c>
      <c r="BB25" s="187" t="s">
        <v>0</v>
      </c>
      <c r="BC25" s="187" t="s">
        <v>53</v>
      </c>
      <c r="BD25" s="187" t="s">
        <v>1</v>
      </c>
      <c r="BE25" s="187" t="s">
        <v>0</v>
      </c>
      <c r="BF25" s="187" t="s">
        <v>53</v>
      </c>
      <c r="BG25" s="187" t="s">
        <v>1</v>
      </c>
      <c r="BH25" s="187" t="s">
        <v>0</v>
      </c>
      <c r="BI25" s="187" t="s">
        <v>53</v>
      </c>
      <c r="BJ25" s="187" t="s">
        <v>1</v>
      </c>
      <c r="BK25" s="187" t="s">
        <v>0</v>
      </c>
      <c r="BL25" s="187" t="s">
        <v>53</v>
      </c>
      <c r="BM25" s="187" t="s">
        <v>1</v>
      </c>
      <c r="BN25" s="187" t="s">
        <v>0</v>
      </c>
      <c r="BO25" s="187" t="s">
        <v>53</v>
      </c>
      <c r="BP25" s="187" t="s">
        <v>1</v>
      </c>
      <c r="BQ25" s="187" t="s">
        <v>0</v>
      </c>
      <c r="BR25" s="187" t="s">
        <v>53</v>
      </c>
      <c r="BS25" s="187" t="s">
        <v>1</v>
      </c>
      <c r="BT25" s="187" t="s">
        <v>0</v>
      </c>
      <c r="BU25" s="187" t="s">
        <v>53</v>
      </c>
      <c r="BV25" s="187" t="s">
        <v>1</v>
      </c>
      <c r="BW25" s="187" t="s">
        <v>0</v>
      </c>
      <c r="BX25" s="187" t="s">
        <v>53</v>
      </c>
      <c r="BY25" s="187" t="s">
        <v>1</v>
      </c>
      <c r="BZ25" s="187" t="s">
        <v>0</v>
      </c>
      <c r="CA25" s="187" t="s">
        <v>53</v>
      </c>
      <c r="CB25" s="187" t="s">
        <v>1</v>
      </c>
      <c r="CC25" s="187" t="s">
        <v>0</v>
      </c>
      <c r="CD25" s="187" t="s">
        <v>53</v>
      </c>
      <c r="CE25" s="187" t="s">
        <v>1</v>
      </c>
      <c r="CF25" s="187" t="s">
        <v>0</v>
      </c>
      <c r="CG25" s="187" t="s">
        <v>53</v>
      </c>
      <c r="CH25" s="187" t="s">
        <v>1</v>
      </c>
      <c r="CI25" s="187" t="s">
        <v>0</v>
      </c>
      <c r="CJ25" s="187" t="s">
        <v>53</v>
      </c>
      <c r="CK25" s="187" t="s">
        <v>1</v>
      </c>
      <c r="CL25" s="187" t="s">
        <v>0</v>
      </c>
      <c r="EM25" s="206" t="s">
        <v>53</v>
      </c>
      <c r="EN25" s="206" t="s">
        <v>1</v>
      </c>
      <c r="EO25" s="206" t="s">
        <v>0</v>
      </c>
      <c r="EP25" s="206" t="s">
        <v>53</v>
      </c>
      <c r="EQ25" s="206" t="s">
        <v>1</v>
      </c>
      <c r="ER25" s="206" t="s">
        <v>0</v>
      </c>
      <c r="ES25" s="206" t="s">
        <v>53</v>
      </c>
      <c r="ET25" s="206" t="s">
        <v>1</v>
      </c>
      <c r="EU25" s="206" t="s">
        <v>0</v>
      </c>
      <c r="EV25" s="206" t="s">
        <v>53</v>
      </c>
      <c r="EW25" s="206" t="s">
        <v>1</v>
      </c>
      <c r="EX25" s="206" t="s">
        <v>0</v>
      </c>
      <c r="EY25" s="206" t="s">
        <v>53</v>
      </c>
      <c r="EZ25" s="206" t="s">
        <v>1</v>
      </c>
      <c r="FA25" s="206" t="s">
        <v>0</v>
      </c>
      <c r="FB25" s="206" t="s">
        <v>53</v>
      </c>
      <c r="FC25" s="206" t="s">
        <v>1</v>
      </c>
      <c r="FD25" s="206" t="s">
        <v>0</v>
      </c>
      <c r="FE25" s="206" t="s">
        <v>53</v>
      </c>
      <c r="FF25" s="206" t="s">
        <v>1</v>
      </c>
      <c r="FG25" s="206" t="s">
        <v>0</v>
      </c>
      <c r="FH25" s="206" t="s">
        <v>53</v>
      </c>
      <c r="FI25" s="206" t="s">
        <v>1</v>
      </c>
      <c r="FJ25" s="206" t="s">
        <v>0</v>
      </c>
      <c r="FK25" s="206" t="s">
        <v>53</v>
      </c>
      <c r="FL25" s="206" t="s">
        <v>1</v>
      </c>
      <c r="FM25" s="206" t="s">
        <v>0</v>
      </c>
      <c r="FN25" s="206" t="s">
        <v>53</v>
      </c>
      <c r="FO25" s="206" t="s">
        <v>1</v>
      </c>
      <c r="FP25" s="206" t="s">
        <v>0</v>
      </c>
      <c r="FQ25" s="206" t="s">
        <v>53</v>
      </c>
      <c r="FR25" s="206" t="s">
        <v>1</v>
      </c>
      <c r="FS25" s="206" t="s">
        <v>0</v>
      </c>
      <c r="FT25" s="206" t="s">
        <v>53</v>
      </c>
      <c r="FU25" s="206" t="s">
        <v>1</v>
      </c>
      <c r="FV25" s="206" t="s">
        <v>0</v>
      </c>
      <c r="FW25" s="206" t="s">
        <v>53</v>
      </c>
      <c r="FX25" s="206" t="s">
        <v>1</v>
      </c>
      <c r="FY25" s="206" t="s">
        <v>0</v>
      </c>
      <c r="FZ25" s="206" t="s">
        <v>53</v>
      </c>
      <c r="GA25" s="206" t="s">
        <v>1</v>
      </c>
      <c r="GB25" s="206" t="s">
        <v>0</v>
      </c>
      <c r="GC25" s="206" t="s">
        <v>53</v>
      </c>
      <c r="GD25" s="206" t="s">
        <v>1</v>
      </c>
      <c r="GE25" s="206" t="s">
        <v>0</v>
      </c>
      <c r="GF25" s="206" t="s">
        <v>53</v>
      </c>
      <c r="GG25" s="206" t="s">
        <v>1</v>
      </c>
      <c r="GH25" s="206" t="s">
        <v>0</v>
      </c>
    </row>
    <row r="26" spans="1:290">
      <c r="A26" s="13" t="s">
        <v>44</v>
      </c>
      <c r="B26" s="16">
        <v>5</v>
      </c>
      <c r="C26" s="16">
        <v>6</v>
      </c>
      <c r="D26" s="16">
        <v>5</v>
      </c>
      <c r="E26" s="16">
        <v>7</v>
      </c>
      <c r="F26" s="16">
        <v>8</v>
      </c>
      <c r="G26" s="16">
        <v>7</v>
      </c>
      <c r="H26" s="16">
        <v>9</v>
      </c>
      <c r="I26" s="16">
        <v>7</v>
      </c>
      <c r="J26" s="16">
        <v>5</v>
      </c>
      <c r="K26" s="16">
        <v>8</v>
      </c>
      <c r="L26" s="16">
        <v>9</v>
      </c>
      <c r="M26" s="16">
        <v>7</v>
      </c>
      <c r="N26" s="16">
        <v>6</v>
      </c>
      <c r="O26" s="16">
        <v>8</v>
      </c>
      <c r="P26" s="16">
        <v>9</v>
      </c>
      <c r="Q26" s="16">
        <v>7</v>
      </c>
      <c r="S26" s="13" t="s">
        <v>54</v>
      </c>
      <c r="T26" s="16">
        <f>(SUMIF(B$25:B$34,"3",B$25:B$34)+SUMIF(B$25:B$34,"4 ",B$25:B$34))</f>
        <v>0</v>
      </c>
      <c r="U26" s="16">
        <f t="shared" ref="U26:AI26" si="184">(SUMIF(C$25:C$34,"3",C$25:C$34)+SUMIF(C$25:C$34,"4 ",C$25:C$34))</f>
        <v>4</v>
      </c>
      <c r="V26" s="16">
        <f t="shared" si="184"/>
        <v>4</v>
      </c>
      <c r="W26" s="16">
        <f t="shared" si="184"/>
        <v>0</v>
      </c>
      <c r="X26" s="16">
        <f t="shared" si="184"/>
        <v>0</v>
      </c>
      <c r="Y26" s="16">
        <f t="shared" si="184"/>
        <v>0</v>
      </c>
      <c r="Z26" s="16">
        <f t="shared" si="184"/>
        <v>0</v>
      </c>
      <c r="AA26" s="16">
        <f t="shared" si="184"/>
        <v>0</v>
      </c>
      <c r="AB26" s="16">
        <f t="shared" si="184"/>
        <v>0</v>
      </c>
      <c r="AC26" s="16">
        <f t="shared" si="184"/>
        <v>0</v>
      </c>
      <c r="AD26" s="16">
        <f t="shared" si="184"/>
        <v>0</v>
      </c>
      <c r="AE26" s="16">
        <f t="shared" si="184"/>
        <v>0</v>
      </c>
      <c r="AF26" s="16">
        <f t="shared" si="184"/>
        <v>0</v>
      </c>
      <c r="AG26" s="16">
        <f t="shared" si="184"/>
        <v>0</v>
      </c>
      <c r="AH26" s="16">
        <f t="shared" si="184"/>
        <v>0</v>
      </c>
      <c r="AI26" s="16">
        <f t="shared" si="184"/>
        <v>0</v>
      </c>
      <c r="AJ26" s="34">
        <f t="shared" ref="AJ26:AJ29" si="185">SUM(T26:AI26)</f>
        <v>8</v>
      </c>
      <c r="AK26" s="1">
        <f>COUNTIFS(B$25:Q$34,"&gt;=3",B$25:Q$34,"&lt;=4")</f>
        <v>2</v>
      </c>
      <c r="AL26" s="208">
        <f>IF(AM25&lt;&gt;"",AM25,1)</f>
        <v>1</v>
      </c>
      <c r="AM26" s="209">
        <f t="shared" ref="AM26:AM29" si="186">AJ26/AK26</f>
        <v>4</v>
      </c>
      <c r="AN26" s="208">
        <f>IF(AM27&lt;&gt;"",AM27,10)</f>
        <v>5.7297297297297298</v>
      </c>
      <c r="AP26" s="13" t="s">
        <v>43</v>
      </c>
      <c r="AQ26" s="188" t="e">
        <f ca="1">_xlfn.IFS(AND(B25&gt;=9,B25&lt;=10), $AL$29, AND(B25&gt;=7,B25&lt;=8), $AL$28, AND(B25&gt;=5,B25&lt;=6), $AL$27, AND(B25&gt;=3,B25&lt;=4), $AL$26, AND(B25&gt;=1,B25&lt;=2), $AL$25)</f>
        <v>#NAME?</v>
      </c>
      <c r="AR26" s="188" t="e">
        <f ca="1">_xlfn.IFS(AND(B25&gt;=9,B25&lt;=10), $AM$29, AND(B25&gt;=7,B25&lt;=8), $AM$28, AND(B25&gt;=5,B25&lt;=6), $AM$27, AND(B25&gt;=3,B25&lt;=4), $AM$26, AND(B25&gt;=1,B25&lt;=2), $AM$25)</f>
        <v>#NAME?</v>
      </c>
      <c r="AS26" s="188" t="e">
        <f ca="1">_xlfn.IFS(AND($B25&gt;=9,$B25&lt;=10), $AN$29, AND($B25&gt;=7,$B25&lt;=8), $AN$28, AND($B25&gt;=5,$B25&lt;=6), $AN$27, AND($B25&gt;=3,$B25&lt;=4), $AN$26, AND($B25&gt;=1,$B25&lt;=2), $AN$25)</f>
        <v>#NAME?</v>
      </c>
      <c r="AT26" s="188" t="e">
        <f ca="1">_xlfn.IFS(AND($C25&gt;=9,$C25&lt;=10), $AL$29, AND($C25&gt;=7,$C25&lt;=8), $AL$28, AND($C25&gt;=5,$C25&lt;=6), $AL$27, AND($C25&gt;=3,$C25&lt;=4), $AL$26, AND($C25&gt;=1,$C25&lt;=2), $AL$25)</f>
        <v>#NAME?</v>
      </c>
      <c r="AU26" s="210" t="e">
        <f ca="1">_xlfn.IFS(AND($C25&gt;=9,$C25&lt;=10), $AM$29, AND($C25&gt;=7,$C25&lt;=8), $AM$28, AND($C25&gt;=5,$C25&lt;=6), $AM$27, AND($C25&gt;=3,$C25&lt;=4), $AM$26, AND($C25&gt;=1,$C25&lt;=2), $AM$25)</f>
        <v>#NAME?</v>
      </c>
      <c r="AV26" s="188" t="e">
        <f ca="1">_xlfn.IFS(AND($C25&gt;=9,$C25&lt;=10), $AN$29, AND($C25&gt;=7,$C25&lt;=8), $AN$28, AND($C25&gt;=5,$C25&lt;=6), $AN$27, AND($C25&gt;=3,$C25&lt;=4), $AN$26, AND($C25&gt;=1,$C25&lt;=2), $AN$25)</f>
        <v>#NAME?</v>
      </c>
      <c r="AW26" s="188" t="e">
        <f ca="1">_xlfn.IFS(AND($D25&gt;=9,$D25&lt;=10), $AL$29, AND($D25&gt;=7,$D25&lt;=8), $AL$28, AND($D25&gt;=5,$D25&lt;=6), $AL$27, AND($D25&gt;=3,$D25&lt;=4), $AL$26, AND($D25&gt;=1,$D25&lt;=2), $AL$25)</f>
        <v>#NAME?</v>
      </c>
      <c r="AX26" s="188" t="e">
        <f ca="1">_xlfn.IFS(AND($D25&gt;=9,$D25&lt;=10), $AM$29, AND($D25&gt;=7,$D25&lt;=8), $AM$28, AND($D25&gt;=5,$D25&lt;=6), $AM$27, AND($D25&gt;=3,$D25&lt;=4), $AM$26, AND($D25&gt;=1,$D25&lt;=2), $AM$25)</f>
        <v>#NAME?</v>
      </c>
      <c r="AY26" s="210" t="e">
        <f ca="1">_xlfn.IFS(AND($D25&gt;=9,$D25&lt;=10), $AN$29, AND($D25&gt;=7,$D25&lt;=8), $AN$28, AND($D25&gt;=5,$D25&lt;=6), $AN$27, AND($D25&gt;=3,$D25&lt;=4), $AN$26, AND($D25&gt;=1,$D25&lt;=2), $AN$25)</f>
        <v>#NAME?</v>
      </c>
      <c r="AZ26" s="210" t="e">
        <f ca="1">_xlfn.IFS(AND($E25&gt;=9,$E25&lt;=10), $AL$29, AND($E25&gt;=7,$E25&lt;=8), $AL$28, AND($E25&gt;=5,$E25&lt;=6), $AL$27, AND($E25&gt;=3,$E25&lt;=4), $AL$26, AND($E25&gt;=1,$E25&lt;=2), $AL$25)</f>
        <v>#NAME?</v>
      </c>
      <c r="BA26" s="210" t="e">
        <f ca="1">_xlfn.IFS(AND($E25&gt;=9,$E25&lt;=10), $AM$29, AND($E25&gt;=7,$E25&lt;=8), $AM$28, AND($E25&gt;=5,$E25&lt;=6), $AM$27, AND($E25&gt;=3,$E25&lt;=4), $AM$26, AND($E25&gt;=1,$E25&lt;=2), $AM$25)</f>
        <v>#NAME?</v>
      </c>
      <c r="BB26" s="210" t="e">
        <f ca="1">_xlfn.IFS(AND($E25&gt;=9,$E25&lt;=10), $AN$29, AND($E25&gt;=7,$E25&lt;=8), $AN$28, AND($E25&gt;=5,$E25&lt;=6), $AN$27, AND($E25&gt;=3,$E25&lt;=4), $AN$26, AND($E25&gt;=1,$E25&lt;=2), $AN$25)</f>
        <v>#NAME?</v>
      </c>
      <c r="BC26" s="211" t="e">
        <f ca="1">_xlfn.IFS(AND($F25&gt;=9,$F25&lt;=10), $AL$15, AND($F25&gt;=7,$F25&lt;=8), $AL$14, AND($F25&gt;=5,$F25&lt;=6), $AL$13, AND($F25&gt;=3,$F25&lt;=4), $AL$12, AND($F25&gt;=1,$F25&lt;=2), $AL$11)</f>
        <v>#NAME?</v>
      </c>
      <c r="BD26" s="211" t="e">
        <f ca="1">_xlfn.IFS(AND($F25&gt;=9,$F25&lt;=10), $AM$15, AND($F25&gt;=7,$F25&lt;=8), $AM$14, AND($F25&gt;=5,$F25&lt;=6), $AM$13, AND($F25&gt;=3,$F25&lt;=4), $AM$12, AND($F25&gt;=1,$F25&lt;=2), $AM$11)</f>
        <v>#NAME?</v>
      </c>
      <c r="BE26" s="211" t="e">
        <f ca="1">_xlfn.IFS(AND($F25&gt;=9,$F25&lt;=10), $AN$15, AND($F25&gt;=7,$F25&lt;=8), $AN$14, AND($F25&gt;=5,$F25&lt;=6), $AN$13, AND($F25&gt;=3,$F25&lt;=4), $AN$12, AND($F25&gt;=1,$F25&lt;=2), $AN$11)</f>
        <v>#NAME?</v>
      </c>
      <c r="BF26" s="211" t="e">
        <f ca="1">_xlfn.IFS(AND($G25&gt;=9,$G25&lt;=10), $AL$15, AND($G25&gt;=7,$G25&lt;=8), $AL$14, AND($G25&gt;=5,$G25&lt;=6), $AL$13, AND($G25&gt;=3,$G25&lt;=4), $AL$12, AND($G25&gt;=1,$G25&lt;=2), $AL$11)</f>
        <v>#NAME?</v>
      </c>
      <c r="BG26" s="211" t="e">
        <f ca="1">_xlfn.IFS(AND($G25&gt;=9,$G25&lt;=10), $AM$15, AND($G25&gt;=7,$G25&lt;=8), $AM$14, AND($G25&gt;=5,$G25&lt;=6), $AM$13, AND($G25&gt;=3,$G25&lt;=4), $AM$12, AND($G25&gt;=1,$G25&lt;=2), $AM$11)</f>
        <v>#NAME?</v>
      </c>
      <c r="BH26" s="211" t="e">
        <f ca="1">_xlfn.IFS(AND($G25&gt;=9,$G25&lt;=10), $AN$15, AND($G25&gt;=7,$G25&lt;=8), $AN$14, AND($G25&gt;=5,$G25&lt;=6), $AN$13, AND($G25&gt;=3,$G25&lt;=4), $AN$12, AND($G25&gt;=1,$G25&lt;=2), $AN$11)</f>
        <v>#NAME?</v>
      </c>
      <c r="BI26" s="211" t="e">
        <f ca="1">_xlfn.IFS(AND($H25&gt;=9,$H25&lt;=10), $AL$15, AND($H25&gt;=7,$H25&lt;=8), $AL$14, AND($H25&gt;=5,$H25&lt;=6), $AL$13, AND($H25&gt;=3,$H25&lt;=4), $AL$12, AND($H25&gt;=1,$H25&lt;=2), $AL$11)</f>
        <v>#NAME?</v>
      </c>
      <c r="BJ26" s="211" t="e">
        <f ca="1">_xlfn.IFS(AND($H25&gt;=9,$H25&lt;=10), $AM$15, AND($H25&gt;=7,$H25&lt;=8), $AM$14, AND($H25&gt;=5,$H25&lt;=6), $AM$13, AND($H25&gt;=3,$H25&lt;=4), $AM$12, AND($H25&gt;=1,$H25&lt;=2), $AM$11)</f>
        <v>#NAME?</v>
      </c>
      <c r="BK26" s="211" t="e">
        <f ca="1">_xlfn.IFS(AND($H25&gt;=9,$H25&lt;=10), $AN$15, AND($H25&gt;=7,$H25&lt;=8), $AN$14, AND($H25&gt;=5,$H25&lt;=6), $AN$13, AND($H25&gt;=3,$H25&lt;=4), $AN$12, AND($H25&gt;=1,$H25&lt;=2), $AN$11)</f>
        <v>#NAME?</v>
      </c>
      <c r="BL26" s="211" t="e">
        <f ca="1">_xlfn.IFS(AND($I25&gt;=9,$I25&lt;=10), $AL$15, AND($I25&gt;=7,$I25&lt;=8), $AL$14, AND($I25&gt;=5,$I25&lt;=6), $AL$13, AND($I25&gt;=3,$I25&lt;=4), $AL$12, AND($I25&gt;=1,$I25&lt;=2), $AL$11)</f>
        <v>#NAME?</v>
      </c>
      <c r="BM26" s="211" t="e">
        <f ca="1">_xlfn.IFS(AND($I25&gt;=9,$I25&lt;=10), $AM$15, AND($I25&gt;=7,$I25&lt;=8), $AM$14, AND($I25&gt;=5,$I25&lt;=6), $AM$13, AND($I25&gt;=3,$I25&lt;=4), $AM$12, AND($I25&gt;=1,$I25&lt;=2), $AM$11)</f>
        <v>#NAME?</v>
      </c>
      <c r="BN26" s="211" t="e">
        <f ca="1">_xlfn.IFS(AND($I25&gt;=9,$I25&lt;=10), $AN$15, AND($I25&gt;=7,$I25&lt;=8), $AN$14, AND($I25&gt;=5,$I25&lt;=6), $AN$13, AND($I25&gt;=3,$I25&lt;=4), $AN$12, AND($I25&gt;=1,$I25&lt;=2), $AN$11)</f>
        <v>#NAME?</v>
      </c>
      <c r="BO26" s="211" t="e">
        <f ca="1">_xlfn.IFS(AND($J25&gt;=9,$J25&lt;=10), $AL$15, AND($J25&gt;=7,$J25&lt;=8), $AL$14, AND($J25&gt;=5,$J25&lt;=6), $AL$13, AND($J25&gt;=3,$J25&lt;=4), $AL$12, AND($J25&gt;=1,$J25&lt;=2), $AL$11)</f>
        <v>#NAME?</v>
      </c>
      <c r="BP26" s="211" t="e">
        <f ca="1">_xlfn.IFS(AND($J25&gt;=9,$J25&lt;=10), $AM$15, AND($J25&gt;=7,$J25&lt;=8), $AM$14, AND($J25&gt;=5,$J25&lt;=6), $AM$13, AND($J25&gt;=3,$J25&lt;=4), $AM$12, AND($J25&gt;=1,$J25&lt;=2), $AM$11)</f>
        <v>#NAME?</v>
      </c>
      <c r="BQ26" s="211" t="e">
        <f ca="1">_xlfn.IFS(AND($J25&gt;=9,$J25&lt;=10), $AN$15, AND($J25&gt;=7,$J25&lt;=8), $AN$14, AND($J25&gt;=5,$J25&lt;=6), $AN$13, AND($J25&gt;=3,$J25&lt;=4), $AN$12, AND($J25&gt;=1,$J25&lt;=2), $AN$11)</f>
        <v>#NAME?</v>
      </c>
      <c r="BR26" s="211" t="e">
        <f ca="1">_xlfn.IFS(AND($K25&gt;=9,$K25&lt;=10), $AL$15, AND($K25&gt;=7,$K25&lt;=8), $AL$14, AND($K25&gt;=5,$K25&lt;=6), $AL$13, AND($K25&gt;=3,$K25&lt;=4), $AL$12, AND($K25&gt;=1,$K25&lt;=2), $AL$11)</f>
        <v>#NAME?</v>
      </c>
      <c r="BS26" s="211" t="e">
        <f ca="1">_xlfn.IFS(AND($K25&gt;=9,$K25&lt;=10), $AM$15, AND($K25&gt;=7,$K25&lt;=8), $AM$14, AND($K25&gt;=5,$K25&lt;=6), $AM$13, AND($K25&gt;=3,$K25&lt;=4), $AM$12, AND($K25&gt;=1,$K25&lt;=2), $AM$11)</f>
        <v>#NAME?</v>
      </c>
      <c r="BT26" s="211" t="e">
        <f ca="1">_xlfn.IFS(AND($K25&gt;=9,$K25&lt;=10), $AN$15, AND($K25&gt;=7,$K25&lt;=8), $AN$14, AND($K25&gt;=5,$K25&lt;=6), $AN$13, AND($K25&gt;=3,$K25&lt;=4), $AN$12, AND($K25&gt;=1,$K25&lt;=2), $AN$11)</f>
        <v>#NAME?</v>
      </c>
      <c r="BU26" s="211" t="e">
        <f ca="1">_xlfn.IFS(AND($L25&gt;=9,$L25&lt;=10), $AL$15, AND($L25&gt;=7,$L25&lt;=8), $AL$14, AND($L25&gt;=5,$L25&lt;=6), $AL$13, AND($L25&gt;=3,$L25&lt;=4), $AL$12, AND($L25&gt;=1,$L25&lt;=2), $AL$11)</f>
        <v>#NAME?</v>
      </c>
      <c r="BV26" s="211" t="e">
        <f ca="1">_xlfn.IFS(AND($L25&gt;=9,$L25&lt;=10), $AM$15, AND($L25&gt;=7,$L25&lt;=8), $AM$14, AND($L25&gt;=5,$L25&lt;=6), $AM$13, AND($L25&gt;=3,$L25&lt;=4), $AM$12, AND($L25&gt;=1,$L25&lt;=2), $AM$11)</f>
        <v>#NAME?</v>
      </c>
      <c r="BW26" s="211" t="e">
        <f ca="1">_xlfn.IFS(AND($L25&gt;=9,$L25&lt;=10), $AN$15, AND($L25&gt;=7,$L25&lt;=8), $AN$14, AND($L25&gt;=5,$L25&lt;=6), $AN$13, AND($L25&gt;=3,$L25&lt;=4), $AN$12, AND($L25&gt;=1,$L25&lt;=2), $AN$11)</f>
        <v>#NAME?</v>
      </c>
      <c r="BX26" s="211" t="e">
        <f ca="1">_xlfn.IFS(AND($M25&gt;=9,$M25&lt;=10), $AL$15, AND($M25&gt;=7,$M25&lt;=8), $AL$14, AND($M25&gt;=5,$M25&lt;=6), $AL$13, AND($M25&gt;=3,$M25&lt;=4), $AL$12, AND($M25&gt;=1,$M25&lt;=2), $AL$11)</f>
        <v>#NAME?</v>
      </c>
      <c r="BY26" s="211" t="e">
        <f ca="1">_xlfn.IFS(AND($M25&gt;=9,$M25&lt;=10), $AM$15, AND($M25&gt;=7,$M25&lt;=8), $AM$14, AND($M25&gt;=5,$M25&lt;=6), $AM$13, AND($M25&gt;=3,$M25&lt;=4), $AM$12, AND($M25&gt;=1,$M25&lt;=2), $AM$11)</f>
        <v>#NAME?</v>
      </c>
      <c r="BZ26" s="211" t="e">
        <f ca="1">_xlfn.IFS(AND($M25&gt;=9,$M25&lt;=10), $AN$15, AND($M25&gt;=7,$M25&lt;=8), $AN$14, AND($M25&gt;=5,$M25&lt;=6), $AN$13, AND($M25&gt;=3,$M25&lt;=4), $AN$12, AND($M25&gt;=1,$M25&lt;=2), $AN$11)</f>
        <v>#NAME?</v>
      </c>
      <c r="CA26" s="211" t="e">
        <f ca="1">_xlfn.IFS(AND($N25&gt;=9,$N25&lt;=10), $AL$15, AND($N25&gt;=7,$N25&lt;=8), $AL$14, AND($N25&gt;=5,$N25&lt;=6), $AL$13, AND($N25&gt;=3,$N25&lt;=4), $AL$12, AND($N25&gt;=1,$N25&lt;=2), $AL$11)</f>
        <v>#NAME?</v>
      </c>
      <c r="CB26" s="211" t="e">
        <f ca="1">_xlfn.IFS(AND($N25&gt;=9,$N25&lt;=10), $AM$15, AND($N25&gt;=7,$N25&lt;=8), $AM$14, AND($N25&gt;=5,$N25&lt;=6), $AM$13, AND($N25&gt;=3,$N25&lt;=4), $AM$12, AND($N25&gt;=1,$N25&lt;=2), $AM$11)</f>
        <v>#NAME?</v>
      </c>
      <c r="CC26" s="211" t="e">
        <f ca="1">_xlfn.IFS(AND($N25&gt;=9,$N25&lt;=10), $AN$15, AND($N25&gt;=7,$N25&lt;=8), $AN$14, AND($N25&gt;=5,$N25&lt;=6), $AN$13, AND($N25&gt;=3,$N25&lt;=4), $AN$12, AND($N25&gt;=1,$N25&lt;=2), $AN$11)</f>
        <v>#NAME?</v>
      </c>
      <c r="CD26" s="211" t="e">
        <f ca="1">_xlfn.IFS(AND($O25&gt;=9,$O25&lt;=10), $AL$15, AND($O25&gt;=7,$O25&lt;=8), $AL$14, AND($O25&gt;=5,$O25&lt;=6), $AL$13, AND($O25&gt;=3,$O25&lt;=4), $AL$12, AND($O25&gt;=1,$O25&lt;=2), $AL$11)</f>
        <v>#NAME?</v>
      </c>
      <c r="CE26" s="211" t="e">
        <f ca="1">_xlfn.IFS(AND($O25&gt;=9,$O25&lt;=10), $AM$15, AND($O25&gt;=7,$O25&lt;=8), $AM$14, AND($O25&gt;=5,$O25&lt;=6), $AM$13, AND($O25&gt;=3,$O25&lt;=4), $AM$12, AND($O25&gt;=1,$O25&lt;=2), $AM$11)</f>
        <v>#NAME?</v>
      </c>
      <c r="CF26" s="211" t="e">
        <f ca="1">_xlfn.IFS(AND($O25&gt;=9,$O25&lt;=10), $AN$15, AND($O25&gt;=7,$O25&lt;=8), $AN$14, AND($O25&gt;=5,$O25&lt;=6), $AN$13, AND($O25&gt;=3,$O25&lt;=4), $AN$12, AND($O25&gt;=1,$O25&lt;=2), $AN$11)</f>
        <v>#NAME?</v>
      </c>
      <c r="CG26" s="211" t="e">
        <f ca="1">_xlfn.IFS(AND($P25&gt;=9,$P25&lt;=10), $AL$15, AND($P25&gt;=7,$P25&lt;=8), $AL$14, AND($P25&gt;=5,$P25&lt;=6), $AL$13, AND($P25&gt;=3,$P25&lt;=4), $AL$12, AND($P25&gt;=1,$P25&lt;=2), $AL$11)</f>
        <v>#NAME?</v>
      </c>
      <c r="CH26" s="211" t="e">
        <f ca="1">_xlfn.IFS(AND($P25&gt;=9,$P25&lt;=10), $AM$15, AND($P25&gt;=7,$P25&lt;=8), $AM$14, AND($P25&gt;=5,$P25&lt;=6), $AM$13, AND($P25&gt;=3,$P25&lt;=4), $AM$12, AND($P25&gt;=1,$P25&lt;=2), $AM$11)</f>
        <v>#NAME?</v>
      </c>
      <c r="CI26" s="211" t="e">
        <f ca="1">_xlfn.IFS(AND($P25&gt;=9,$P25&lt;=10), $AN$15, AND($P25&gt;=7,$P25&lt;=8), $AN$14, AND($P25&gt;=5,$P25&lt;=6), $AN$13, AND($P25&gt;=3,$P25&lt;=4), $AN$12, AND($P25&gt;=1,$P25&lt;=2), $AN$11)</f>
        <v>#NAME?</v>
      </c>
      <c r="CJ26" s="211" t="e">
        <f ca="1">_xlfn.IFS(AND($Q25&gt;=9,$Q25&lt;=10), $AL$15, AND($Q25&gt;=7,$Q25&lt;=8), $AL$14, AND($Q25&gt;=5,$Q25&lt;=6), $AL$13, AND($Q25&gt;=3,$Q25&lt;=4), $AL$12, AND($Q25&gt;=1,$Q25&lt;=2), $AL$11)</f>
        <v>#NAME?</v>
      </c>
      <c r="CK26" s="211" t="e">
        <f ca="1">_xlfn.IFS(AND($Q25&gt;=9,$Q25&lt;=10), $AM$15, AND($Q25&gt;=7,$Q25&lt;=8), $AM$14, AND($Q25&gt;=5,$Q25&lt;=6), $AM$13, AND($Q25&gt;=3,$Q25&lt;=4), $AM$12, AND($Q25&gt;=1,$Q25&lt;=2), $AM$11)</f>
        <v>#NAME?</v>
      </c>
      <c r="CL26" s="211" t="e">
        <f ca="1">_xlfn.IFS(AND($Q25&gt;=9,$Q25&lt;=10), $AN$15, AND($Q25&gt;=7,$Q25&lt;=8), $AN$14, AND($Q25&gt;=5,$Q25&lt;=6), $AN$13, AND($Q25&gt;=3,$Q25&lt;=4), $AN$12, AND($Q25&gt;=1,$Q25&lt;=2), $AN$11)</f>
        <v>#NAME?</v>
      </c>
      <c r="EM26" s="25">
        <v>6.8360641314061429E-2</v>
      </c>
      <c r="EN26" s="25">
        <v>4.9577635245613726E-2</v>
      </c>
      <c r="EO26" s="25">
        <v>0.16360240591553296</v>
      </c>
      <c r="EP26" s="25">
        <v>7.274112702587264E-2</v>
      </c>
      <c r="EQ26" s="25">
        <v>4.9577635245613726E-2</v>
      </c>
      <c r="ER26" s="25">
        <v>0.1775354793608723</v>
      </c>
      <c r="ES26" s="25">
        <v>2.628383567459033E-2</v>
      </c>
      <c r="ET26" s="25">
        <v>3.1585435782620991E-2</v>
      </c>
      <c r="EU26" s="25">
        <v>0.11916410570432788</v>
      </c>
      <c r="EV26" s="25">
        <v>4.0658942737300786E-2</v>
      </c>
      <c r="EW26" s="25">
        <v>4.8463707430265728E-2</v>
      </c>
      <c r="EX26" s="25">
        <v>0.17400180362675313</v>
      </c>
      <c r="EY26" s="25">
        <v>2.3645954379052973E-2</v>
      </c>
      <c r="EZ26" s="25">
        <v>2.5484260555394062E-2</v>
      </c>
      <c r="FA26" s="25">
        <v>9.9663527249594056E-2</v>
      </c>
      <c r="FB26" s="25">
        <v>6.0147344737465198E-2</v>
      </c>
      <c r="FC26" s="25">
        <v>5.9397642243040887E-2</v>
      </c>
      <c r="FD26" s="25">
        <v>0.16077319764951387</v>
      </c>
      <c r="FE26" s="25">
        <v>7.1648389645327756E-2</v>
      </c>
      <c r="FF26" s="25">
        <v>7.1071486619786128E-2</v>
      </c>
      <c r="FG26" s="25">
        <v>0.18813866447930172</v>
      </c>
      <c r="FH26" s="25">
        <v>5.1981126849514316E-2</v>
      </c>
      <c r="FI26" s="25">
        <v>4.9287796452953413E-2</v>
      </c>
      <c r="FJ26" s="25">
        <v>0.13262707596121689</v>
      </c>
      <c r="FK26" s="25">
        <v>0.10654265785155348</v>
      </c>
      <c r="FL26" s="25">
        <v>6.1188754826564301E-2</v>
      </c>
      <c r="FM26" s="25">
        <v>0.24355633925175016</v>
      </c>
      <c r="FN26" s="25">
        <v>4.492791161881169E-2</v>
      </c>
      <c r="FO26" s="25">
        <v>2.3127175472113185E-2</v>
      </c>
      <c r="FP26" s="25">
        <v>0.1412680905578344</v>
      </c>
      <c r="FQ26" s="25">
        <v>2.3214115021363255E-2</v>
      </c>
      <c r="FR26" s="25">
        <v>2.1996551665214564E-2</v>
      </c>
      <c r="FS26" s="25">
        <v>6.449769755437737E-2</v>
      </c>
      <c r="FT26" s="25">
        <v>3.0460723493356056E-2</v>
      </c>
      <c r="FU26" s="25">
        <v>2.7963837431706412E-2</v>
      </c>
      <c r="FV26" s="25">
        <v>7.994553934692937E-2</v>
      </c>
      <c r="FW26" s="25">
        <v>1.4222991921356603E-2</v>
      </c>
      <c r="FX26" s="25">
        <v>1.3040278301556619E-2</v>
      </c>
      <c r="FY26" s="25">
        <v>4.0575465727082899E-2</v>
      </c>
      <c r="FZ26" s="25">
        <v>8.5931253471897284E-3</v>
      </c>
      <c r="GA26" s="25">
        <v>8.534015963531769E-3</v>
      </c>
      <c r="GB26" s="25">
        <v>2.905774683535509E-2</v>
      </c>
      <c r="GC26" s="25">
        <v>5.7608947965626336E-2</v>
      </c>
      <c r="GD26" s="25">
        <v>3.8566105460697588E-2</v>
      </c>
      <c r="GE26" s="25">
        <v>0.10742789444201248</v>
      </c>
      <c r="GF26" s="25">
        <v>0.17336710855856446</v>
      </c>
      <c r="GG26" s="25">
        <v>0.1293546501563185</v>
      </c>
      <c r="GH26" s="25">
        <v>0.37098143761338759</v>
      </c>
    </row>
    <row r="27" spans="1:290">
      <c r="A27" s="13" t="s">
        <v>45</v>
      </c>
      <c r="B27" s="16">
        <v>8</v>
      </c>
      <c r="C27" s="16">
        <v>7</v>
      </c>
      <c r="D27" s="16">
        <v>4</v>
      </c>
      <c r="E27" s="16">
        <v>8</v>
      </c>
      <c r="F27" s="16">
        <v>9</v>
      </c>
      <c r="G27" s="16">
        <v>7</v>
      </c>
      <c r="H27" s="16">
        <v>6</v>
      </c>
      <c r="I27" s="16">
        <v>8</v>
      </c>
      <c r="J27" s="16">
        <v>7</v>
      </c>
      <c r="K27" s="16">
        <v>8</v>
      </c>
      <c r="L27" s="16">
        <v>9</v>
      </c>
      <c r="M27" s="16">
        <v>7</v>
      </c>
      <c r="N27" s="16">
        <v>6</v>
      </c>
      <c r="O27" s="16">
        <v>7</v>
      </c>
      <c r="P27" s="16">
        <v>8</v>
      </c>
      <c r="Q27" s="16">
        <v>6</v>
      </c>
      <c r="S27" s="13" t="s">
        <v>161</v>
      </c>
      <c r="T27" s="16">
        <f>(SUMIF(B$25:B$34,"5",B$25:B$34)+SUMIF(B$25:B$34,"6 ",B$25:B$34))</f>
        <v>22</v>
      </c>
      <c r="U27" s="16">
        <f t="shared" ref="U27:AI27" si="187">(SUMIF(C$25:C$34,"5",C$25:C$34)+SUMIF(C$25:C$34,"6 ",C$25:C$34))</f>
        <v>22</v>
      </c>
      <c r="V27" s="16">
        <f t="shared" si="187"/>
        <v>17</v>
      </c>
      <c r="W27" s="16">
        <f t="shared" si="187"/>
        <v>12</v>
      </c>
      <c r="X27" s="16">
        <f t="shared" si="187"/>
        <v>12</v>
      </c>
      <c r="Y27" s="16">
        <f t="shared" si="187"/>
        <v>5</v>
      </c>
      <c r="Z27" s="16">
        <f t="shared" si="187"/>
        <v>12</v>
      </c>
      <c r="AA27" s="16">
        <f t="shared" si="187"/>
        <v>12</v>
      </c>
      <c r="AB27" s="16">
        <f t="shared" si="187"/>
        <v>5</v>
      </c>
      <c r="AC27" s="16">
        <f t="shared" si="187"/>
        <v>11</v>
      </c>
      <c r="AD27" s="16">
        <f t="shared" si="187"/>
        <v>18</v>
      </c>
      <c r="AE27" s="16">
        <f t="shared" si="187"/>
        <v>6</v>
      </c>
      <c r="AF27" s="16">
        <f t="shared" si="187"/>
        <v>24</v>
      </c>
      <c r="AG27" s="16">
        <f t="shared" si="187"/>
        <v>5</v>
      </c>
      <c r="AH27" s="16">
        <f t="shared" si="187"/>
        <v>5</v>
      </c>
      <c r="AI27" s="16">
        <f t="shared" si="187"/>
        <v>24</v>
      </c>
      <c r="AJ27" s="34">
        <f t="shared" si="185"/>
        <v>212</v>
      </c>
      <c r="AK27" s="1">
        <f>COUNTIFS(B$25:Q$34,"&gt;=5",B$25:Q$34,"&lt;=6")</f>
        <v>37</v>
      </c>
      <c r="AL27" s="208">
        <f t="shared" ref="AL27:AL29" si="188">IF(AM26&lt;&gt;"",AM26,1)</f>
        <v>4</v>
      </c>
      <c r="AM27" s="209">
        <f t="shared" si="186"/>
        <v>5.7297297297297298</v>
      </c>
      <c r="AN27" s="208">
        <f t="shared" ref="AN27:AN28" si="189">IF(AM28&lt;&gt;"",AM28,10)</f>
        <v>7.4395604395604398</v>
      </c>
      <c r="AP27" s="13" t="s">
        <v>44</v>
      </c>
      <c r="AQ27" s="188" t="e">
        <f t="shared" ref="AQ27:AQ35" ca="1" si="190">_xlfn.IFS(AND(B26&gt;=9,B26&lt;=10), $AL$29, AND(B26&gt;=7,B26&lt;=8), $AL$28, AND(B26&gt;=5,B26&lt;=6), $AL$27, AND(B26&gt;=3,B26&lt;=4), $AL$26, AND(B26&gt;=1,B26&lt;=2), $AL$25)</f>
        <v>#NAME?</v>
      </c>
      <c r="AR27" s="188" t="e">
        <f t="shared" ref="AR27:AR35" ca="1" si="191">_xlfn.IFS(AND(B26&gt;=9,B26&lt;=10), $AM$29, AND(B26&gt;=7,B26&lt;=8), $AM$28, AND(B26&gt;=5,B26&lt;=6), $AM$27, AND(B26&gt;=3,B26&lt;=4), $AM$26, AND(B26&gt;=1,B26&lt;=2), $AM$25)</f>
        <v>#NAME?</v>
      </c>
      <c r="AS27" s="188" t="e">
        <f t="shared" ref="AS27:AS35" ca="1" si="192">_xlfn.IFS(AND($B26&gt;=9,$B26&lt;=10), $AN$29, AND($B26&gt;=7,$B26&lt;=8), $AN$28, AND($B26&gt;=5,$B26&lt;=6), $AN$27, AND($B26&gt;=3,$B26&lt;=4), $AN$26, AND($B26&gt;=1,$B26&lt;=2), $AN$25)</f>
        <v>#NAME?</v>
      </c>
      <c r="AT27" s="188" t="e">
        <f t="shared" ref="AT27:AT35" ca="1" si="193">_xlfn.IFS(AND($C26&gt;=9,$C26&lt;=10), $AL$29, AND($C26&gt;=7,$C26&lt;=8), $AL$28, AND($C26&gt;=5,$C26&lt;=6), $AL$27, AND($C26&gt;=3,$C26&lt;=4), $AL$26, AND($C26&gt;=1,$C26&lt;=2), $AL$25)</f>
        <v>#NAME?</v>
      </c>
      <c r="AU27" s="210" t="e">
        <f t="shared" ref="AU27:AU35" ca="1" si="194">_xlfn.IFS(AND($C26&gt;=9,$C26&lt;=10), $AM$29, AND($C26&gt;=7,$C26&lt;=8), $AM$28, AND($C26&gt;=5,$C26&lt;=6), $AM$27, AND($C26&gt;=3,$C26&lt;=4), $AM$26, AND($C26&gt;=1,$C26&lt;=2), $AM$25)</f>
        <v>#NAME?</v>
      </c>
      <c r="AV27" s="188" t="e">
        <f t="shared" ref="AV27:AV35" ca="1" si="195">_xlfn.IFS(AND($C26&gt;=9,$C26&lt;=10), $AN$29, AND($C26&gt;=7,$C26&lt;=8), $AN$28, AND($C26&gt;=5,$C26&lt;=6), $AN$27, AND($C26&gt;=3,$C26&lt;=4), $AN$26, AND($C26&gt;=1,$C26&lt;=2), $AN$25)</f>
        <v>#NAME?</v>
      </c>
      <c r="AW27" s="188" t="e">
        <f t="shared" ref="AW27:AW35" ca="1" si="196">_xlfn.IFS(AND($D26&gt;=9,$D26&lt;=10), $AL$29, AND($D26&gt;=7,$D26&lt;=8), $AL$28, AND($D26&gt;=5,$D26&lt;=6), $AL$27, AND($D26&gt;=3,$D26&lt;=4), $AL$26, AND($D26&gt;=1,$D26&lt;=2), $AL$25)</f>
        <v>#NAME?</v>
      </c>
      <c r="AX27" s="188" t="e">
        <f t="shared" ref="AX27:AX35" ca="1" si="197">_xlfn.IFS(AND($D26&gt;=9,$D26&lt;=10), $AM$29, AND($D26&gt;=7,$D26&lt;=8), $AM$28, AND($D26&gt;=5,$D26&lt;=6), $AM$27, AND($D26&gt;=3,$D26&lt;=4), $AM$26, AND($D26&gt;=1,$D26&lt;=2), $AM$25)</f>
        <v>#NAME?</v>
      </c>
      <c r="AY27" s="210" t="e">
        <f t="shared" ref="AY27:AY35" ca="1" si="198">_xlfn.IFS(AND($D26&gt;=9,$D26&lt;=10), $AN$29, AND($D26&gt;=7,$D26&lt;=8), $AN$28, AND($D26&gt;=5,$D26&lt;=6), $AN$27, AND($D26&gt;=3,$D26&lt;=4), $AN$26, AND($D26&gt;=1,$D26&lt;=2), $AN$25)</f>
        <v>#NAME?</v>
      </c>
      <c r="AZ27" s="210" t="e">
        <f t="shared" ref="AZ27:AZ35" ca="1" si="199">_xlfn.IFS(AND($E26&gt;=9,$E26&lt;=10), $AL$29, AND($E26&gt;=7,$E26&lt;=8), $AL$28, AND($E26&gt;=5,$E26&lt;=6), $AL$27, AND($E26&gt;=3,$E26&lt;=4), $AL$26, AND($E26&gt;=1,$E26&lt;=2), $AL$25)</f>
        <v>#NAME?</v>
      </c>
      <c r="BA27" s="210" t="e">
        <f t="shared" ref="BA27:BA35" ca="1" si="200">_xlfn.IFS(AND($E26&gt;=9,$E26&lt;=10), $AM$29, AND($E26&gt;=7,$E26&lt;=8), $AM$28, AND($E26&gt;=5,$E26&lt;=6), $AM$27, AND($E26&gt;=3,$E26&lt;=4), $AM$26, AND($E26&gt;=1,$E26&lt;=2), $AM$25)</f>
        <v>#NAME?</v>
      </c>
      <c r="BB27" s="210" t="e">
        <f t="shared" ref="BB27:BB35" ca="1" si="201">_xlfn.IFS(AND($E26&gt;=9,$E26&lt;=10), $AN$29, AND($E26&gt;=7,$E26&lt;=8), $AN$28, AND($E26&gt;=5,$E26&lt;=6), $AN$27, AND($E26&gt;=3,$E26&lt;=4), $AN$26, AND($E26&gt;=1,$E26&lt;=2), $AN$25)</f>
        <v>#NAME?</v>
      </c>
      <c r="BC27" s="211" t="e">
        <f t="shared" ref="BC27:BC35" ca="1" si="202">_xlfn.IFS(AND($F26&gt;=9,$F26&lt;=10), $AL$15, AND($F26&gt;=7,$F26&lt;=8), $AL$14, AND($F26&gt;=5,$F26&lt;=6), $AL$13, AND($F26&gt;=3,$F26&lt;=4), $AL$12, AND($F26&gt;=1,$F26&lt;=2), $AL$11)</f>
        <v>#NAME?</v>
      </c>
      <c r="BD27" s="211" t="e">
        <f t="shared" ref="BD27:BD35" ca="1" si="203">_xlfn.IFS(AND($F26&gt;=9,$F26&lt;=10), $AM$15, AND($F26&gt;=7,$F26&lt;=8), $AM$14, AND($F26&gt;=5,$F26&lt;=6), $AM$13, AND($F26&gt;=3,$F26&lt;=4), $AM$12, AND($F26&gt;=1,$F26&lt;=2), $AM$11)</f>
        <v>#NAME?</v>
      </c>
      <c r="BE27" s="211" t="e">
        <f t="shared" ref="BE27:BE35" ca="1" si="204">_xlfn.IFS(AND($F26&gt;=9,$F26&lt;=10), $AN$15, AND($F26&gt;=7,$F26&lt;=8), $AN$14, AND($F26&gt;=5,$F26&lt;=6), $AN$13, AND($F26&gt;=3,$F26&lt;=4), $AN$12, AND($F26&gt;=1,$F26&lt;=2), $AN$11)</f>
        <v>#NAME?</v>
      </c>
      <c r="BF27" s="211" t="e">
        <f t="shared" ref="BF27:BF35" ca="1" si="205">_xlfn.IFS(AND($G26&gt;=9,$G26&lt;=10), $AL$15, AND($G26&gt;=7,$G26&lt;=8), $AL$14, AND($G26&gt;=5,$G26&lt;=6), $AL$13, AND($G26&gt;=3,$G26&lt;=4), $AL$12, AND($G26&gt;=1,$G26&lt;=2), $AL$11)</f>
        <v>#NAME?</v>
      </c>
      <c r="BG27" s="211" t="e">
        <f t="shared" ref="BG27:BG35" ca="1" si="206">_xlfn.IFS(AND($G26&gt;=9,$G26&lt;=10), $AM$15, AND($G26&gt;=7,$G26&lt;=8), $AM$14, AND($G26&gt;=5,$G26&lt;=6), $AM$13, AND($G26&gt;=3,$G26&lt;=4), $AM$12, AND($G26&gt;=1,$G26&lt;=2), $AM$11)</f>
        <v>#NAME?</v>
      </c>
      <c r="BH27" s="211" t="e">
        <f t="shared" ref="BH27:BH35" ca="1" si="207">_xlfn.IFS(AND($G26&gt;=9,$G26&lt;=10), $AN$15, AND($G26&gt;=7,$G26&lt;=8), $AN$14, AND($G26&gt;=5,$G26&lt;=6), $AN$13, AND($G26&gt;=3,$G26&lt;=4), $AN$12, AND($G26&gt;=1,$G26&lt;=2), $AN$11)</f>
        <v>#NAME?</v>
      </c>
      <c r="BI27" s="211" t="e">
        <f t="shared" ref="BI27:BI35" ca="1" si="208">_xlfn.IFS(AND($H26&gt;=9,$H26&lt;=10), $AL$15, AND($H26&gt;=7,$H26&lt;=8), $AL$14, AND($H26&gt;=5,$H26&lt;=6), $AL$13, AND($H26&gt;=3,$H26&lt;=4), $AL$12, AND($H26&gt;=1,$H26&lt;=2), $AL$11)</f>
        <v>#NAME?</v>
      </c>
      <c r="BJ27" s="211" t="e">
        <f t="shared" ref="BJ27:BJ35" ca="1" si="209">_xlfn.IFS(AND($H26&gt;=9,$H26&lt;=10), $AM$15, AND($H26&gt;=7,$H26&lt;=8), $AM$14, AND($H26&gt;=5,$H26&lt;=6), $AM$13, AND($H26&gt;=3,$H26&lt;=4), $AM$12, AND($H26&gt;=1,$H26&lt;=2), $AM$11)</f>
        <v>#NAME?</v>
      </c>
      <c r="BK27" s="211" t="e">
        <f t="shared" ref="BK27:BK35" ca="1" si="210">_xlfn.IFS(AND($H26&gt;=9,$H26&lt;=10), $AN$15, AND($H26&gt;=7,$H26&lt;=8), $AN$14, AND($H26&gt;=5,$H26&lt;=6), $AN$13, AND($H26&gt;=3,$H26&lt;=4), $AN$12, AND($H26&gt;=1,$H26&lt;=2), $AN$11)</f>
        <v>#NAME?</v>
      </c>
      <c r="BL27" s="211" t="e">
        <f t="shared" ref="BL27:BL35" ca="1" si="211">_xlfn.IFS(AND($I26&gt;=9,$I26&lt;=10), $AL$15, AND($I26&gt;=7,$I26&lt;=8), $AL$14, AND($I26&gt;=5,$I26&lt;=6), $AL$13, AND($I26&gt;=3,$I26&lt;=4), $AL$12, AND($I26&gt;=1,$I26&lt;=2), $AL$11)</f>
        <v>#NAME?</v>
      </c>
      <c r="BM27" s="211" t="e">
        <f t="shared" ref="BM27:BM35" ca="1" si="212">_xlfn.IFS(AND($I26&gt;=9,$I26&lt;=10), $AM$15, AND($I26&gt;=7,$I26&lt;=8), $AM$14, AND($I26&gt;=5,$I26&lt;=6), $AM$13, AND($I26&gt;=3,$I26&lt;=4), $AM$12, AND($I26&gt;=1,$I26&lt;=2), $AM$11)</f>
        <v>#NAME?</v>
      </c>
      <c r="BN27" s="211" t="e">
        <f t="shared" ref="BN27:BN35" ca="1" si="213">_xlfn.IFS(AND($I26&gt;=9,$I26&lt;=10), $AN$15, AND($I26&gt;=7,$I26&lt;=8), $AN$14, AND($I26&gt;=5,$I26&lt;=6), $AN$13, AND($I26&gt;=3,$I26&lt;=4), $AN$12, AND($I26&gt;=1,$I26&lt;=2), $AN$11)</f>
        <v>#NAME?</v>
      </c>
      <c r="BO27" s="211" t="e">
        <f t="shared" ref="BO27:BO35" ca="1" si="214">_xlfn.IFS(AND($J26&gt;=9,$J26&lt;=10), $AL$15, AND($J26&gt;=7,$J26&lt;=8), $AL$14, AND($J26&gt;=5,$J26&lt;=6), $AL$13, AND($J26&gt;=3,$J26&lt;=4), $AL$12, AND($J26&gt;=1,$J26&lt;=2), $AL$11)</f>
        <v>#NAME?</v>
      </c>
      <c r="BP27" s="211" t="e">
        <f t="shared" ref="BP27:BP35" ca="1" si="215">_xlfn.IFS(AND($J26&gt;=9,$J26&lt;=10), $AM$15, AND($J26&gt;=7,$J26&lt;=8), $AM$14, AND($J26&gt;=5,$J26&lt;=6), $AM$13, AND($J26&gt;=3,$J26&lt;=4), $AM$12, AND($J26&gt;=1,$J26&lt;=2), $AM$11)</f>
        <v>#NAME?</v>
      </c>
      <c r="BQ27" s="211" t="e">
        <f t="shared" ref="BQ27:BQ35" ca="1" si="216">_xlfn.IFS(AND($J26&gt;=9,$J26&lt;=10), $AN$15, AND($J26&gt;=7,$J26&lt;=8), $AN$14, AND($J26&gt;=5,$J26&lt;=6), $AN$13, AND($J26&gt;=3,$J26&lt;=4), $AN$12, AND($J26&gt;=1,$J26&lt;=2), $AN$11)</f>
        <v>#NAME?</v>
      </c>
      <c r="BR27" s="211" t="e">
        <f t="shared" ref="BR27:BR35" ca="1" si="217">_xlfn.IFS(AND($K26&gt;=9,$K26&lt;=10), $AL$15, AND($K26&gt;=7,$K26&lt;=8), $AL$14, AND($K26&gt;=5,$K26&lt;=6), $AL$13, AND($K26&gt;=3,$K26&lt;=4), $AL$12, AND($K26&gt;=1,$K26&lt;=2), $AL$11)</f>
        <v>#NAME?</v>
      </c>
      <c r="BS27" s="211" t="e">
        <f t="shared" ref="BS27:BS35" ca="1" si="218">_xlfn.IFS(AND($K26&gt;=9,$K26&lt;=10), $AM$15, AND($K26&gt;=7,$K26&lt;=8), $AM$14, AND($K26&gt;=5,$K26&lt;=6), $AM$13, AND($K26&gt;=3,$K26&lt;=4), $AM$12, AND($K26&gt;=1,$K26&lt;=2), $AM$11)</f>
        <v>#NAME?</v>
      </c>
      <c r="BT27" s="211" t="e">
        <f t="shared" ref="BT27:BT35" ca="1" si="219">_xlfn.IFS(AND($K26&gt;=9,$K26&lt;=10), $AN$15, AND($K26&gt;=7,$K26&lt;=8), $AN$14, AND($K26&gt;=5,$K26&lt;=6), $AN$13, AND($K26&gt;=3,$K26&lt;=4), $AN$12, AND($K26&gt;=1,$K26&lt;=2), $AN$11)</f>
        <v>#NAME?</v>
      </c>
      <c r="BU27" s="211" t="e">
        <f t="shared" ref="BU27:BU35" ca="1" si="220">_xlfn.IFS(AND($L26&gt;=9,$L26&lt;=10), $AL$15, AND($L26&gt;=7,$L26&lt;=8), $AL$14, AND($L26&gt;=5,$L26&lt;=6), $AL$13, AND($L26&gt;=3,$L26&lt;=4), $AL$12, AND($L26&gt;=1,$L26&lt;=2), $AL$11)</f>
        <v>#NAME?</v>
      </c>
      <c r="BV27" s="211" t="e">
        <f t="shared" ref="BV27:BV35" ca="1" si="221">_xlfn.IFS(AND($L26&gt;=9,$L26&lt;=10), $AM$15, AND($L26&gt;=7,$L26&lt;=8), $AM$14, AND($L26&gt;=5,$L26&lt;=6), $AM$13, AND($L26&gt;=3,$L26&lt;=4), $AM$12, AND($L26&gt;=1,$L26&lt;=2), $AM$11)</f>
        <v>#NAME?</v>
      </c>
      <c r="BW27" s="211" t="e">
        <f t="shared" ref="BW27:BW35" ca="1" si="222">_xlfn.IFS(AND($L26&gt;=9,$L26&lt;=10), $AN$15, AND($L26&gt;=7,$L26&lt;=8), $AN$14, AND($L26&gt;=5,$L26&lt;=6), $AN$13, AND($L26&gt;=3,$L26&lt;=4), $AN$12, AND($L26&gt;=1,$L26&lt;=2), $AN$11)</f>
        <v>#NAME?</v>
      </c>
      <c r="BX27" s="211" t="e">
        <f t="shared" ref="BX27:BX35" ca="1" si="223">_xlfn.IFS(AND($M26&gt;=9,$M26&lt;=10), $AL$15, AND($M26&gt;=7,$M26&lt;=8), $AL$14, AND($M26&gt;=5,$M26&lt;=6), $AL$13, AND($M26&gt;=3,$M26&lt;=4), $AL$12, AND($M26&gt;=1,$M26&lt;=2), $AL$11)</f>
        <v>#NAME?</v>
      </c>
      <c r="BY27" s="211" t="e">
        <f t="shared" ref="BY27:BY35" ca="1" si="224">_xlfn.IFS(AND($M26&gt;=9,$M26&lt;=10), $AM$15, AND($M26&gt;=7,$M26&lt;=8), $AM$14, AND($M26&gt;=5,$M26&lt;=6), $AM$13, AND($M26&gt;=3,$M26&lt;=4), $AM$12, AND($M26&gt;=1,$M26&lt;=2), $AM$11)</f>
        <v>#NAME?</v>
      </c>
      <c r="BZ27" s="211" t="e">
        <f t="shared" ref="BZ27:BZ35" ca="1" si="225">_xlfn.IFS(AND($M26&gt;=9,$M26&lt;=10), $AN$15, AND($M26&gt;=7,$M26&lt;=8), $AN$14, AND($M26&gt;=5,$M26&lt;=6), $AN$13, AND($M26&gt;=3,$M26&lt;=4), $AN$12, AND($M26&gt;=1,$M26&lt;=2), $AN$11)</f>
        <v>#NAME?</v>
      </c>
      <c r="CA27" s="211" t="e">
        <f t="shared" ref="CA27:CA35" ca="1" si="226">_xlfn.IFS(AND($N26&gt;=9,$N26&lt;=10), $AL$15, AND($N26&gt;=7,$N26&lt;=8), $AL$14, AND($N26&gt;=5,$N26&lt;=6), $AL$13, AND($N26&gt;=3,$N26&lt;=4), $AL$12, AND($N26&gt;=1,$N26&lt;=2), $AL$11)</f>
        <v>#NAME?</v>
      </c>
      <c r="CB27" s="211" t="e">
        <f t="shared" ref="CB27:CB35" ca="1" si="227">_xlfn.IFS(AND($N26&gt;=9,$N26&lt;=10), $AM$15, AND($N26&gt;=7,$N26&lt;=8), $AM$14, AND($N26&gt;=5,$N26&lt;=6), $AM$13, AND($N26&gt;=3,$N26&lt;=4), $AM$12, AND($N26&gt;=1,$N26&lt;=2), $AM$11)</f>
        <v>#NAME?</v>
      </c>
      <c r="CC27" s="211" t="e">
        <f t="shared" ref="CC27:CC35" ca="1" si="228">_xlfn.IFS(AND($N26&gt;=9,$N26&lt;=10), $AN$15, AND($N26&gt;=7,$N26&lt;=8), $AN$14, AND($N26&gt;=5,$N26&lt;=6), $AN$13, AND($N26&gt;=3,$N26&lt;=4), $AN$12, AND($N26&gt;=1,$N26&lt;=2), $AN$11)</f>
        <v>#NAME?</v>
      </c>
      <c r="CD27" s="211" t="e">
        <f t="shared" ref="CD27:CD35" ca="1" si="229">_xlfn.IFS(AND($O26&gt;=9,$O26&lt;=10), $AL$15, AND($O26&gt;=7,$O26&lt;=8), $AL$14, AND($O26&gt;=5,$O26&lt;=6), $AL$13, AND($O26&gt;=3,$O26&lt;=4), $AL$12, AND($O26&gt;=1,$O26&lt;=2), $AL$11)</f>
        <v>#NAME?</v>
      </c>
      <c r="CE27" s="211" t="e">
        <f t="shared" ref="CE27:CE35" ca="1" si="230">_xlfn.IFS(AND($O26&gt;=9,$O26&lt;=10), $AM$15, AND($O26&gt;=7,$O26&lt;=8), $AM$14, AND($O26&gt;=5,$O26&lt;=6), $AM$13, AND($O26&gt;=3,$O26&lt;=4), $AM$12, AND($O26&gt;=1,$O26&lt;=2), $AM$11)</f>
        <v>#NAME?</v>
      </c>
      <c r="CF27" s="211" t="e">
        <f t="shared" ref="CF27:CF35" ca="1" si="231">_xlfn.IFS(AND($O26&gt;=9,$O26&lt;=10), $AN$15, AND($O26&gt;=7,$O26&lt;=8), $AN$14, AND($O26&gt;=5,$O26&lt;=6), $AN$13, AND($O26&gt;=3,$O26&lt;=4), $AN$12, AND($O26&gt;=1,$O26&lt;=2), $AN$11)</f>
        <v>#NAME?</v>
      </c>
      <c r="CG27" s="211" t="e">
        <f t="shared" ref="CG27:CG35" ca="1" si="232">_xlfn.IFS(AND($P26&gt;=9,$P26&lt;=10), $AL$15, AND($P26&gt;=7,$P26&lt;=8), $AL$14, AND($P26&gt;=5,$P26&lt;=6), $AL$13, AND($P26&gt;=3,$P26&lt;=4), $AL$12, AND($P26&gt;=1,$P26&lt;=2), $AL$11)</f>
        <v>#NAME?</v>
      </c>
      <c r="CH27" s="211" t="e">
        <f t="shared" ref="CH27:CH35" ca="1" si="233">_xlfn.IFS(AND($P26&gt;=9,$P26&lt;=10), $AM$15, AND($P26&gt;=7,$P26&lt;=8), $AM$14, AND($P26&gt;=5,$P26&lt;=6), $AM$13, AND($P26&gt;=3,$P26&lt;=4), $AM$12, AND($P26&gt;=1,$P26&lt;=2), $AM$11)</f>
        <v>#NAME?</v>
      </c>
      <c r="CI27" s="211" t="e">
        <f t="shared" ref="CI27:CI35" ca="1" si="234">_xlfn.IFS(AND($P26&gt;=9,$P26&lt;=10), $AN$15, AND($P26&gt;=7,$P26&lt;=8), $AN$14, AND($P26&gt;=5,$P26&lt;=6), $AN$13, AND($P26&gt;=3,$P26&lt;=4), $AN$12, AND($P26&gt;=1,$P26&lt;=2), $AN$11)</f>
        <v>#NAME?</v>
      </c>
      <c r="CJ27" s="211" t="e">
        <f t="shared" ref="CJ27:CJ35" ca="1" si="235">_xlfn.IFS(AND($Q26&gt;=9,$Q26&lt;=10), $AL$15, AND($Q26&gt;=7,$Q26&lt;=8), $AL$14, AND($Q26&gt;=5,$Q26&lt;=6), $AL$13, AND($Q26&gt;=3,$Q26&lt;=4), $AL$12, AND($Q26&gt;=1,$Q26&lt;=2), $AL$11)</f>
        <v>#NAME?</v>
      </c>
      <c r="CK27" s="211" t="e">
        <f t="shared" ref="CK27:CK35" ca="1" si="236">_xlfn.IFS(AND($Q26&gt;=9,$Q26&lt;=10), $AM$15, AND($Q26&gt;=7,$Q26&lt;=8), $AM$14, AND($Q26&gt;=5,$Q26&lt;=6), $AM$13, AND($Q26&gt;=3,$Q26&lt;=4), $AM$12, AND($Q26&gt;=1,$Q26&lt;=2), $AM$11)</f>
        <v>#NAME?</v>
      </c>
      <c r="CL27" s="211" t="e">
        <f t="shared" ref="CL27:CL35" ca="1" si="237">_xlfn.IFS(AND($Q26&gt;=9,$Q26&lt;=10), $AN$15, AND($Q26&gt;=7,$Q26&lt;=8), $AN$14, AND($Q26&gt;=5,$Q26&lt;=6), $AN$13, AND($Q26&gt;=3,$Q26&lt;=4), $AN$12, AND($Q26&gt;=1,$Q26&lt;=2), $AN$11)</f>
        <v>#NAME?</v>
      </c>
    </row>
    <row r="28" spans="1:290">
      <c r="A28" s="13" t="s">
        <v>46</v>
      </c>
      <c r="B28" s="16">
        <v>6</v>
      </c>
      <c r="C28" s="16">
        <v>5</v>
      </c>
      <c r="D28" s="16">
        <v>9</v>
      </c>
      <c r="E28" s="16">
        <v>6</v>
      </c>
      <c r="F28" s="16">
        <v>7</v>
      </c>
      <c r="G28" s="16">
        <v>8</v>
      </c>
      <c r="H28" s="16">
        <v>9</v>
      </c>
      <c r="I28" s="16">
        <v>7</v>
      </c>
      <c r="J28" s="16">
        <v>8</v>
      </c>
      <c r="K28" s="16">
        <v>8</v>
      </c>
      <c r="L28" s="16">
        <v>8</v>
      </c>
      <c r="M28" s="16">
        <v>7</v>
      </c>
      <c r="N28" s="16">
        <v>8</v>
      </c>
      <c r="O28" s="16">
        <v>7</v>
      </c>
      <c r="P28" s="16">
        <v>9</v>
      </c>
      <c r="Q28" s="16">
        <v>6</v>
      </c>
      <c r="S28" s="13" t="s">
        <v>159</v>
      </c>
      <c r="T28" s="16">
        <f>(SUMIF(B$25:B$34,"7",B$25:B$34)+SUMIF(B$25:B$34,"8 ",B$25:B$34))</f>
        <v>37</v>
      </c>
      <c r="U28" s="16">
        <f t="shared" ref="U28:AI28" si="238">(SUMIF(C$25:C$34,"7",C$25:C$34)+SUMIF(C$25:C$34,"8 ",C$25:C$34))</f>
        <v>21</v>
      </c>
      <c r="V28" s="16">
        <f t="shared" si="238"/>
        <v>29</v>
      </c>
      <c r="W28" s="16">
        <f t="shared" si="238"/>
        <v>53</v>
      </c>
      <c r="X28" s="16">
        <f t="shared" si="238"/>
        <v>53</v>
      </c>
      <c r="Y28" s="16">
        <f t="shared" si="238"/>
        <v>36</v>
      </c>
      <c r="Z28" s="16">
        <f t="shared" si="238"/>
        <v>31</v>
      </c>
      <c r="AA28" s="16">
        <f t="shared" si="238"/>
        <v>58</v>
      </c>
      <c r="AB28" s="16">
        <f t="shared" si="238"/>
        <v>54</v>
      </c>
      <c r="AC28" s="16">
        <f t="shared" si="238"/>
        <v>52</v>
      </c>
      <c r="AD28" s="16">
        <f t="shared" si="238"/>
        <v>24</v>
      </c>
      <c r="AE28" s="16">
        <f t="shared" si="238"/>
        <v>56</v>
      </c>
      <c r="AF28" s="16">
        <f t="shared" si="238"/>
        <v>46</v>
      </c>
      <c r="AG28" s="16">
        <f t="shared" si="238"/>
        <v>45</v>
      </c>
      <c r="AH28" s="16">
        <f t="shared" si="238"/>
        <v>45</v>
      </c>
      <c r="AI28" s="16">
        <f t="shared" si="238"/>
        <v>37</v>
      </c>
      <c r="AJ28" s="34">
        <f t="shared" si="185"/>
        <v>677</v>
      </c>
      <c r="AK28" s="1">
        <f>COUNTIFS(B$25:Q$34,"&gt;=7",B$25:Q$34,"&lt;=8")</f>
        <v>91</v>
      </c>
      <c r="AL28" s="208">
        <f t="shared" si="188"/>
        <v>5.7297297297297298</v>
      </c>
      <c r="AM28" s="209">
        <f t="shared" si="186"/>
        <v>7.4395604395604398</v>
      </c>
      <c r="AN28" s="208">
        <f t="shared" si="189"/>
        <v>9</v>
      </c>
      <c r="AP28" s="13" t="s">
        <v>45</v>
      </c>
      <c r="AQ28" s="188" t="e">
        <f t="shared" ca="1" si="190"/>
        <v>#NAME?</v>
      </c>
      <c r="AR28" s="188" t="e">
        <f t="shared" ca="1" si="191"/>
        <v>#NAME?</v>
      </c>
      <c r="AS28" s="188" t="e">
        <f t="shared" ca="1" si="192"/>
        <v>#NAME?</v>
      </c>
      <c r="AT28" s="188" t="e">
        <f t="shared" ca="1" si="193"/>
        <v>#NAME?</v>
      </c>
      <c r="AU28" s="210" t="e">
        <f t="shared" ca="1" si="194"/>
        <v>#NAME?</v>
      </c>
      <c r="AV28" s="188" t="e">
        <f t="shared" ca="1" si="195"/>
        <v>#NAME?</v>
      </c>
      <c r="AW28" s="188" t="e">
        <f t="shared" ca="1" si="196"/>
        <v>#NAME?</v>
      </c>
      <c r="AX28" s="188" t="e">
        <f t="shared" ca="1" si="197"/>
        <v>#NAME?</v>
      </c>
      <c r="AY28" s="210" t="e">
        <f t="shared" ca="1" si="198"/>
        <v>#NAME?</v>
      </c>
      <c r="AZ28" s="210" t="e">
        <f t="shared" ca="1" si="199"/>
        <v>#NAME?</v>
      </c>
      <c r="BA28" s="210" t="e">
        <f t="shared" ca="1" si="200"/>
        <v>#NAME?</v>
      </c>
      <c r="BB28" s="210" t="e">
        <f t="shared" ca="1" si="201"/>
        <v>#NAME?</v>
      </c>
      <c r="BC28" s="211" t="e">
        <f t="shared" ca="1" si="202"/>
        <v>#NAME?</v>
      </c>
      <c r="BD28" s="211" t="e">
        <f t="shared" ca="1" si="203"/>
        <v>#NAME?</v>
      </c>
      <c r="BE28" s="211" t="e">
        <f t="shared" ca="1" si="204"/>
        <v>#NAME?</v>
      </c>
      <c r="BF28" s="211" t="e">
        <f t="shared" ca="1" si="205"/>
        <v>#NAME?</v>
      </c>
      <c r="BG28" s="211" t="e">
        <f t="shared" ca="1" si="206"/>
        <v>#NAME?</v>
      </c>
      <c r="BH28" s="211" t="e">
        <f t="shared" ca="1" si="207"/>
        <v>#NAME?</v>
      </c>
      <c r="BI28" s="211" t="e">
        <f t="shared" ca="1" si="208"/>
        <v>#NAME?</v>
      </c>
      <c r="BJ28" s="211" t="e">
        <f t="shared" ca="1" si="209"/>
        <v>#NAME?</v>
      </c>
      <c r="BK28" s="211" t="e">
        <f t="shared" ca="1" si="210"/>
        <v>#NAME?</v>
      </c>
      <c r="BL28" s="211" t="e">
        <f t="shared" ca="1" si="211"/>
        <v>#NAME?</v>
      </c>
      <c r="BM28" s="211" t="e">
        <f t="shared" ca="1" si="212"/>
        <v>#NAME?</v>
      </c>
      <c r="BN28" s="211" t="e">
        <f t="shared" ca="1" si="213"/>
        <v>#NAME?</v>
      </c>
      <c r="BO28" s="211" t="e">
        <f t="shared" ca="1" si="214"/>
        <v>#NAME?</v>
      </c>
      <c r="BP28" s="211" t="e">
        <f t="shared" ca="1" si="215"/>
        <v>#NAME?</v>
      </c>
      <c r="BQ28" s="211" t="e">
        <f t="shared" ca="1" si="216"/>
        <v>#NAME?</v>
      </c>
      <c r="BR28" s="211" t="e">
        <f t="shared" ca="1" si="217"/>
        <v>#NAME?</v>
      </c>
      <c r="BS28" s="211" t="e">
        <f t="shared" ca="1" si="218"/>
        <v>#NAME?</v>
      </c>
      <c r="BT28" s="211" t="e">
        <f t="shared" ca="1" si="219"/>
        <v>#NAME?</v>
      </c>
      <c r="BU28" s="211" t="e">
        <f t="shared" ca="1" si="220"/>
        <v>#NAME?</v>
      </c>
      <c r="BV28" s="211" t="e">
        <f t="shared" ca="1" si="221"/>
        <v>#NAME?</v>
      </c>
      <c r="BW28" s="211" t="e">
        <f t="shared" ca="1" si="222"/>
        <v>#NAME?</v>
      </c>
      <c r="BX28" s="211" t="e">
        <f t="shared" ca="1" si="223"/>
        <v>#NAME?</v>
      </c>
      <c r="BY28" s="211" t="e">
        <f t="shared" ca="1" si="224"/>
        <v>#NAME?</v>
      </c>
      <c r="BZ28" s="211" t="e">
        <f t="shared" ca="1" si="225"/>
        <v>#NAME?</v>
      </c>
      <c r="CA28" s="211" t="e">
        <f t="shared" ca="1" si="226"/>
        <v>#NAME?</v>
      </c>
      <c r="CB28" s="211" t="e">
        <f t="shared" ca="1" si="227"/>
        <v>#NAME?</v>
      </c>
      <c r="CC28" s="211" t="e">
        <f t="shared" ca="1" si="228"/>
        <v>#NAME?</v>
      </c>
      <c r="CD28" s="211" t="e">
        <f t="shared" ca="1" si="229"/>
        <v>#NAME?</v>
      </c>
      <c r="CE28" s="211" t="e">
        <f t="shared" ca="1" si="230"/>
        <v>#NAME?</v>
      </c>
      <c r="CF28" s="211" t="e">
        <f t="shared" ca="1" si="231"/>
        <v>#NAME?</v>
      </c>
      <c r="CG28" s="211" t="e">
        <f t="shared" ca="1" si="232"/>
        <v>#NAME?</v>
      </c>
      <c r="CH28" s="211" t="e">
        <f t="shared" ca="1" si="233"/>
        <v>#NAME?</v>
      </c>
      <c r="CI28" s="211" t="e">
        <f t="shared" ca="1" si="234"/>
        <v>#NAME?</v>
      </c>
      <c r="CJ28" s="211" t="e">
        <f t="shared" ca="1" si="235"/>
        <v>#NAME?</v>
      </c>
      <c r="CK28" s="211" t="e">
        <f t="shared" ca="1" si="236"/>
        <v>#NAME?</v>
      </c>
      <c r="CL28" s="211" t="e">
        <f t="shared" ca="1" si="237"/>
        <v>#NAME?</v>
      </c>
    </row>
    <row r="29" spans="1:290">
      <c r="A29" s="13" t="s">
        <v>47</v>
      </c>
      <c r="B29" s="16">
        <v>5</v>
      </c>
      <c r="C29" s="16">
        <v>9</v>
      </c>
      <c r="D29" s="16">
        <v>7</v>
      </c>
      <c r="E29" s="16">
        <v>6</v>
      </c>
      <c r="F29" s="16">
        <v>8</v>
      </c>
      <c r="G29" s="16">
        <v>7</v>
      </c>
      <c r="H29" s="16">
        <v>9</v>
      </c>
      <c r="I29" s="16">
        <v>7</v>
      </c>
      <c r="J29" s="16">
        <v>8</v>
      </c>
      <c r="K29" s="16">
        <v>6</v>
      </c>
      <c r="L29" s="16">
        <v>9</v>
      </c>
      <c r="M29" s="16">
        <v>6</v>
      </c>
      <c r="N29" s="16">
        <v>7</v>
      </c>
      <c r="O29" s="16">
        <v>5</v>
      </c>
      <c r="P29" s="16">
        <v>7</v>
      </c>
      <c r="Q29" s="16">
        <v>9</v>
      </c>
      <c r="S29" s="13" t="s">
        <v>158</v>
      </c>
      <c r="T29" s="16">
        <f>(SUMIF(B$25:B$34,"9",B$25:B$34)+SUMIF(B$25:B$34,"10",B$25:B$34))</f>
        <v>9</v>
      </c>
      <c r="U29" s="16">
        <f t="shared" ref="U29:AI29" si="239">(SUMIF(C$25:C$34,"9",C$25:C$34)+SUMIF(C$25:C$34,"10",C$25:C$34))</f>
        <v>18</v>
      </c>
      <c r="V29" s="16">
        <f t="shared" si="239"/>
        <v>18</v>
      </c>
      <c r="W29" s="16">
        <f t="shared" si="239"/>
        <v>9</v>
      </c>
      <c r="X29" s="16">
        <f t="shared" si="239"/>
        <v>9</v>
      </c>
      <c r="Y29" s="16">
        <f t="shared" si="239"/>
        <v>36</v>
      </c>
      <c r="Z29" s="16">
        <f t="shared" si="239"/>
        <v>36</v>
      </c>
      <c r="AA29" s="16">
        <f t="shared" si="239"/>
        <v>0</v>
      </c>
      <c r="AB29" s="16">
        <f t="shared" si="239"/>
        <v>18</v>
      </c>
      <c r="AC29" s="16">
        <f t="shared" si="239"/>
        <v>9</v>
      </c>
      <c r="AD29" s="16">
        <f t="shared" si="239"/>
        <v>36</v>
      </c>
      <c r="AE29" s="16">
        <f t="shared" si="239"/>
        <v>9</v>
      </c>
      <c r="AF29" s="16">
        <f t="shared" si="239"/>
        <v>0</v>
      </c>
      <c r="AG29" s="16">
        <f t="shared" si="239"/>
        <v>27</v>
      </c>
      <c r="AH29" s="16">
        <f t="shared" si="239"/>
        <v>27</v>
      </c>
      <c r="AI29" s="16">
        <f t="shared" si="239"/>
        <v>9</v>
      </c>
      <c r="AJ29" s="34">
        <f t="shared" si="185"/>
        <v>270</v>
      </c>
      <c r="AK29" s="1">
        <f>COUNTIFS(B$25:Q$34,"&gt;=9",B$25:Q$34,"&lt;=10")</f>
        <v>30</v>
      </c>
      <c r="AL29" s="208">
        <f t="shared" si="188"/>
        <v>7.4395604395604398</v>
      </c>
      <c r="AM29" s="209">
        <f t="shared" si="186"/>
        <v>9</v>
      </c>
      <c r="AN29" s="208">
        <f>IF(AM30&lt;&gt;"",AM30,10)</f>
        <v>10</v>
      </c>
      <c r="AP29" s="13" t="s">
        <v>46</v>
      </c>
      <c r="AQ29" s="188" t="e">
        <f t="shared" ca="1" si="190"/>
        <v>#NAME?</v>
      </c>
      <c r="AR29" s="188" t="e">
        <f t="shared" ca="1" si="191"/>
        <v>#NAME?</v>
      </c>
      <c r="AS29" s="188" t="e">
        <f t="shared" ca="1" si="192"/>
        <v>#NAME?</v>
      </c>
      <c r="AT29" s="188" t="e">
        <f t="shared" ca="1" si="193"/>
        <v>#NAME?</v>
      </c>
      <c r="AU29" s="210" t="e">
        <f t="shared" ca="1" si="194"/>
        <v>#NAME?</v>
      </c>
      <c r="AV29" s="188" t="e">
        <f t="shared" ca="1" si="195"/>
        <v>#NAME?</v>
      </c>
      <c r="AW29" s="188" t="e">
        <f t="shared" ca="1" si="196"/>
        <v>#NAME?</v>
      </c>
      <c r="AX29" s="188" t="e">
        <f t="shared" ca="1" si="197"/>
        <v>#NAME?</v>
      </c>
      <c r="AY29" s="210" t="e">
        <f t="shared" ca="1" si="198"/>
        <v>#NAME?</v>
      </c>
      <c r="AZ29" s="210" t="e">
        <f t="shared" ca="1" si="199"/>
        <v>#NAME?</v>
      </c>
      <c r="BA29" s="210" t="e">
        <f t="shared" ca="1" si="200"/>
        <v>#NAME?</v>
      </c>
      <c r="BB29" s="210" t="e">
        <f t="shared" ca="1" si="201"/>
        <v>#NAME?</v>
      </c>
      <c r="BC29" s="211" t="e">
        <f t="shared" ca="1" si="202"/>
        <v>#NAME?</v>
      </c>
      <c r="BD29" s="211" t="e">
        <f t="shared" ca="1" si="203"/>
        <v>#NAME?</v>
      </c>
      <c r="BE29" s="211" t="e">
        <f t="shared" ca="1" si="204"/>
        <v>#NAME?</v>
      </c>
      <c r="BF29" s="211" t="e">
        <f t="shared" ca="1" si="205"/>
        <v>#NAME?</v>
      </c>
      <c r="BG29" s="211" t="e">
        <f t="shared" ca="1" si="206"/>
        <v>#NAME?</v>
      </c>
      <c r="BH29" s="211" t="e">
        <f t="shared" ca="1" si="207"/>
        <v>#NAME?</v>
      </c>
      <c r="BI29" s="211" t="e">
        <f t="shared" ca="1" si="208"/>
        <v>#NAME?</v>
      </c>
      <c r="BJ29" s="211" t="e">
        <f t="shared" ca="1" si="209"/>
        <v>#NAME?</v>
      </c>
      <c r="BK29" s="211" t="e">
        <f t="shared" ca="1" si="210"/>
        <v>#NAME?</v>
      </c>
      <c r="BL29" s="211" t="e">
        <f t="shared" ca="1" si="211"/>
        <v>#NAME?</v>
      </c>
      <c r="BM29" s="211" t="e">
        <f t="shared" ca="1" si="212"/>
        <v>#NAME?</v>
      </c>
      <c r="BN29" s="211" t="e">
        <f t="shared" ca="1" si="213"/>
        <v>#NAME?</v>
      </c>
      <c r="BO29" s="211" t="e">
        <f t="shared" ca="1" si="214"/>
        <v>#NAME?</v>
      </c>
      <c r="BP29" s="211" t="e">
        <f t="shared" ca="1" si="215"/>
        <v>#NAME?</v>
      </c>
      <c r="BQ29" s="211" t="e">
        <f t="shared" ca="1" si="216"/>
        <v>#NAME?</v>
      </c>
      <c r="BR29" s="211" t="e">
        <f t="shared" ca="1" si="217"/>
        <v>#NAME?</v>
      </c>
      <c r="BS29" s="211" t="e">
        <f t="shared" ca="1" si="218"/>
        <v>#NAME?</v>
      </c>
      <c r="BT29" s="211" t="e">
        <f t="shared" ca="1" si="219"/>
        <v>#NAME?</v>
      </c>
      <c r="BU29" s="211" t="e">
        <f t="shared" ca="1" si="220"/>
        <v>#NAME?</v>
      </c>
      <c r="BV29" s="211" t="e">
        <f t="shared" ca="1" si="221"/>
        <v>#NAME?</v>
      </c>
      <c r="BW29" s="211" t="e">
        <f t="shared" ca="1" si="222"/>
        <v>#NAME?</v>
      </c>
      <c r="BX29" s="211" t="e">
        <f t="shared" ca="1" si="223"/>
        <v>#NAME?</v>
      </c>
      <c r="BY29" s="211" t="e">
        <f t="shared" ca="1" si="224"/>
        <v>#NAME?</v>
      </c>
      <c r="BZ29" s="211" t="e">
        <f t="shared" ca="1" si="225"/>
        <v>#NAME?</v>
      </c>
      <c r="CA29" s="211" t="e">
        <f t="shared" ca="1" si="226"/>
        <v>#NAME?</v>
      </c>
      <c r="CB29" s="211" t="e">
        <f t="shared" ca="1" si="227"/>
        <v>#NAME?</v>
      </c>
      <c r="CC29" s="211" t="e">
        <f t="shared" ca="1" si="228"/>
        <v>#NAME?</v>
      </c>
      <c r="CD29" s="211" t="e">
        <f t="shared" ca="1" si="229"/>
        <v>#NAME?</v>
      </c>
      <c r="CE29" s="211" t="e">
        <f t="shared" ca="1" si="230"/>
        <v>#NAME?</v>
      </c>
      <c r="CF29" s="211" t="e">
        <f t="shared" ca="1" si="231"/>
        <v>#NAME?</v>
      </c>
      <c r="CG29" s="211" t="e">
        <f t="shared" ca="1" si="232"/>
        <v>#NAME?</v>
      </c>
      <c r="CH29" s="211" t="e">
        <f t="shared" ca="1" si="233"/>
        <v>#NAME?</v>
      </c>
      <c r="CI29" s="211" t="e">
        <f t="shared" ca="1" si="234"/>
        <v>#NAME?</v>
      </c>
      <c r="CJ29" s="211" t="e">
        <f t="shared" ca="1" si="235"/>
        <v>#NAME?</v>
      </c>
      <c r="CK29" s="211" t="e">
        <f t="shared" ca="1" si="236"/>
        <v>#NAME?</v>
      </c>
      <c r="CL29" s="211" t="e">
        <f t="shared" ca="1" si="237"/>
        <v>#NAME?</v>
      </c>
    </row>
    <row r="30" spans="1:290">
      <c r="A30" s="13" t="s">
        <v>48</v>
      </c>
      <c r="B30" s="16">
        <v>7</v>
      </c>
      <c r="C30" s="16">
        <v>6</v>
      </c>
      <c r="D30" s="16">
        <v>6</v>
      </c>
      <c r="E30" s="16">
        <v>8</v>
      </c>
      <c r="F30" s="16">
        <v>7</v>
      </c>
      <c r="G30" s="16">
        <v>9</v>
      </c>
      <c r="H30" s="16">
        <v>8</v>
      </c>
      <c r="I30" s="16">
        <v>7</v>
      </c>
      <c r="J30" s="16">
        <v>8</v>
      </c>
      <c r="K30" s="16">
        <v>7</v>
      </c>
      <c r="L30" s="16">
        <v>9</v>
      </c>
      <c r="M30" s="16">
        <v>7</v>
      </c>
      <c r="N30" s="16">
        <v>6</v>
      </c>
      <c r="O30" s="16">
        <v>8</v>
      </c>
      <c r="P30" s="16">
        <v>7</v>
      </c>
      <c r="Q30" s="16">
        <v>6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3" t="s">
        <v>47</v>
      </c>
      <c r="AQ30" s="188" t="e">
        <f t="shared" ca="1" si="190"/>
        <v>#NAME?</v>
      </c>
      <c r="AR30" s="188" t="e">
        <f t="shared" ca="1" si="191"/>
        <v>#NAME?</v>
      </c>
      <c r="AS30" s="188" t="e">
        <f t="shared" ca="1" si="192"/>
        <v>#NAME?</v>
      </c>
      <c r="AT30" s="188" t="e">
        <f t="shared" ca="1" si="193"/>
        <v>#NAME?</v>
      </c>
      <c r="AU30" s="210" t="e">
        <f t="shared" ca="1" si="194"/>
        <v>#NAME?</v>
      </c>
      <c r="AV30" s="188" t="e">
        <f t="shared" ca="1" si="195"/>
        <v>#NAME?</v>
      </c>
      <c r="AW30" s="188" t="e">
        <f t="shared" ca="1" si="196"/>
        <v>#NAME?</v>
      </c>
      <c r="AX30" s="188" t="e">
        <f t="shared" ca="1" si="197"/>
        <v>#NAME?</v>
      </c>
      <c r="AY30" s="210" t="e">
        <f t="shared" ca="1" si="198"/>
        <v>#NAME?</v>
      </c>
      <c r="AZ30" s="210" t="e">
        <f t="shared" ca="1" si="199"/>
        <v>#NAME?</v>
      </c>
      <c r="BA30" s="210" t="e">
        <f t="shared" ca="1" si="200"/>
        <v>#NAME?</v>
      </c>
      <c r="BB30" s="210" t="e">
        <f t="shared" ca="1" si="201"/>
        <v>#NAME?</v>
      </c>
      <c r="BC30" s="211" t="e">
        <f t="shared" ca="1" si="202"/>
        <v>#NAME?</v>
      </c>
      <c r="BD30" s="211" t="e">
        <f t="shared" ca="1" si="203"/>
        <v>#NAME?</v>
      </c>
      <c r="BE30" s="211" t="e">
        <f t="shared" ca="1" si="204"/>
        <v>#NAME?</v>
      </c>
      <c r="BF30" s="211" t="e">
        <f t="shared" ca="1" si="205"/>
        <v>#NAME?</v>
      </c>
      <c r="BG30" s="211" t="e">
        <f t="shared" ca="1" si="206"/>
        <v>#NAME?</v>
      </c>
      <c r="BH30" s="211" t="e">
        <f t="shared" ca="1" si="207"/>
        <v>#NAME?</v>
      </c>
      <c r="BI30" s="211" t="e">
        <f t="shared" ca="1" si="208"/>
        <v>#NAME?</v>
      </c>
      <c r="BJ30" s="211" t="e">
        <f t="shared" ca="1" si="209"/>
        <v>#NAME?</v>
      </c>
      <c r="BK30" s="211" t="e">
        <f t="shared" ca="1" si="210"/>
        <v>#NAME?</v>
      </c>
      <c r="BL30" s="211" t="e">
        <f t="shared" ca="1" si="211"/>
        <v>#NAME?</v>
      </c>
      <c r="BM30" s="211" t="e">
        <f t="shared" ca="1" si="212"/>
        <v>#NAME?</v>
      </c>
      <c r="BN30" s="211" t="e">
        <f t="shared" ca="1" si="213"/>
        <v>#NAME?</v>
      </c>
      <c r="BO30" s="211" t="e">
        <f t="shared" ca="1" si="214"/>
        <v>#NAME?</v>
      </c>
      <c r="BP30" s="211" t="e">
        <f t="shared" ca="1" si="215"/>
        <v>#NAME?</v>
      </c>
      <c r="BQ30" s="211" t="e">
        <f t="shared" ca="1" si="216"/>
        <v>#NAME?</v>
      </c>
      <c r="BR30" s="211" t="e">
        <f t="shared" ca="1" si="217"/>
        <v>#NAME?</v>
      </c>
      <c r="BS30" s="211" t="e">
        <f t="shared" ca="1" si="218"/>
        <v>#NAME?</v>
      </c>
      <c r="BT30" s="211" t="e">
        <f t="shared" ca="1" si="219"/>
        <v>#NAME?</v>
      </c>
      <c r="BU30" s="211" t="e">
        <f t="shared" ca="1" si="220"/>
        <v>#NAME?</v>
      </c>
      <c r="BV30" s="211" t="e">
        <f t="shared" ca="1" si="221"/>
        <v>#NAME?</v>
      </c>
      <c r="BW30" s="211" t="e">
        <f t="shared" ca="1" si="222"/>
        <v>#NAME?</v>
      </c>
      <c r="BX30" s="211" t="e">
        <f t="shared" ca="1" si="223"/>
        <v>#NAME?</v>
      </c>
      <c r="BY30" s="211" t="e">
        <f t="shared" ca="1" si="224"/>
        <v>#NAME?</v>
      </c>
      <c r="BZ30" s="211" t="e">
        <f t="shared" ca="1" si="225"/>
        <v>#NAME?</v>
      </c>
      <c r="CA30" s="211" t="e">
        <f t="shared" ca="1" si="226"/>
        <v>#NAME?</v>
      </c>
      <c r="CB30" s="211" t="e">
        <f t="shared" ca="1" si="227"/>
        <v>#NAME?</v>
      </c>
      <c r="CC30" s="211" t="e">
        <f t="shared" ca="1" si="228"/>
        <v>#NAME?</v>
      </c>
      <c r="CD30" s="211" t="e">
        <f t="shared" ca="1" si="229"/>
        <v>#NAME?</v>
      </c>
      <c r="CE30" s="211" t="e">
        <f t="shared" ca="1" si="230"/>
        <v>#NAME?</v>
      </c>
      <c r="CF30" s="211" t="e">
        <f t="shared" ca="1" si="231"/>
        <v>#NAME?</v>
      </c>
      <c r="CG30" s="211" t="e">
        <f t="shared" ca="1" si="232"/>
        <v>#NAME?</v>
      </c>
      <c r="CH30" s="211" t="e">
        <f t="shared" ca="1" si="233"/>
        <v>#NAME?</v>
      </c>
      <c r="CI30" s="211" t="e">
        <f t="shared" ca="1" si="234"/>
        <v>#NAME?</v>
      </c>
      <c r="CJ30" s="211" t="e">
        <f t="shared" ca="1" si="235"/>
        <v>#NAME?</v>
      </c>
      <c r="CK30" s="211" t="e">
        <f t="shared" ca="1" si="236"/>
        <v>#NAME?</v>
      </c>
      <c r="CL30" s="211" t="e">
        <f t="shared" ca="1" si="237"/>
        <v>#NAME?</v>
      </c>
    </row>
    <row r="31" spans="1:290">
      <c r="A31" s="13" t="s">
        <v>49</v>
      </c>
      <c r="B31" s="16">
        <v>6</v>
      </c>
      <c r="C31" s="16">
        <v>4</v>
      </c>
      <c r="D31" s="16">
        <v>8</v>
      </c>
      <c r="E31" s="16">
        <v>7</v>
      </c>
      <c r="F31" s="16">
        <v>8</v>
      </c>
      <c r="G31" s="16">
        <v>9</v>
      </c>
      <c r="H31" s="16">
        <v>8</v>
      </c>
      <c r="I31" s="16">
        <v>6</v>
      </c>
      <c r="J31" s="16">
        <v>9</v>
      </c>
      <c r="K31" s="16">
        <v>7</v>
      </c>
      <c r="L31" s="16">
        <v>6</v>
      </c>
      <c r="M31" s="16">
        <v>7</v>
      </c>
      <c r="N31" s="16">
        <v>8</v>
      </c>
      <c r="O31" s="16">
        <v>9</v>
      </c>
      <c r="P31" s="16">
        <v>7</v>
      </c>
      <c r="Q31" s="16">
        <v>6</v>
      </c>
      <c r="AP31" s="13" t="s">
        <v>48</v>
      </c>
      <c r="AQ31" s="188" t="e">
        <f t="shared" ca="1" si="190"/>
        <v>#NAME?</v>
      </c>
      <c r="AR31" s="188" t="e">
        <f t="shared" ca="1" si="191"/>
        <v>#NAME?</v>
      </c>
      <c r="AS31" s="188" t="e">
        <f t="shared" ca="1" si="192"/>
        <v>#NAME?</v>
      </c>
      <c r="AT31" s="188" t="e">
        <f t="shared" ca="1" si="193"/>
        <v>#NAME?</v>
      </c>
      <c r="AU31" s="210" t="e">
        <f t="shared" ca="1" si="194"/>
        <v>#NAME?</v>
      </c>
      <c r="AV31" s="188" t="e">
        <f t="shared" ca="1" si="195"/>
        <v>#NAME?</v>
      </c>
      <c r="AW31" s="188" t="e">
        <f t="shared" ca="1" si="196"/>
        <v>#NAME?</v>
      </c>
      <c r="AX31" s="188" t="e">
        <f t="shared" ca="1" si="197"/>
        <v>#NAME?</v>
      </c>
      <c r="AY31" s="210" t="e">
        <f t="shared" ca="1" si="198"/>
        <v>#NAME?</v>
      </c>
      <c r="AZ31" s="210" t="e">
        <f t="shared" ca="1" si="199"/>
        <v>#NAME?</v>
      </c>
      <c r="BA31" s="210" t="e">
        <f t="shared" ca="1" si="200"/>
        <v>#NAME?</v>
      </c>
      <c r="BB31" s="210" t="e">
        <f t="shared" ca="1" si="201"/>
        <v>#NAME?</v>
      </c>
      <c r="BC31" s="211" t="e">
        <f t="shared" ca="1" si="202"/>
        <v>#NAME?</v>
      </c>
      <c r="BD31" s="211" t="e">
        <f t="shared" ca="1" si="203"/>
        <v>#NAME?</v>
      </c>
      <c r="BE31" s="211" t="e">
        <f t="shared" ca="1" si="204"/>
        <v>#NAME?</v>
      </c>
      <c r="BF31" s="211" t="e">
        <f t="shared" ca="1" si="205"/>
        <v>#NAME?</v>
      </c>
      <c r="BG31" s="211" t="e">
        <f t="shared" ca="1" si="206"/>
        <v>#NAME?</v>
      </c>
      <c r="BH31" s="211" t="e">
        <f t="shared" ca="1" si="207"/>
        <v>#NAME?</v>
      </c>
      <c r="BI31" s="211" t="e">
        <f t="shared" ca="1" si="208"/>
        <v>#NAME?</v>
      </c>
      <c r="BJ31" s="211" t="e">
        <f t="shared" ca="1" si="209"/>
        <v>#NAME?</v>
      </c>
      <c r="BK31" s="211" t="e">
        <f t="shared" ca="1" si="210"/>
        <v>#NAME?</v>
      </c>
      <c r="BL31" s="211" t="e">
        <f t="shared" ca="1" si="211"/>
        <v>#NAME?</v>
      </c>
      <c r="BM31" s="211" t="e">
        <f t="shared" ca="1" si="212"/>
        <v>#NAME?</v>
      </c>
      <c r="BN31" s="211" t="e">
        <f t="shared" ca="1" si="213"/>
        <v>#NAME?</v>
      </c>
      <c r="BO31" s="211" t="e">
        <f t="shared" ca="1" si="214"/>
        <v>#NAME?</v>
      </c>
      <c r="BP31" s="211" t="e">
        <f t="shared" ca="1" si="215"/>
        <v>#NAME?</v>
      </c>
      <c r="BQ31" s="211" t="e">
        <f t="shared" ca="1" si="216"/>
        <v>#NAME?</v>
      </c>
      <c r="BR31" s="211" t="e">
        <f t="shared" ca="1" si="217"/>
        <v>#NAME?</v>
      </c>
      <c r="BS31" s="211" t="e">
        <f t="shared" ca="1" si="218"/>
        <v>#NAME?</v>
      </c>
      <c r="BT31" s="211" t="e">
        <f t="shared" ca="1" si="219"/>
        <v>#NAME?</v>
      </c>
      <c r="BU31" s="211" t="e">
        <f t="shared" ca="1" si="220"/>
        <v>#NAME?</v>
      </c>
      <c r="BV31" s="211" t="e">
        <f t="shared" ca="1" si="221"/>
        <v>#NAME?</v>
      </c>
      <c r="BW31" s="211" t="e">
        <f t="shared" ca="1" si="222"/>
        <v>#NAME?</v>
      </c>
      <c r="BX31" s="211" t="e">
        <f t="shared" ca="1" si="223"/>
        <v>#NAME?</v>
      </c>
      <c r="BY31" s="211" t="e">
        <f t="shared" ca="1" si="224"/>
        <v>#NAME?</v>
      </c>
      <c r="BZ31" s="211" t="e">
        <f t="shared" ca="1" si="225"/>
        <v>#NAME?</v>
      </c>
      <c r="CA31" s="211" t="e">
        <f t="shared" ca="1" si="226"/>
        <v>#NAME?</v>
      </c>
      <c r="CB31" s="211" t="e">
        <f t="shared" ca="1" si="227"/>
        <v>#NAME?</v>
      </c>
      <c r="CC31" s="211" t="e">
        <f t="shared" ca="1" si="228"/>
        <v>#NAME?</v>
      </c>
      <c r="CD31" s="211" t="e">
        <f t="shared" ca="1" si="229"/>
        <v>#NAME?</v>
      </c>
      <c r="CE31" s="211" t="e">
        <f t="shared" ca="1" si="230"/>
        <v>#NAME?</v>
      </c>
      <c r="CF31" s="211" t="e">
        <f t="shared" ca="1" si="231"/>
        <v>#NAME?</v>
      </c>
      <c r="CG31" s="211" t="e">
        <f t="shared" ca="1" si="232"/>
        <v>#NAME?</v>
      </c>
      <c r="CH31" s="211" t="e">
        <f t="shared" ca="1" si="233"/>
        <v>#NAME?</v>
      </c>
      <c r="CI31" s="211" t="e">
        <f t="shared" ca="1" si="234"/>
        <v>#NAME?</v>
      </c>
      <c r="CJ31" s="211" t="e">
        <f t="shared" ca="1" si="235"/>
        <v>#NAME?</v>
      </c>
      <c r="CK31" s="211" t="e">
        <f t="shared" ca="1" si="236"/>
        <v>#NAME?</v>
      </c>
      <c r="CL31" s="211" t="e">
        <f t="shared" ca="1" si="237"/>
        <v>#NAME?</v>
      </c>
    </row>
    <row r="32" spans="1:290">
      <c r="A32" s="13" t="s">
        <v>50</v>
      </c>
      <c r="B32" s="16">
        <v>8</v>
      </c>
      <c r="C32" s="16">
        <v>7</v>
      </c>
      <c r="D32" s="16">
        <v>7</v>
      </c>
      <c r="E32" s="16">
        <v>7</v>
      </c>
      <c r="F32" s="16">
        <v>8</v>
      </c>
      <c r="G32" s="16">
        <v>5</v>
      </c>
      <c r="H32" s="16">
        <v>6</v>
      </c>
      <c r="I32" s="16">
        <v>7</v>
      </c>
      <c r="J32" s="16">
        <v>8</v>
      </c>
      <c r="K32" s="16">
        <v>5</v>
      </c>
      <c r="L32" s="16">
        <v>6</v>
      </c>
      <c r="M32" s="16">
        <v>7</v>
      </c>
      <c r="N32" s="16">
        <v>8</v>
      </c>
      <c r="O32" s="16">
        <v>9</v>
      </c>
      <c r="P32" s="16">
        <v>8</v>
      </c>
      <c r="Q32" s="16">
        <v>7</v>
      </c>
      <c r="AP32" s="13" t="s">
        <v>49</v>
      </c>
      <c r="AQ32" s="188" t="e">
        <f t="shared" ca="1" si="190"/>
        <v>#NAME?</v>
      </c>
      <c r="AR32" s="188" t="e">
        <f t="shared" ca="1" si="191"/>
        <v>#NAME?</v>
      </c>
      <c r="AS32" s="188" t="e">
        <f t="shared" ca="1" si="192"/>
        <v>#NAME?</v>
      </c>
      <c r="AT32" s="188" t="e">
        <f t="shared" ca="1" si="193"/>
        <v>#NAME?</v>
      </c>
      <c r="AU32" s="210" t="e">
        <f t="shared" ca="1" si="194"/>
        <v>#NAME?</v>
      </c>
      <c r="AV32" s="188" t="e">
        <f t="shared" ca="1" si="195"/>
        <v>#NAME?</v>
      </c>
      <c r="AW32" s="188" t="e">
        <f t="shared" ca="1" si="196"/>
        <v>#NAME?</v>
      </c>
      <c r="AX32" s="188" t="e">
        <f t="shared" ca="1" si="197"/>
        <v>#NAME?</v>
      </c>
      <c r="AY32" s="210" t="e">
        <f t="shared" ca="1" si="198"/>
        <v>#NAME?</v>
      </c>
      <c r="AZ32" s="210" t="e">
        <f t="shared" ca="1" si="199"/>
        <v>#NAME?</v>
      </c>
      <c r="BA32" s="210" t="e">
        <f t="shared" ca="1" si="200"/>
        <v>#NAME?</v>
      </c>
      <c r="BB32" s="210" t="e">
        <f t="shared" ca="1" si="201"/>
        <v>#NAME?</v>
      </c>
      <c r="BC32" s="211" t="e">
        <f t="shared" ca="1" si="202"/>
        <v>#NAME?</v>
      </c>
      <c r="BD32" s="211" t="e">
        <f t="shared" ca="1" si="203"/>
        <v>#NAME?</v>
      </c>
      <c r="BE32" s="211" t="e">
        <f t="shared" ca="1" si="204"/>
        <v>#NAME?</v>
      </c>
      <c r="BF32" s="211" t="e">
        <f t="shared" ca="1" si="205"/>
        <v>#NAME?</v>
      </c>
      <c r="BG32" s="211" t="e">
        <f t="shared" ca="1" si="206"/>
        <v>#NAME?</v>
      </c>
      <c r="BH32" s="211" t="e">
        <f t="shared" ca="1" si="207"/>
        <v>#NAME?</v>
      </c>
      <c r="BI32" s="211" t="e">
        <f t="shared" ca="1" si="208"/>
        <v>#NAME?</v>
      </c>
      <c r="BJ32" s="211" t="e">
        <f t="shared" ca="1" si="209"/>
        <v>#NAME?</v>
      </c>
      <c r="BK32" s="211" t="e">
        <f t="shared" ca="1" si="210"/>
        <v>#NAME?</v>
      </c>
      <c r="BL32" s="211" t="e">
        <f t="shared" ca="1" si="211"/>
        <v>#NAME?</v>
      </c>
      <c r="BM32" s="211" t="e">
        <f t="shared" ca="1" si="212"/>
        <v>#NAME?</v>
      </c>
      <c r="BN32" s="211" t="e">
        <f t="shared" ca="1" si="213"/>
        <v>#NAME?</v>
      </c>
      <c r="BO32" s="211" t="e">
        <f t="shared" ca="1" si="214"/>
        <v>#NAME?</v>
      </c>
      <c r="BP32" s="211" t="e">
        <f t="shared" ca="1" si="215"/>
        <v>#NAME?</v>
      </c>
      <c r="BQ32" s="211" t="e">
        <f t="shared" ca="1" si="216"/>
        <v>#NAME?</v>
      </c>
      <c r="BR32" s="211" t="e">
        <f t="shared" ca="1" si="217"/>
        <v>#NAME?</v>
      </c>
      <c r="BS32" s="211" t="e">
        <f t="shared" ca="1" si="218"/>
        <v>#NAME?</v>
      </c>
      <c r="BT32" s="211" t="e">
        <f t="shared" ca="1" si="219"/>
        <v>#NAME?</v>
      </c>
      <c r="BU32" s="211" t="e">
        <f t="shared" ca="1" si="220"/>
        <v>#NAME?</v>
      </c>
      <c r="BV32" s="211" t="e">
        <f t="shared" ca="1" si="221"/>
        <v>#NAME?</v>
      </c>
      <c r="BW32" s="211" t="e">
        <f t="shared" ca="1" si="222"/>
        <v>#NAME?</v>
      </c>
      <c r="BX32" s="211" t="e">
        <f t="shared" ca="1" si="223"/>
        <v>#NAME?</v>
      </c>
      <c r="BY32" s="211" t="e">
        <f t="shared" ca="1" si="224"/>
        <v>#NAME?</v>
      </c>
      <c r="BZ32" s="211" t="e">
        <f t="shared" ca="1" si="225"/>
        <v>#NAME?</v>
      </c>
      <c r="CA32" s="211" t="e">
        <f t="shared" ca="1" si="226"/>
        <v>#NAME?</v>
      </c>
      <c r="CB32" s="211" t="e">
        <f t="shared" ca="1" si="227"/>
        <v>#NAME?</v>
      </c>
      <c r="CC32" s="211" t="e">
        <f t="shared" ca="1" si="228"/>
        <v>#NAME?</v>
      </c>
      <c r="CD32" s="211" t="e">
        <f t="shared" ca="1" si="229"/>
        <v>#NAME?</v>
      </c>
      <c r="CE32" s="211" t="e">
        <f t="shared" ca="1" si="230"/>
        <v>#NAME?</v>
      </c>
      <c r="CF32" s="211" t="e">
        <f t="shared" ca="1" si="231"/>
        <v>#NAME?</v>
      </c>
      <c r="CG32" s="211" t="e">
        <f t="shared" ca="1" si="232"/>
        <v>#NAME?</v>
      </c>
      <c r="CH32" s="211" t="e">
        <f t="shared" ca="1" si="233"/>
        <v>#NAME?</v>
      </c>
      <c r="CI32" s="211" t="e">
        <f t="shared" ca="1" si="234"/>
        <v>#NAME?</v>
      </c>
      <c r="CJ32" s="211" t="e">
        <f t="shared" ca="1" si="235"/>
        <v>#NAME?</v>
      </c>
      <c r="CK32" s="211" t="e">
        <f t="shared" ca="1" si="236"/>
        <v>#NAME?</v>
      </c>
      <c r="CL32" s="211" t="e">
        <f t="shared" ca="1" si="237"/>
        <v>#NAME?</v>
      </c>
    </row>
    <row r="33" spans="1:90">
      <c r="A33" s="13" t="s">
        <v>51</v>
      </c>
      <c r="B33" s="16">
        <v>7</v>
      </c>
      <c r="C33" s="16">
        <v>5</v>
      </c>
      <c r="D33" s="16">
        <v>9</v>
      </c>
      <c r="E33" s="16">
        <v>8</v>
      </c>
      <c r="F33" s="16">
        <v>6</v>
      </c>
      <c r="G33" s="16">
        <v>9</v>
      </c>
      <c r="H33" s="16">
        <v>9</v>
      </c>
      <c r="I33" s="16">
        <v>7</v>
      </c>
      <c r="J33" s="16">
        <v>7</v>
      </c>
      <c r="K33" s="16">
        <v>9</v>
      </c>
      <c r="L33" s="16">
        <v>8</v>
      </c>
      <c r="M33" s="16">
        <v>7</v>
      </c>
      <c r="N33" s="16">
        <v>8</v>
      </c>
      <c r="O33" s="16">
        <v>9</v>
      </c>
      <c r="P33" s="16">
        <v>8</v>
      </c>
      <c r="Q33" s="16">
        <v>7</v>
      </c>
      <c r="AP33" s="13" t="s">
        <v>50</v>
      </c>
      <c r="AQ33" s="188" t="e">
        <f t="shared" ca="1" si="190"/>
        <v>#NAME?</v>
      </c>
      <c r="AR33" s="188" t="e">
        <f t="shared" ca="1" si="191"/>
        <v>#NAME?</v>
      </c>
      <c r="AS33" s="188" t="e">
        <f t="shared" ca="1" si="192"/>
        <v>#NAME?</v>
      </c>
      <c r="AT33" s="188" t="e">
        <f t="shared" ca="1" si="193"/>
        <v>#NAME?</v>
      </c>
      <c r="AU33" s="210" t="e">
        <f t="shared" ca="1" si="194"/>
        <v>#NAME?</v>
      </c>
      <c r="AV33" s="188" t="e">
        <f t="shared" ca="1" si="195"/>
        <v>#NAME?</v>
      </c>
      <c r="AW33" s="188" t="e">
        <f t="shared" ca="1" si="196"/>
        <v>#NAME?</v>
      </c>
      <c r="AX33" s="188" t="e">
        <f t="shared" ca="1" si="197"/>
        <v>#NAME?</v>
      </c>
      <c r="AY33" s="210" t="e">
        <f t="shared" ca="1" si="198"/>
        <v>#NAME?</v>
      </c>
      <c r="AZ33" s="210" t="e">
        <f t="shared" ca="1" si="199"/>
        <v>#NAME?</v>
      </c>
      <c r="BA33" s="210" t="e">
        <f t="shared" ca="1" si="200"/>
        <v>#NAME?</v>
      </c>
      <c r="BB33" s="210" t="e">
        <f t="shared" ca="1" si="201"/>
        <v>#NAME?</v>
      </c>
      <c r="BC33" s="211" t="e">
        <f t="shared" ca="1" si="202"/>
        <v>#NAME?</v>
      </c>
      <c r="BD33" s="211" t="e">
        <f t="shared" ca="1" si="203"/>
        <v>#NAME?</v>
      </c>
      <c r="BE33" s="211" t="e">
        <f t="shared" ca="1" si="204"/>
        <v>#NAME?</v>
      </c>
      <c r="BF33" s="211" t="e">
        <f t="shared" ca="1" si="205"/>
        <v>#NAME?</v>
      </c>
      <c r="BG33" s="211" t="e">
        <f t="shared" ca="1" si="206"/>
        <v>#NAME?</v>
      </c>
      <c r="BH33" s="211" t="e">
        <f t="shared" ca="1" si="207"/>
        <v>#NAME?</v>
      </c>
      <c r="BI33" s="211" t="e">
        <f t="shared" ca="1" si="208"/>
        <v>#NAME?</v>
      </c>
      <c r="BJ33" s="211" t="e">
        <f t="shared" ca="1" si="209"/>
        <v>#NAME?</v>
      </c>
      <c r="BK33" s="211" t="e">
        <f t="shared" ca="1" si="210"/>
        <v>#NAME?</v>
      </c>
      <c r="BL33" s="211" t="e">
        <f t="shared" ca="1" si="211"/>
        <v>#NAME?</v>
      </c>
      <c r="BM33" s="211" t="e">
        <f t="shared" ca="1" si="212"/>
        <v>#NAME?</v>
      </c>
      <c r="BN33" s="211" t="e">
        <f t="shared" ca="1" si="213"/>
        <v>#NAME?</v>
      </c>
      <c r="BO33" s="211" t="e">
        <f t="shared" ca="1" si="214"/>
        <v>#NAME?</v>
      </c>
      <c r="BP33" s="211" t="e">
        <f t="shared" ca="1" si="215"/>
        <v>#NAME?</v>
      </c>
      <c r="BQ33" s="211" t="e">
        <f t="shared" ca="1" si="216"/>
        <v>#NAME?</v>
      </c>
      <c r="BR33" s="211" t="e">
        <f t="shared" ca="1" si="217"/>
        <v>#NAME?</v>
      </c>
      <c r="BS33" s="211" t="e">
        <f t="shared" ca="1" si="218"/>
        <v>#NAME?</v>
      </c>
      <c r="BT33" s="211" t="e">
        <f t="shared" ca="1" si="219"/>
        <v>#NAME?</v>
      </c>
      <c r="BU33" s="211" t="e">
        <f t="shared" ca="1" si="220"/>
        <v>#NAME?</v>
      </c>
      <c r="BV33" s="211" t="e">
        <f t="shared" ca="1" si="221"/>
        <v>#NAME?</v>
      </c>
      <c r="BW33" s="211" t="e">
        <f t="shared" ca="1" si="222"/>
        <v>#NAME?</v>
      </c>
      <c r="BX33" s="211" t="e">
        <f t="shared" ca="1" si="223"/>
        <v>#NAME?</v>
      </c>
      <c r="BY33" s="211" t="e">
        <f t="shared" ca="1" si="224"/>
        <v>#NAME?</v>
      </c>
      <c r="BZ33" s="211" t="e">
        <f t="shared" ca="1" si="225"/>
        <v>#NAME?</v>
      </c>
      <c r="CA33" s="211" t="e">
        <f t="shared" ca="1" si="226"/>
        <v>#NAME?</v>
      </c>
      <c r="CB33" s="211" t="e">
        <f t="shared" ca="1" si="227"/>
        <v>#NAME?</v>
      </c>
      <c r="CC33" s="211" t="e">
        <f t="shared" ca="1" si="228"/>
        <v>#NAME?</v>
      </c>
      <c r="CD33" s="211" t="e">
        <f t="shared" ca="1" si="229"/>
        <v>#NAME?</v>
      </c>
      <c r="CE33" s="211" t="e">
        <f t="shared" ca="1" si="230"/>
        <v>#NAME?</v>
      </c>
      <c r="CF33" s="211" t="e">
        <f t="shared" ca="1" si="231"/>
        <v>#NAME?</v>
      </c>
      <c r="CG33" s="211" t="e">
        <f t="shared" ca="1" si="232"/>
        <v>#NAME?</v>
      </c>
      <c r="CH33" s="211" t="e">
        <f t="shared" ca="1" si="233"/>
        <v>#NAME?</v>
      </c>
      <c r="CI33" s="211" t="e">
        <f t="shared" ca="1" si="234"/>
        <v>#NAME?</v>
      </c>
      <c r="CJ33" s="211" t="e">
        <f t="shared" ca="1" si="235"/>
        <v>#NAME?</v>
      </c>
      <c r="CK33" s="211" t="e">
        <f t="shared" ca="1" si="236"/>
        <v>#NAME?</v>
      </c>
      <c r="CL33" s="211" t="e">
        <f t="shared" ca="1" si="237"/>
        <v>#NAME?</v>
      </c>
    </row>
    <row r="34" spans="1:90">
      <c r="A34" s="13" t="s">
        <v>52</v>
      </c>
      <c r="B34" s="16">
        <v>7</v>
      </c>
      <c r="C34" s="16">
        <v>9</v>
      </c>
      <c r="D34" s="16">
        <v>7</v>
      </c>
      <c r="E34" s="16">
        <v>9</v>
      </c>
      <c r="F34" s="16">
        <v>7</v>
      </c>
      <c r="G34" s="16">
        <v>7</v>
      </c>
      <c r="H34" s="16">
        <v>8</v>
      </c>
      <c r="I34" s="16">
        <v>8</v>
      </c>
      <c r="J34" s="16">
        <v>8</v>
      </c>
      <c r="K34" s="16">
        <v>7</v>
      </c>
      <c r="L34" s="16">
        <v>8</v>
      </c>
      <c r="M34" s="16">
        <v>9</v>
      </c>
      <c r="N34" s="16">
        <v>7</v>
      </c>
      <c r="O34" s="16">
        <v>8</v>
      </c>
      <c r="P34" s="16">
        <v>9</v>
      </c>
      <c r="Q34" s="16">
        <v>8</v>
      </c>
      <c r="AP34" s="13" t="s">
        <v>51</v>
      </c>
      <c r="AQ34" s="188" t="e">
        <f t="shared" ca="1" si="190"/>
        <v>#NAME?</v>
      </c>
      <c r="AR34" s="188" t="e">
        <f t="shared" ca="1" si="191"/>
        <v>#NAME?</v>
      </c>
      <c r="AS34" s="188" t="e">
        <f t="shared" ca="1" si="192"/>
        <v>#NAME?</v>
      </c>
      <c r="AT34" s="188" t="e">
        <f t="shared" ca="1" si="193"/>
        <v>#NAME?</v>
      </c>
      <c r="AU34" s="210" t="e">
        <f t="shared" ca="1" si="194"/>
        <v>#NAME?</v>
      </c>
      <c r="AV34" s="188" t="e">
        <f t="shared" ca="1" si="195"/>
        <v>#NAME?</v>
      </c>
      <c r="AW34" s="188" t="e">
        <f t="shared" ca="1" si="196"/>
        <v>#NAME?</v>
      </c>
      <c r="AX34" s="188" t="e">
        <f t="shared" ca="1" si="197"/>
        <v>#NAME?</v>
      </c>
      <c r="AY34" s="210" t="e">
        <f t="shared" ca="1" si="198"/>
        <v>#NAME?</v>
      </c>
      <c r="AZ34" s="210" t="e">
        <f t="shared" ca="1" si="199"/>
        <v>#NAME?</v>
      </c>
      <c r="BA34" s="210" t="e">
        <f t="shared" ca="1" si="200"/>
        <v>#NAME?</v>
      </c>
      <c r="BB34" s="210" t="e">
        <f t="shared" ca="1" si="201"/>
        <v>#NAME?</v>
      </c>
      <c r="BC34" s="211" t="e">
        <f t="shared" ca="1" si="202"/>
        <v>#NAME?</v>
      </c>
      <c r="BD34" s="211" t="e">
        <f t="shared" ca="1" si="203"/>
        <v>#NAME?</v>
      </c>
      <c r="BE34" s="211" t="e">
        <f t="shared" ca="1" si="204"/>
        <v>#NAME?</v>
      </c>
      <c r="BF34" s="211" t="e">
        <f t="shared" ca="1" si="205"/>
        <v>#NAME?</v>
      </c>
      <c r="BG34" s="211" t="e">
        <f t="shared" ca="1" si="206"/>
        <v>#NAME?</v>
      </c>
      <c r="BH34" s="211" t="e">
        <f t="shared" ca="1" si="207"/>
        <v>#NAME?</v>
      </c>
      <c r="BI34" s="211" t="e">
        <f t="shared" ca="1" si="208"/>
        <v>#NAME?</v>
      </c>
      <c r="BJ34" s="211" t="e">
        <f t="shared" ca="1" si="209"/>
        <v>#NAME?</v>
      </c>
      <c r="BK34" s="211" t="e">
        <f t="shared" ca="1" si="210"/>
        <v>#NAME?</v>
      </c>
      <c r="BL34" s="211" t="e">
        <f t="shared" ca="1" si="211"/>
        <v>#NAME?</v>
      </c>
      <c r="BM34" s="211" t="e">
        <f t="shared" ca="1" si="212"/>
        <v>#NAME?</v>
      </c>
      <c r="BN34" s="211" t="e">
        <f t="shared" ca="1" si="213"/>
        <v>#NAME?</v>
      </c>
      <c r="BO34" s="211" t="e">
        <f t="shared" ca="1" si="214"/>
        <v>#NAME?</v>
      </c>
      <c r="BP34" s="211" t="e">
        <f t="shared" ca="1" si="215"/>
        <v>#NAME?</v>
      </c>
      <c r="BQ34" s="211" t="e">
        <f t="shared" ca="1" si="216"/>
        <v>#NAME?</v>
      </c>
      <c r="BR34" s="211" t="e">
        <f t="shared" ca="1" si="217"/>
        <v>#NAME?</v>
      </c>
      <c r="BS34" s="211" t="e">
        <f t="shared" ca="1" si="218"/>
        <v>#NAME?</v>
      </c>
      <c r="BT34" s="211" t="e">
        <f t="shared" ca="1" si="219"/>
        <v>#NAME?</v>
      </c>
      <c r="BU34" s="211" t="e">
        <f t="shared" ca="1" si="220"/>
        <v>#NAME?</v>
      </c>
      <c r="BV34" s="211" t="e">
        <f t="shared" ca="1" si="221"/>
        <v>#NAME?</v>
      </c>
      <c r="BW34" s="211" t="e">
        <f t="shared" ca="1" si="222"/>
        <v>#NAME?</v>
      </c>
      <c r="BX34" s="211" t="e">
        <f t="shared" ca="1" si="223"/>
        <v>#NAME?</v>
      </c>
      <c r="BY34" s="211" t="e">
        <f t="shared" ca="1" si="224"/>
        <v>#NAME?</v>
      </c>
      <c r="BZ34" s="211" t="e">
        <f t="shared" ca="1" si="225"/>
        <v>#NAME?</v>
      </c>
      <c r="CA34" s="211" t="e">
        <f t="shared" ca="1" si="226"/>
        <v>#NAME?</v>
      </c>
      <c r="CB34" s="211" t="e">
        <f t="shared" ca="1" si="227"/>
        <v>#NAME?</v>
      </c>
      <c r="CC34" s="211" t="e">
        <f t="shared" ca="1" si="228"/>
        <v>#NAME?</v>
      </c>
      <c r="CD34" s="211" t="e">
        <f t="shared" ca="1" si="229"/>
        <v>#NAME?</v>
      </c>
      <c r="CE34" s="211" t="e">
        <f t="shared" ca="1" si="230"/>
        <v>#NAME?</v>
      </c>
      <c r="CF34" s="211" t="e">
        <f t="shared" ca="1" si="231"/>
        <v>#NAME?</v>
      </c>
      <c r="CG34" s="211" t="e">
        <f t="shared" ca="1" si="232"/>
        <v>#NAME?</v>
      </c>
      <c r="CH34" s="211" t="e">
        <f t="shared" ca="1" si="233"/>
        <v>#NAME?</v>
      </c>
      <c r="CI34" s="211" t="e">
        <f t="shared" ca="1" si="234"/>
        <v>#NAME?</v>
      </c>
      <c r="CJ34" s="211" t="e">
        <f t="shared" ca="1" si="235"/>
        <v>#NAME?</v>
      </c>
      <c r="CK34" s="211" t="e">
        <f t="shared" ca="1" si="236"/>
        <v>#NAME?</v>
      </c>
      <c r="CL34" s="211" t="e">
        <f t="shared" ca="1" si="237"/>
        <v>#NAME?</v>
      </c>
    </row>
    <row r="35" spans="1:90">
      <c r="AP35" s="13" t="s">
        <v>52</v>
      </c>
      <c r="AQ35" s="188" t="e">
        <f t="shared" ca="1" si="190"/>
        <v>#NAME?</v>
      </c>
      <c r="AR35" s="188" t="e">
        <f t="shared" ca="1" si="191"/>
        <v>#NAME?</v>
      </c>
      <c r="AS35" s="188" t="e">
        <f t="shared" ca="1" si="192"/>
        <v>#NAME?</v>
      </c>
      <c r="AT35" s="188" t="e">
        <f t="shared" ca="1" si="193"/>
        <v>#NAME?</v>
      </c>
      <c r="AU35" s="210" t="e">
        <f t="shared" ca="1" si="194"/>
        <v>#NAME?</v>
      </c>
      <c r="AV35" s="188" t="e">
        <f t="shared" ca="1" si="195"/>
        <v>#NAME?</v>
      </c>
      <c r="AW35" s="188" t="e">
        <f t="shared" ca="1" si="196"/>
        <v>#NAME?</v>
      </c>
      <c r="AX35" s="188" t="e">
        <f t="shared" ca="1" si="197"/>
        <v>#NAME?</v>
      </c>
      <c r="AY35" s="210" t="e">
        <f t="shared" ca="1" si="198"/>
        <v>#NAME?</v>
      </c>
      <c r="AZ35" s="210" t="e">
        <f t="shared" ca="1" si="199"/>
        <v>#NAME?</v>
      </c>
      <c r="BA35" s="210" t="e">
        <f t="shared" ca="1" si="200"/>
        <v>#NAME?</v>
      </c>
      <c r="BB35" s="210" t="e">
        <f t="shared" ca="1" si="201"/>
        <v>#NAME?</v>
      </c>
      <c r="BC35" s="211" t="e">
        <f t="shared" ca="1" si="202"/>
        <v>#NAME?</v>
      </c>
      <c r="BD35" s="211" t="e">
        <f t="shared" ca="1" si="203"/>
        <v>#NAME?</v>
      </c>
      <c r="BE35" s="211" t="e">
        <f t="shared" ca="1" si="204"/>
        <v>#NAME?</v>
      </c>
      <c r="BF35" s="211" t="e">
        <f t="shared" ca="1" si="205"/>
        <v>#NAME?</v>
      </c>
      <c r="BG35" s="211" t="e">
        <f t="shared" ca="1" si="206"/>
        <v>#NAME?</v>
      </c>
      <c r="BH35" s="211" t="e">
        <f t="shared" ca="1" si="207"/>
        <v>#NAME?</v>
      </c>
      <c r="BI35" s="211" t="e">
        <f t="shared" ca="1" si="208"/>
        <v>#NAME?</v>
      </c>
      <c r="BJ35" s="211" t="e">
        <f t="shared" ca="1" si="209"/>
        <v>#NAME?</v>
      </c>
      <c r="BK35" s="211" t="e">
        <f t="shared" ca="1" si="210"/>
        <v>#NAME?</v>
      </c>
      <c r="BL35" s="211" t="e">
        <f t="shared" ca="1" si="211"/>
        <v>#NAME?</v>
      </c>
      <c r="BM35" s="211" t="e">
        <f t="shared" ca="1" si="212"/>
        <v>#NAME?</v>
      </c>
      <c r="BN35" s="211" t="e">
        <f t="shared" ca="1" si="213"/>
        <v>#NAME?</v>
      </c>
      <c r="BO35" s="211" t="e">
        <f t="shared" ca="1" si="214"/>
        <v>#NAME?</v>
      </c>
      <c r="BP35" s="211" t="e">
        <f t="shared" ca="1" si="215"/>
        <v>#NAME?</v>
      </c>
      <c r="BQ35" s="211" t="e">
        <f t="shared" ca="1" si="216"/>
        <v>#NAME?</v>
      </c>
      <c r="BR35" s="211" t="e">
        <f t="shared" ca="1" si="217"/>
        <v>#NAME?</v>
      </c>
      <c r="BS35" s="211" t="e">
        <f t="shared" ca="1" si="218"/>
        <v>#NAME?</v>
      </c>
      <c r="BT35" s="211" t="e">
        <f t="shared" ca="1" si="219"/>
        <v>#NAME?</v>
      </c>
      <c r="BU35" s="211" t="e">
        <f t="shared" ca="1" si="220"/>
        <v>#NAME?</v>
      </c>
      <c r="BV35" s="211" t="e">
        <f t="shared" ca="1" si="221"/>
        <v>#NAME?</v>
      </c>
      <c r="BW35" s="211" t="e">
        <f t="shared" ca="1" si="222"/>
        <v>#NAME?</v>
      </c>
      <c r="BX35" s="211" t="e">
        <f t="shared" ca="1" si="223"/>
        <v>#NAME?</v>
      </c>
      <c r="BY35" s="211" t="e">
        <f t="shared" ca="1" si="224"/>
        <v>#NAME?</v>
      </c>
      <c r="BZ35" s="211" t="e">
        <f t="shared" ca="1" si="225"/>
        <v>#NAME?</v>
      </c>
      <c r="CA35" s="211" t="e">
        <f t="shared" ca="1" si="226"/>
        <v>#NAME?</v>
      </c>
      <c r="CB35" s="211" t="e">
        <f t="shared" ca="1" si="227"/>
        <v>#NAME?</v>
      </c>
      <c r="CC35" s="211" t="e">
        <f t="shared" ca="1" si="228"/>
        <v>#NAME?</v>
      </c>
      <c r="CD35" s="211" t="e">
        <f t="shared" ca="1" si="229"/>
        <v>#NAME?</v>
      </c>
      <c r="CE35" s="211" t="e">
        <f t="shared" ca="1" si="230"/>
        <v>#NAME?</v>
      </c>
      <c r="CF35" s="211" t="e">
        <f t="shared" ca="1" si="231"/>
        <v>#NAME?</v>
      </c>
      <c r="CG35" s="211" t="e">
        <f t="shared" ca="1" si="232"/>
        <v>#NAME?</v>
      </c>
      <c r="CH35" s="211" t="e">
        <f t="shared" ca="1" si="233"/>
        <v>#NAME?</v>
      </c>
      <c r="CI35" s="211" t="e">
        <f t="shared" ca="1" si="234"/>
        <v>#NAME?</v>
      </c>
      <c r="CJ35" s="211" t="e">
        <f t="shared" ca="1" si="235"/>
        <v>#NAME?</v>
      </c>
      <c r="CK35" s="211" t="e">
        <f t="shared" ca="1" si="236"/>
        <v>#NAME?</v>
      </c>
      <c r="CL35" s="211" t="e">
        <f t="shared" ca="1" si="237"/>
        <v>#NAME?</v>
      </c>
    </row>
  </sheetData>
  <mergeCells count="114">
    <mergeCell ref="IA10:IC10"/>
    <mergeCell ref="ID10:IF10"/>
    <mergeCell ref="HI10:HK10"/>
    <mergeCell ref="HL10:HN10"/>
    <mergeCell ref="HO10:HQ10"/>
    <mergeCell ref="HR10:HT10"/>
    <mergeCell ref="HU10:HW10"/>
    <mergeCell ref="HX10:HZ10"/>
    <mergeCell ref="HF10:HH10"/>
    <mergeCell ref="GZ10:HB10"/>
    <mergeCell ref="HC10:HE10"/>
    <mergeCell ref="FT24:FV24"/>
    <mergeCell ref="FW10:FY10"/>
    <mergeCell ref="FZ10:GB10"/>
    <mergeCell ref="GC10:GE10"/>
    <mergeCell ref="GF10:GH10"/>
    <mergeCell ref="FE24:FG24"/>
    <mergeCell ref="FH24:FJ24"/>
    <mergeCell ref="FK24:FM24"/>
    <mergeCell ref="FN24:FP24"/>
    <mergeCell ref="FQ24:FS24"/>
    <mergeCell ref="FW24:FY24"/>
    <mergeCell ref="FZ24:GB24"/>
    <mergeCell ref="GC24:GE24"/>
    <mergeCell ref="GF24:GH24"/>
    <mergeCell ref="GK10:GM10"/>
    <mergeCell ref="GN10:GP10"/>
    <mergeCell ref="GQ10:GS10"/>
    <mergeCell ref="GT10:GV10"/>
    <mergeCell ref="GW10:GY10"/>
    <mergeCell ref="FB24:FD24"/>
    <mergeCell ref="FE10:FG10"/>
    <mergeCell ref="FH10:FJ10"/>
    <mergeCell ref="FK10:FM10"/>
    <mergeCell ref="FN10:FP10"/>
    <mergeCell ref="EM24:EO24"/>
    <mergeCell ref="EP24:ER24"/>
    <mergeCell ref="ES24:EU24"/>
    <mergeCell ref="EV24:EX24"/>
    <mergeCell ref="EY24:FA24"/>
    <mergeCell ref="EB10:ED10"/>
    <mergeCell ref="EE10:EG10"/>
    <mergeCell ref="FQ10:FS10"/>
    <mergeCell ref="FT10:FV10"/>
    <mergeCell ref="EM10:EO10"/>
    <mergeCell ref="EP10:ER10"/>
    <mergeCell ref="ES10:EU10"/>
    <mergeCell ref="EV10:EX10"/>
    <mergeCell ref="EY10:FA10"/>
    <mergeCell ref="FB10:FD10"/>
    <mergeCell ref="BU24:BW24"/>
    <mergeCell ref="BX24:BZ24"/>
    <mergeCell ref="CA24:CC24"/>
    <mergeCell ref="CD24:CF24"/>
    <mergeCell ref="CG10:CI10"/>
    <mergeCell ref="CJ10:CL10"/>
    <mergeCell ref="BU10:BW10"/>
    <mergeCell ref="BX10:BZ10"/>
    <mergeCell ref="CA10:CC10"/>
    <mergeCell ref="CD10:CF10"/>
    <mergeCell ref="CG24:CI24"/>
    <mergeCell ref="CJ24:CL24"/>
    <mergeCell ref="BF24:BH24"/>
    <mergeCell ref="BI24:BK24"/>
    <mergeCell ref="BL24:BN24"/>
    <mergeCell ref="BO10:BQ10"/>
    <mergeCell ref="BR10:BT10"/>
    <mergeCell ref="BF10:BH10"/>
    <mergeCell ref="BI10:BK10"/>
    <mergeCell ref="BL10:BN10"/>
    <mergeCell ref="AQ24:AS24"/>
    <mergeCell ref="AT24:AV24"/>
    <mergeCell ref="AW24:AY24"/>
    <mergeCell ref="AZ24:BB24"/>
    <mergeCell ref="BC24:BE24"/>
    <mergeCell ref="BO24:BQ24"/>
    <mergeCell ref="BR24:BT24"/>
    <mergeCell ref="A9:I9"/>
    <mergeCell ref="A23:I23"/>
    <mergeCell ref="II10:IK10"/>
    <mergeCell ref="IL10:IN10"/>
    <mergeCell ref="IO10:IQ10"/>
    <mergeCell ref="AQ10:AS10"/>
    <mergeCell ref="AT10:AV10"/>
    <mergeCell ref="AW10:AY10"/>
    <mergeCell ref="AZ10:BB10"/>
    <mergeCell ref="BC10:BE10"/>
    <mergeCell ref="CX10:CZ10"/>
    <mergeCell ref="CO10:CQ10"/>
    <mergeCell ref="CR10:CT10"/>
    <mergeCell ref="CU10:CW10"/>
    <mergeCell ref="EH10:EJ10"/>
    <mergeCell ref="DA10:DC10"/>
    <mergeCell ref="DD10:DF10"/>
    <mergeCell ref="DG10:DI10"/>
    <mergeCell ref="DJ10:DL10"/>
    <mergeCell ref="DM10:DO10"/>
    <mergeCell ref="DP10:DR10"/>
    <mergeCell ref="DS10:DU10"/>
    <mergeCell ref="DV10:DX10"/>
    <mergeCell ref="DY10:EA10"/>
    <mergeCell ref="JV10:JX10"/>
    <mergeCell ref="JY10:KA10"/>
    <mergeCell ref="KB10:KD10"/>
    <mergeCell ref="JG10:JI10"/>
    <mergeCell ref="JJ10:JL10"/>
    <mergeCell ref="JM10:JO10"/>
    <mergeCell ref="JP10:JR10"/>
    <mergeCell ref="JS10:JU10"/>
    <mergeCell ref="IR10:IT10"/>
    <mergeCell ref="IU10:IW10"/>
    <mergeCell ref="IX10:IZ10"/>
    <mergeCell ref="JA10:JC10"/>
    <mergeCell ref="JD10:JF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KONSISTENSI</vt:lpstr>
      <vt:lpstr>FAHP</vt:lpstr>
      <vt:lpstr>Sheet1</vt:lpstr>
      <vt:lpstr>TOPSIS</vt:lpstr>
      <vt:lpstr>FTOPSIS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RIo Ramadhan</cp:lastModifiedBy>
  <dcterms:created xsi:type="dcterms:W3CDTF">2017-04-11T11:16:45Z</dcterms:created>
  <dcterms:modified xsi:type="dcterms:W3CDTF">2017-12-16T04:09:25Z</dcterms:modified>
</cp:coreProperties>
</file>