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 and Course Period\c1. Studies\Complete\FUCOM\4- Çözüm\"/>
    </mc:Choice>
  </mc:AlternateContent>
  <xr:revisionPtr revIDLastSave="0" documentId="13_ncr:1_{DF918285-EE9A-4DD5-A06A-30B6B0964D22}" xr6:coauthVersionLast="47" xr6:coauthVersionMax="47" xr10:uidLastSave="{00000000-0000-0000-0000-000000000000}"/>
  <bookViews>
    <workbookView xWindow="28680" yWindow="-120" windowWidth="29040" windowHeight="15990" activeTab="5" xr2:uid="{67055237-6216-4010-BF32-64C9F858D00F}"/>
  </bookViews>
  <sheets>
    <sheet name="K=4 için (a)" sheetId="2" r:id="rId1"/>
    <sheet name="K=4 için (b)" sheetId="3" r:id="rId2"/>
    <sheet name="K=4 için (c)" sheetId="4" r:id="rId3"/>
    <sheet name="K=4 için (d)" sheetId="5" r:id="rId4"/>
    <sheet name="K=4 için (e)" sheetId="6" r:id="rId5"/>
    <sheet name="K=4 için (ort.)" sheetId="7" r:id="rId6"/>
  </sheets>
  <definedNames>
    <definedName name="solver_adj" localSheetId="0" hidden="1">'K=4 için (a)'!$B$9:$E$9,'K=4 için (a)'!$E$12</definedName>
    <definedName name="solver_adj" localSheetId="1" hidden="1">'K=4 için (b)'!$B$9:$E$9,'K=4 için (b)'!$E$12</definedName>
    <definedName name="solver_adj" localSheetId="2" hidden="1">'K=4 için (c)'!$B$9:$E$9,'K=4 için (c)'!$E$12</definedName>
    <definedName name="solver_adj" localSheetId="3" hidden="1">'K=4 için (d)'!$B$9:$E$9,'K=4 için (d)'!$E$12</definedName>
    <definedName name="solver_adj" localSheetId="4" hidden="1">'K=4 için (e)'!$B$9:$E$9,'K=4 için (e)'!$E$12</definedName>
    <definedName name="solver_adj" localSheetId="5" hidden="1">'K=4 için (ort.)'!#REF!,'K=4 için (ort.)'!#REF!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'K=4 için (a)'!$B$9:$E$9</definedName>
    <definedName name="solver_lhs1" localSheetId="1" hidden="1">'K=4 için (b)'!$B$9:$E$9</definedName>
    <definedName name="solver_lhs1" localSheetId="2" hidden="1">'K=4 için (c)'!$B$9:$E$9</definedName>
    <definedName name="solver_lhs1" localSheetId="3" hidden="1">'K=4 için (d)'!$B$9:$E$9</definedName>
    <definedName name="solver_lhs1" localSheetId="4" hidden="1">'K=4 için (e)'!$B$9:$E$9</definedName>
    <definedName name="solver_lhs1" localSheetId="5" hidden="1">'K=4 için (ort.)'!#REF!</definedName>
    <definedName name="solver_lhs2" localSheetId="0" hidden="1">'K=4 için (a)'!$E$11</definedName>
    <definedName name="solver_lhs2" localSheetId="1" hidden="1">'K=4 için (b)'!$E$11</definedName>
    <definedName name="solver_lhs2" localSheetId="2" hidden="1">'K=4 için (c)'!$E$11</definedName>
    <definedName name="solver_lhs2" localSheetId="3" hidden="1">'K=4 için (d)'!$E$11</definedName>
    <definedName name="solver_lhs2" localSheetId="4" hidden="1">'K=4 için (e)'!$E$11</definedName>
    <definedName name="solver_lhs2" localSheetId="5" hidden="1">'K=4 için (ort.)'!#REF!</definedName>
    <definedName name="solver_lhs3" localSheetId="0" hidden="1">'K=4 için (a)'!$H$12:$L$13</definedName>
    <definedName name="solver_lhs3" localSheetId="1" hidden="1">'K=4 için (b)'!$H$12:$L$13</definedName>
    <definedName name="solver_lhs3" localSheetId="2" hidden="1">'K=4 için (c)'!$H$12:$L$13</definedName>
    <definedName name="solver_lhs3" localSheetId="3" hidden="1">'K=4 için (d)'!$H$12:$L$13</definedName>
    <definedName name="solver_lhs3" localSheetId="4" hidden="1">'K=4 için (e)'!$H$12:$L$13</definedName>
    <definedName name="solver_lhs3" localSheetId="5" hidden="1">'K=4 için (ort.)'!#REF!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'K=4 için (a)'!$E$12</definedName>
    <definedName name="solver_opt" localSheetId="1" hidden="1">'K=4 için (b)'!$E$12</definedName>
    <definedName name="solver_opt" localSheetId="2" hidden="1">'K=4 için (c)'!$E$12</definedName>
    <definedName name="solver_opt" localSheetId="3" hidden="1">'K=4 için (d)'!$E$12</definedName>
    <definedName name="solver_opt" localSheetId="4" hidden="1">'K=4 için (e)'!$E$12</definedName>
    <definedName name="solver_opt" localSheetId="5" hidden="1">'K=4 için (ort.)'!#REF!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3" localSheetId="0" hidden="1">'K=4 için (a)'!$E$12</definedName>
    <definedName name="solver_rhs3" localSheetId="1" hidden="1">'K=4 için (b)'!$E$12</definedName>
    <definedName name="solver_rhs3" localSheetId="2" hidden="1">'K=4 için (c)'!$E$12</definedName>
    <definedName name="solver_rhs3" localSheetId="3" hidden="1">'K=4 için (d)'!$E$12</definedName>
    <definedName name="solver_rhs3" localSheetId="4" hidden="1">'K=4 için (e)'!$E$12</definedName>
    <definedName name="solver_rhs3" localSheetId="5" hidden="1">'K=4 için (ort.)'!#REF!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5" i="7"/>
  <c r="C2" i="7"/>
  <c r="C4" i="7"/>
  <c r="L11" i="6"/>
  <c r="K11" i="6"/>
  <c r="I11" i="6"/>
  <c r="H11" i="6"/>
  <c r="E11" i="6"/>
  <c r="I9" i="6"/>
  <c r="L12" i="6" s="1"/>
  <c r="L13" i="6" s="1"/>
  <c r="H9" i="6"/>
  <c r="K12" i="6" s="1"/>
  <c r="K13" i="6" s="1"/>
  <c r="J6" i="6"/>
  <c r="J12" i="6" s="1"/>
  <c r="J13" i="6" s="1"/>
  <c r="I6" i="6"/>
  <c r="I12" i="6" s="1"/>
  <c r="I13" i="6" s="1"/>
  <c r="H6" i="6"/>
  <c r="H12" i="6" s="1"/>
  <c r="H13" i="6" s="1"/>
  <c r="J5" i="6"/>
  <c r="J11" i="6" s="1"/>
  <c r="I5" i="6"/>
  <c r="H5" i="6"/>
  <c r="E5" i="6"/>
  <c r="E8" i="6" s="1"/>
  <c r="D5" i="6"/>
  <c r="D8" i="6" s="1"/>
  <c r="C5" i="6"/>
  <c r="C8" i="6" s="1"/>
  <c r="B5" i="6"/>
  <c r="B8" i="6" s="1"/>
  <c r="A5" i="6"/>
  <c r="A8" i="6" s="1"/>
  <c r="J3" i="6"/>
  <c r="I3" i="6"/>
  <c r="H3" i="6"/>
  <c r="K12" i="5"/>
  <c r="K13" i="5" s="1"/>
  <c r="L11" i="5"/>
  <c r="K11" i="5"/>
  <c r="J11" i="5"/>
  <c r="H11" i="5"/>
  <c r="E11" i="5"/>
  <c r="I9" i="5"/>
  <c r="L12" i="5" s="1"/>
  <c r="L13" i="5" s="1"/>
  <c r="H9" i="5"/>
  <c r="A8" i="5"/>
  <c r="J6" i="5"/>
  <c r="J12" i="5" s="1"/>
  <c r="J13" i="5" s="1"/>
  <c r="I6" i="5"/>
  <c r="I12" i="5" s="1"/>
  <c r="I13" i="5" s="1"/>
  <c r="H6" i="5"/>
  <c r="H12" i="5" s="1"/>
  <c r="H13" i="5" s="1"/>
  <c r="J5" i="5"/>
  <c r="I5" i="5"/>
  <c r="I11" i="5" s="1"/>
  <c r="H5" i="5"/>
  <c r="E5" i="5"/>
  <c r="E8" i="5" s="1"/>
  <c r="D5" i="5"/>
  <c r="D8" i="5" s="1"/>
  <c r="C5" i="5"/>
  <c r="C8" i="5" s="1"/>
  <c r="B5" i="5"/>
  <c r="B8" i="5" s="1"/>
  <c r="A5" i="5"/>
  <c r="J3" i="5"/>
  <c r="I3" i="5"/>
  <c r="H3" i="5"/>
  <c r="L12" i="4"/>
  <c r="L13" i="4" s="1"/>
  <c r="L11" i="4"/>
  <c r="K11" i="4"/>
  <c r="E11" i="4"/>
  <c r="I9" i="4"/>
  <c r="H9" i="4"/>
  <c r="K12" i="4" s="1"/>
  <c r="K13" i="4" s="1"/>
  <c r="B8" i="4"/>
  <c r="J6" i="4"/>
  <c r="J12" i="4" s="1"/>
  <c r="J13" i="4" s="1"/>
  <c r="I6" i="4"/>
  <c r="I12" i="4" s="1"/>
  <c r="I13" i="4" s="1"/>
  <c r="H6" i="4"/>
  <c r="H12" i="4" s="1"/>
  <c r="H13" i="4" s="1"/>
  <c r="J5" i="4"/>
  <c r="J11" i="4" s="1"/>
  <c r="I5" i="4"/>
  <c r="I11" i="4" s="1"/>
  <c r="H5" i="4"/>
  <c r="H11" i="4" s="1"/>
  <c r="E5" i="4"/>
  <c r="E8" i="4" s="1"/>
  <c r="D5" i="4"/>
  <c r="D8" i="4" s="1"/>
  <c r="C5" i="4"/>
  <c r="C8" i="4" s="1"/>
  <c r="B5" i="4"/>
  <c r="A5" i="4"/>
  <c r="A8" i="4" s="1"/>
  <c r="J3" i="4"/>
  <c r="I3" i="4"/>
  <c r="H3" i="4"/>
  <c r="L11" i="3"/>
  <c r="K11" i="3"/>
  <c r="E11" i="3"/>
  <c r="I9" i="3"/>
  <c r="L12" i="3" s="1"/>
  <c r="L13" i="3" s="1"/>
  <c r="H9" i="3"/>
  <c r="K12" i="3" s="1"/>
  <c r="K13" i="3" s="1"/>
  <c r="J6" i="3"/>
  <c r="J12" i="3" s="1"/>
  <c r="J13" i="3" s="1"/>
  <c r="I6" i="3"/>
  <c r="I12" i="3" s="1"/>
  <c r="I13" i="3" s="1"/>
  <c r="H6" i="3"/>
  <c r="H12" i="3" s="1"/>
  <c r="H13" i="3" s="1"/>
  <c r="J5" i="3"/>
  <c r="J11" i="3" s="1"/>
  <c r="I5" i="3"/>
  <c r="I11" i="3" s="1"/>
  <c r="H5" i="3"/>
  <c r="H11" i="3" s="1"/>
  <c r="E5" i="3"/>
  <c r="E8" i="3" s="1"/>
  <c r="D5" i="3"/>
  <c r="D8" i="3" s="1"/>
  <c r="C5" i="3"/>
  <c r="C8" i="3" s="1"/>
  <c r="B5" i="3"/>
  <c r="B8" i="3" s="1"/>
  <c r="A5" i="3"/>
  <c r="A8" i="3" s="1"/>
  <c r="J3" i="3"/>
  <c r="I3" i="3"/>
  <c r="H3" i="3"/>
  <c r="J3" i="2"/>
  <c r="L12" i="2"/>
  <c r="L13" i="2" s="1"/>
  <c r="J12" i="2"/>
  <c r="J13" i="2" s="1"/>
  <c r="I12" i="2"/>
  <c r="I13" i="2" s="1"/>
  <c r="L11" i="2"/>
  <c r="K11" i="2"/>
  <c r="I9" i="2"/>
  <c r="H9" i="2"/>
  <c r="K12" i="2" s="1"/>
  <c r="K13" i="2" s="1"/>
  <c r="J6" i="2"/>
  <c r="I6" i="2"/>
  <c r="H6" i="2"/>
  <c r="H12" i="2" s="1"/>
  <c r="H13" i="2" s="1"/>
  <c r="I3" i="2"/>
  <c r="H3" i="2"/>
  <c r="I5" i="2"/>
  <c r="I11" i="2" s="1"/>
  <c r="J5" i="2"/>
  <c r="J11" i="2" s="1"/>
  <c r="H5" i="2"/>
  <c r="H11" i="2" s="1"/>
  <c r="E5" i="2"/>
  <c r="E8" i="2" s="1"/>
  <c r="D5" i="2"/>
  <c r="D8" i="2" s="1"/>
  <c r="C5" i="2"/>
  <c r="B5" i="2"/>
  <c r="B8" i="2" s="1"/>
  <c r="E11" i="2"/>
  <c r="C8" i="2"/>
  <c r="A5" i="2"/>
  <c r="A8" i="2" s="1"/>
</calcChain>
</file>

<file path=xl/sharedStrings.xml><?xml version="1.0" encoding="utf-8"?>
<sst xmlns="http://schemas.openxmlformats.org/spreadsheetml/2006/main" count="119" uniqueCount="26">
  <si>
    <t>Kriterler</t>
  </si>
  <si>
    <t>Kalite</t>
  </si>
  <si>
    <t>Kapasite</t>
  </si>
  <si>
    <t>Maliyet</t>
  </si>
  <si>
    <t>Teslimat</t>
  </si>
  <si>
    <t>Sıralama</t>
  </si>
  <si>
    <t>Öncelikler</t>
  </si>
  <si>
    <t>Toplam Önem Ağırlık Değeri</t>
  </si>
  <si>
    <r>
      <rPr>
        <b/>
        <sz val="11"/>
        <color theme="1"/>
        <rFont val="Arial Narrow"/>
        <family val="2"/>
        <charset val="162"/>
      </rPr>
      <t xml:space="preserve">Adım (1): </t>
    </r>
    <r>
      <rPr>
        <sz val="11"/>
        <color theme="1"/>
        <rFont val="Arial Narrow"/>
        <family val="2"/>
        <charset val="162"/>
      </rPr>
      <t>Kriterlerin Sıralanması</t>
    </r>
  </si>
  <si>
    <r>
      <rPr>
        <b/>
        <sz val="11"/>
        <color theme="1"/>
        <rFont val="Arial Narrow"/>
        <family val="2"/>
        <charset val="162"/>
      </rPr>
      <t xml:space="preserve">Adım (2): </t>
    </r>
    <r>
      <rPr>
        <sz val="11"/>
        <color theme="1"/>
        <rFont val="Arial Narrow"/>
        <family val="2"/>
        <charset val="162"/>
      </rPr>
      <t>Karşılaştırmalı Öncelik Vektörü (Uzman Görüşü)</t>
    </r>
  </si>
  <si>
    <r>
      <rPr>
        <b/>
        <sz val="11"/>
        <color theme="1"/>
        <rFont val="Arial Narrow"/>
        <family val="2"/>
        <charset val="162"/>
      </rPr>
      <t>Adım (3):</t>
    </r>
    <r>
      <rPr>
        <sz val="11"/>
        <color theme="1"/>
        <rFont val="Arial Narrow"/>
        <family val="2"/>
        <charset val="162"/>
      </rPr>
      <t xml:space="preserve"> Kriterlerin Önem Ağırlıkları</t>
    </r>
  </si>
  <si>
    <t>Birinci Koşul</t>
  </si>
  <si>
    <t>İkinci Koşul</t>
  </si>
  <si>
    <t>İkinci Adım</t>
  </si>
  <si>
    <t>K1/K2</t>
  </si>
  <si>
    <t>K2/K3</t>
  </si>
  <si>
    <t>K3/K4</t>
  </si>
  <si>
    <t>K1/K3</t>
  </si>
  <si>
    <t>K2/K4</t>
  </si>
  <si>
    <t>Doğ. Prog. M.</t>
  </si>
  <si>
    <t>İşlemler</t>
  </si>
  <si>
    <t>Tam Tutarlılıktan Sapma Değeri (DFC)</t>
  </si>
  <si>
    <t>Önem Değ.</t>
  </si>
  <si>
    <r>
      <rPr>
        <b/>
        <sz val="11"/>
        <rFont val="Arial Narrow"/>
        <family val="2"/>
        <charset val="162"/>
      </rPr>
      <t xml:space="preserve">Adım (1): </t>
    </r>
    <r>
      <rPr>
        <sz val="11"/>
        <rFont val="Arial Narrow"/>
        <family val="2"/>
        <charset val="162"/>
      </rPr>
      <t>Kriterlerin Sıralanması</t>
    </r>
  </si>
  <si>
    <r>
      <rPr>
        <b/>
        <sz val="11"/>
        <rFont val="Arial Narrow"/>
        <family val="2"/>
        <charset val="162"/>
      </rPr>
      <t xml:space="preserve">Adım (2): </t>
    </r>
    <r>
      <rPr>
        <sz val="11"/>
        <rFont val="Arial Narrow"/>
        <family val="2"/>
        <charset val="162"/>
      </rPr>
      <t>Karşılaştırmalı Öncelik Vektörü (Uzman Görüşü)</t>
    </r>
  </si>
  <si>
    <r>
      <rPr>
        <b/>
        <sz val="11"/>
        <rFont val="Arial Narrow"/>
        <family val="2"/>
        <charset val="162"/>
      </rPr>
      <t>Adım (3):</t>
    </r>
    <r>
      <rPr>
        <sz val="11"/>
        <rFont val="Arial Narrow"/>
        <family val="2"/>
        <charset val="162"/>
      </rPr>
      <t xml:space="preserve"> Kriterlerin Önem Ağırlıkları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</si>
</sst>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%0.0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Narrow"/>
      <family val="2"/>
      <charset val="162"/>
    </font>
    <font>
      <sz val="11"/>
      <color theme="0"/>
      <name val="Arial Narrow"/>
      <family val="2"/>
      <charset val="162"/>
    </font>
    <font>
      <b/>
      <sz val="11"/>
      <color theme="1"/>
      <name val="Arial Narrow"/>
      <family val="2"/>
      <charset val="162"/>
    </font>
    <font>
      <b/>
      <sz val="11"/>
      <color theme="0"/>
      <name val="Arial Narrow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name val="Arial Narrow"/>
      <family val="2"/>
      <charset val="162"/>
    </font>
    <font>
      <b/>
      <sz val="11"/>
      <name val="Arial Narrow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8" xfId="1" applyNumberFormat="1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9" xfId="0" applyFont="1" applyBorder="1" applyAlignment="1">
      <alignment horizontal="left" vertical="center" indent="2"/>
    </xf>
    <xf numFmtId="0" fontId="6" fillId="0" borderId="6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indent="2"/>
    </xf>
    <xf numFmtId="0" fontId="1" fillId="4" borderId="9" xfId="0" applyFont="1" applyFill="1" applyBorder="1" applyAlignment="1">
      <alignment horizontal="left" vertical="center" indent="2"/>
    </xf>
    <xf numFmtId="0" fontId="1" fillId="4" borderId="6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1" defaultTableStyle="TableStyleMedium2" defaultPivotStyle="PivotStyleLight16">
    <tableStyle name="Invisible" pivot="0" table="0" count="0" xr9:uid="{35E51237-2708-4023-998F-5D5E842ADB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'K=4 için (ort.)'!$B$2:$B$5</c:f>
              <c:strCache>
                <c:ptCount val="4"/>
                <c:pt idx="0">
                  <c:v>Maliyet</c:v>
                </c:pt>
                <c:pt idx="1">
                  <c:v>Kalite</c:v>
                </c:pt>
                <c:pt idx="2">
                  <c:v>Kapasite</c:v>
                </c:pt>
                <c:pt idx="3">
                  <c:v>Teslimat</c:v>
                </c:pt>
              </c:strCache>
            </c:strRef>
          </c:cat>
          <c:val>
            <c:numRef>
              <c:f>'K=4 için (ort.)'!$C$2:$C$5</c:f>
              <c:numCache>
                <c:formatCode>%0.00</c:formatCode>
                <c:ptCount val="4"/>
                <c:pt idx="0">
                  <c:v>0.43458574817558127</c:v>
                </c:pt>
                <c:pt idx="1">
                  <c:v>0.37281629797481081</c:v>
                </c:pt>
                <c:pt idx="2">
                  <c:v>0.10225543947976501</c:v>
                </c:pt>
                <c:pt idx="3">
                  <c:v>9.0342514369842891E-2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B-4621-990A-167099A16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77782352"/>
        <c:axId val="777783072"/>
      </c:barChart>
      <c:catAx>
        <c:axId val="7777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77783072"/>
        <c:crosses val="autoZero"/>
        <c:auto val="1"/>
        <c:lblAlgn val="ctr"/>
        <c:lblOffset val="100"/>
        <c:noMultiLvlLbl val="0"/>
      </c:catAx>
      <c:valAx>
        <c:axId val="777783072"/>
        <c:scaling>
          <c:orientation val="minMax"/>
        </c:scaling>
        <c:delete val="0"/>
        <c:axPos val="l"/>
        <c:numFmt formatCode="%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777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325755</xdr:colOff>
      <xdr:row>1</xdr:row>
      <xdr:rowOff>155257</xdr:rowOff>
    </xdr:from>
    <xdr:ext cx="139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35879F6A-1B56-9196-4597-E87798E8CE14}"/>
                </a:ext>
              </a:extLst>
            </xdr:cNvPr>
            <xdr:cNvSpPr txBox="1"/>
          </xdr:nvSpPr>
          <xdr:spPr>
            <a:xfrm>
              <a:off x="4326255" y="32670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𝛗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35879F6A-1B56-9196-4597-E87798E8CE14}"/>
                </a:ext>
              </a:extLst>
            </xdr:cNvPr>
            <xdr:cNvSpPr txBox="1"/>
          </xdr:nvSpPr>
          <xdr:spPr>
            <a:xfrm>
              <a:off x="4326255" y="32670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𝛗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5</xdr:row>
      <xdr:rowOff>10477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B673A920-647C-1EAC-E584-3183DD9B1E20}"/>
                </a:ext>
              </a:extLst>
            </xdr:cNvPr>
            <xdr:cNvSpPr txBox="1"/>
          </xdr:nvSpPr>
          <xdr:spPr>
            <a:xfrm>
              <a:off x="4335780" y="86772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B673A920-647C-1EAC-E584-3183DD9B1E20}"/>
                </a:ext>
              </a:extLst>
            </xdr:cNvPr>
            <xdr:cNvSpPr txBox="1"/>
          </xdr:nvSpPr>
          <xdr:spPr>
            <a:xfrm>
              <a:off x="4335780" y="86772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8</xdr:row>
      <xdr:rowOff>0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82C9FA5B-2457-498F-A468-C0E6011C0F10}"/>
                </a:ext>
              </a:extLst>
            </xdr:cNvPr>
            <xdr:cNvSpPr txBox="1"/>
          </xdr:nvSpPr>
          <xdr:spPr>
            <a:xfrm>
              <a:off x="4335780" y="120015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82C9FA5B-2457-498F-A468-C0E6011C0F10}"/>
                </a:ext>
              </a:extLst>
            </xdr:cNvPr>
            <xdr:cNvSpPr txBox="1"/>
          </xdr:nvSpPr>
          <xdr:spPr>
            <a:xfrm>
              <a:off x="4335780" y="120015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325755</xdr:colOff>
      <xdr:row>1</xdr:row>
      <xdr:rowOff>155257</xdr:rowOff>
    </xdr:from>
    <xdr:ext cx="139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E15935BA-F814-422F-BE11-6502E3519CCD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𝛗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E15935BA-F814-422F-BE11-6502E3519CCD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𝛗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5</xdr:row>
      <xdr:rowOff>10477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D66B148E-1813-44BF-ACB0-938F9CBE94E7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D66B148E-1813-44BF-ACB0-938F9CBE94E7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8</xdr:row>
      <xdr:rowOff>0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48CB394-C534-4612-A233-D4C1377C6670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48CB394-C534-4612-A233-D4C1377C6670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325755</xdr:colOff>
      <xdr:row>1</xdr:row>
      <xdr:rowOff>155257</xdr:rowOff>
    </xdr:from>
    <xdr:ext cx="139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785803AA-B8AA-4BD5-B72F-AF60678D56AD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𝛗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785803AA-B8AA-4BD5-B72F-AF60678D56AD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𝛗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5</xdr:row>
      <xdr:rowOff>10477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4248500B-E578-45D8-855D-0E3E5F6A5488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4248500B-E578-45D8-855D-0E3E5F6A5488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8</xdr:row>
      <xdr:rowOff>0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3410B39E-A3CD-4906-9EB9-4DFC243E8368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3410B39E-A3CD-4906-9EB9-4DFC243E8368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325755</xdr:colOff>
      <xdr:row>1</xdr:row>
      <xdr:rowOff>155257</xdr:rowOff>
    </xdr:from>
    <xdr:ext cx="139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B21991BF-36FA-4DDE-9931-029B43C8BB16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𝛗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B21991BF-36FA-4DDE-9931-029B43C8BB16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𝛗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5</xdr:row>
      <xdr:rowOff>10477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AEAB464F-4F5B-482C-9901-F43CE2B265B7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AEAB464F-4F5B-482C-9901-F43CE2B265B7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8</xdr:row>
      <xdr:rowOff>0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5BC05022-12B1-48CC-8F9F-1B1DCFE372E1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5BC05022-12B1-48CC-8F9F-1B1DCFE372E1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325755</xdr:colOff>
      <xdr:row>1</xdr:row>
      <xdr:rowOff>155257</xdr:rowOff>
    </xdr:from>
    <xdr:ext cx="139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263C0509-3F9F-44FA-8BB2-09BEFCD286E5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𝛗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263C0509-3F9F-44FA-8BB2-09BEFCD286E5}"/>
                </a:ext>
              </a:extLst>
            </xdr:cNvPr>
            <xdr:cNvSpPr txBox="1"/>
          </xdr:nvSpPr>
          <xdr:spPr>
            <a:xfrm>
              <a:off x="4326255" y="338137"/>
              <a:ext cx="139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𝛗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5</xdr:row>
      <xdr:rowOff>10477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40FF641B-5AC4-4A2C-8347-55D1F8FC8269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40FF641B-5AC4-4A2C-8347-55D1F8FC8269}"/>
                </a:ext>
              </a:extLst>
            </xdr:cNvPr>
            <xdr:cNvSpPr txBox="1"/>
          </xdr:nvSpPr>
          <xdr:spPr>
            <a:xfrm>
              <a:off x="4335780" y="909637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  <xdr:oneCellAnchor>
    <xdr:from>
      <xdr:col>6</xdr:col>
      <xdr:colOff>335280</xdr:colOff>
      <xdr:row>8</xdr:row>
      <xdr:rowOff>0</xdr:rowOff>
    </xdr:from>
    <xdr:ext cx="145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B68F3B43-B57D-4AFA-98C5-5813CAE2E942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𝛚</m:t>
                    </m:r>
                  </m:oMath>
                </m:oMathPara>
              </a14:m>
              <a:endParaRPr lang="tr-TR" sz="1100" b="1" i="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B68F3B43-B57D-4AFA-98C5-5813CAE2E942}"/>
                </a:ext>
              </a:extLst>
            </xdr:cNvPr>
            <xdr:cNvSpPr txBox="1"/>
          </xdr:nvSpPr>
          <xdr:spPr>
            <a:xfrm>
              <a:off x="4335780" y="1440180"/>
              <a:ext cx="145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𝛚</a:t>
              </a:r>
              <a:endParaRPr lang="tr-TR" sz="1100" b="1" i="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598169</xdr:colOff>
      <xdr:row>0</xdr:row>
      <xdr:rowOff>83820</xdr:rowOff>
    </xdr:from>
    <xdr:to>
      <xdr:col>13</xdr:col>
      <xdr:colOff>295274</xdr:colOff>
      <xdr:row>16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1CB48D7-7230-98E2-AC82-18FB5981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DB11-915C-48D8-ABD5-6A27D618393F}">
  <dimension ref="A1:N17"/>
  <sheetViews>
    <sheetView showGridLines="0" zoomScaleNormal="100" workbookViewId="0">
      <selection activeCell="K17" sqref="K17"/>
    </sheetView>
  </sheetViews>
  <sheetFormatPr defaultRowHeight="13.8" x14ac:dyDescent="0.3"/>
  <cols>
    <col min="1" max="1" width="13.88671875" style="1" bestFit="1" customWidth="1"/>
    <col min="2" max="6" width="8.88671875" style="1"/>
    <col min="7" max="7" width="11.77734375" style="4" customWidth="1"/>
    <col min="8" max="16384" width="8.88671875" style="1"/>
  </cols>
  <sheetData>
    <row r="1" spans="1:14" ht="14.4" thickBot="1" x14ac:dyDescent="0.35">
      <c r="A1" s="42" t="s">
        <v>23</v>
      </c>
      <c r="B1" s="43"/>
      <c r="C1" s="43"/>
      <c r="D1" s="43"/>
      <c r="E1" s="44"/>
      <c r="F1" s="19"/>
      <c r="G1" s="37" t="s">
        <v>20</v>
      </c>
      <c r="H1" s="38"/>
      <c r="I1" s="38"/>
      <c r="J1" s="38"/>
      <c r="K1" s="38"/>
      <c r="L1" s="39"/>
      <c r="M1" s="19"/>
      <c r="N1" s="19"/>
    </row>
    <row r="2" spans="1:14" x14ac:dyDescent="0.3">
      <c r="A2" s="20" t="s">
        <v>0</v>
      </c>
      <c r="B2" s="21" t="s">
        <v>1</v>
      </c>
      <c r="C2" s="21" t="s">
        <v>2</v>
      </c>
      <c r="D2" s="21" t="s">
        <v>3</v>
      </c>
      <c r="E2" s="22" t="s">
        <v>4</v>
      </c>
      <c r="F2" s="19"/>
      <c r="G2" s="20" t="s">
        <v>13</v>
      </c>
      <c r="H2" s="21" t="s">
        <v>14</v>
      </c>
      <c r="I2" s="21" t="s">
        <v>15</v>
      </c>
      <c r="J2" s="22" t="s">
        <v>16</v>
      </c>
      <c r="K2" s="19"/>
      <c r="L2" s="19"/>
      <c r="M2" s="19"/>
      <c r="N2" s="19"/>
    </row>
    <row r="3" spans="1:14" ht="14.4" thickBot="1" x14ac:dyDescent="0.35">
      <c r="A3" s="23" t="s">
        <v>5</v>
      </c>
      <c r="B3" s="24">
        <v>2</v>
      </c>
      <c r="C3" s="24">
        <v>4</v>
      </c>
      <c r="D3" s="24">
        <v>1</v>
      </c>
      <c r="E3" s="25">
        <v>3</v>
      </c>
      <c r="F3" s="19"/>
      <c r="G3" s="23"/>
      <c r="H3" s="24">
        <f>C6/B6</f>
        <v>2</v>
      </c>
      <c r="I3" s="24">
        <f>D6/C6</f>
        <v>3</v>
      </c>
      <c r="J3" s="25">
        <f>E6/D6</f>
        <v>1.5</v>
      </c>
      <c r="K3" s="19"/>
      <c r="L3" s="19"/>
      <c r="M3" s="19"/>
      <c r="N3" s="19"/>
    </row>
    <row r="4" spans="1:14" ht="14.4" thickBot="1" x14ac:dyDescent="0.35">
      <c r="A4" s="42" t="s">
        <v>24</v>
      </c>
      <c r="B4" s="43"/>
      <c r="C4" s="43"/>
      <c r="D4" s="43"/>
      <c r="E4" s="44"/>
      <c r="F4" s="19"/>
      <c r="G4" s="26"/>
      <c r="H4" s="19"/>
      <c r="I4" s="19"/>
      <c r="J4" s="19"/>
      <c r="K4" s="19"/>
      <c r="L4" s="19"/>
      <c r="M4" s="19"/>
      <c r="N4" s="19"/>
    </row>
    <row r="5" spans="1:14" x14ac:dyDescent="0.3">
      <c r="A5" s="20" t="str">
        <f>A2</f>
        <v>Kriterler</v>
      </c>
      <c r="B5" s="21" t="str">
        <f>IF($B$3=1,$B$2, IF($C$3=1,$C$2, IF($D$3=1,$D$2, IF($E$3=1,$E$2,""))))</f>
        <v>Maliyet</v>
      </c>
      <c r="C5" s="21" t="str">
        <f>IF($B$3=2,$B$2, IF($C$3=2,$C$2, IF($D$3=2,$D$2, IF($E$3=2,$E$2,""))))</f>
        <v>Kalite</v>
      </c>
      <c r="D5" s="21" t="str">
        <f>IF($B$3=3,$B$2, IF($C$3=3,$C$2, IF($D$3=3,$D$2, IF($E$3=3,$E$2,""))))</f>
        <v>Teslimat</v>
      </c>
      <c r="E5" s="22" t="str">
        <f>IF($B$3=4,$B$2, IF($C$3=4,$C$2, IF($D$3=4,$D$2, IF($E$3=4,$E$2,""))))</f>
        <v>Kapasite</v>
      </c>
      <c r="F5" s="19"/>
      <c r="G5" s="20" t="s">
        <v>11</v>
      </c>
      <c r="H5" s="21" t="str">
        <f>H2</f>
        <v>K1/K2</v>
      </c>
      <c r="I5" s="21" t="str">
        <f>I2</f>
        <v>K2/K3</v>
      </c>
      <c r="J5" s="22" t="str">
        <f>J2</f>
        <v>K3/K4</v>
      </c>
      <c r="K5" s="19"/>
      <c r="L5" s="19"/>
      <c r="M5" s="19"/>
      <c r="N5" s="19"/>
    </row>
    <row r="6" spans="1:14" ht="14.4" thickBot="1" x14ac:dyDescent="0.35">
      <c r="A6" s="23" t="s">
        <v>6</v>
      </c>
      <c r="B6" s="24">
        <v>1</v>
      </c>
      <c r="C6" s="24">
        <v>2</v>
      </c>
      <c r="D6" s="24">
        <v>6</v>
      </c>
      <c r="E6" s="25">
        <v>9</v>
      </c>
      <c r="F6" s="19"/>
      <c r="G6" s="23"/>
      <c r="H6" s="24">
        <f>C6/B6</f>
        <v>2</v>
      </c>
      <c r="I6" s="24">
        <f>D6/C6</f>
        <v>3</v>
      </c>
      <c r="J6" s="25">
        <f>E6/D6</f>
        <v>1.5</v>
      </c>
      <c r="K6" s="19"/>
      <c r="L6" s="19"/>
      <c r="M6" s="19"/>
      <c r="N6" s="19"/>
    </row>
    <row r="7" spans="1:14" ht="14.4" thickBot="1" x14ac:dyDescent="0.35">
      <c r="A7" s="42" t="s">
        <v>25</v>
      </c>
      <c r="B7" s="43"/>
      <c r="C7" s="43"/>
      <c r="D7" s="43"/>
      <c r="E7" s="44"/>
      <c r="F7" s="19"/>
      <c r="G7" s="26"/>
      <c r="H7" s="19"/>
      <c r="I7" s="19"/>
      <c r="J7" s="19"/>
      <c r="K7" s="19"/>
      <c r="L7" s="19"/>
      <c r="M7" s="19"/>
      <c r="N7" s="19"/>
    </row>
    <row r="8" spans="1:14" x14ac:dyDescent="0.3">
      <c r="A8" s="20" t="str">
        <f>A5</f>
        <v>Kriterler</v>
      </c>
      <c r="B8" s="21" t="str">
        <f t="shared" ref="B8:E8" si="0">B5</f>
        <v>Maliyet</v>
      </c>
      <c r="C8" s="21" t="str">
        <f t="shared" si="0"/>
        <v>Kalite</v>
      </c>
      <c r="D8" s="21" t="str">
        <f t="shared" si="0"/>
        <v>Teslimat</v>
      </c>
      <c r="E8" s="22" t="str">
        <f t="shared" si="0"/>
        <v>Kapasite</v>
      </c>
      <c r="F8" s="19"/>
      <c r="G8" s="20" t="s">
        <v>12</v>
      </c>
      <c r="H8" s="21" t="s">
        <v>17</v>
      </c>
      <c r="I8" s="22" t="s">
        <v>18</v>
      </c>
      <c r="J8" s="19"/>
      <c r="K8" s="19"/>
      <c r="L8" s="19"/>
      <c r="M8" s="19"/>
      <c r="N8" s="19"/>
    </row>
    <row r="9" spans="1:14" ht="14.4" thickBot="1" x14ac:dyDescent="0.35">
      <c r="A9" s="23" t="s">
        <v>22</v>
      </c>
      <c r="B9" s="27">
        <v>0.5625</v>
      </c>
      <c r="C9" s="27">
        <v>0.28125</v>
      </c>
      <c r="D9" s="27">
        <v>9.375E-2</v>
      </c>
      <c r="E9" s="28">
        <v>6.25E-2</v>
      </c>
      <c r="F9" s="19"/>
      <c r="G9" s="23"/>
      <c r="H9" s="24">
        <f>D6/B6</f>
        <v>6</v>
      </c>
      <c r="I9" s="25">
        <f>E6/C6</f>
        <v>4.5</v>
      </c>
      <c r="J9" s="19"/>
      <c r="K9" s="19"/>
      <c r="L9" s="19"/>
      <c r="M9" s="19"/>
      <c r="N9" s="19"/>
    </row>
    <row r="10" spans="1:14" ht="14.4" thickBot="1" x14ac:dyDescent="0.35">
      <c r="A10" s="45"/>
      <c r="B10" s="45"/>
      <c r="C10" s="45"/>
      <c r="D10" s="45"/>
      <c r="E10" s="45"/>
      <c r="F10" s="19"/>
      <c r="G10" s="26"/>
      <c r="H10" s="19"/>
      <c r="I10" s="19"/>
      <c r="J10" s="19"/>
      <c r="K10" s="19"/>
      <c r="L10" s="19"/>
      <c r="M10" s="19"/>
      <c r="N10" s="19"/>
    </row>
    <row r="11" spans="1:14" x14ac:dyDescent="0.3">
      <c r="A11" s="34" t="s">
        <v>7</v>
      </c>
      <c r="B11" s="40"/>
      <c r="C11" s="40"/>
      <c r="D11" s="40"/>
      <c r="E11" s="29">
        <f>SUM(B9:E9)</f>
        <v>1</v>
      </c>
      <c r="F11" s="19"/>
      <c r="G11" s="34" t="s">
        <v>19</v>
      </c>
      <c r="H11" s="21" t="str">
        <f>H5</f>
        <v>K1/K2</v>
      </c>
      <c r="I11" s="21" t="str">
        <f>I5</f>
        <v>K2/K3</v>
      </c>
      <c r="J11" s="21" t="str">
        <f>J5</f>
        <v>K3/K4</v>
      </c>
      <c r="K11" s="21" t="str">
        <f>H8</f>
        <v>K1/K3</v>
      </c>
      <c r="L11" s="22" t="str">
        <f>I8</f>
        <v>K2/K4</v>
      </c>
      <c r="M11" s="19"/>
      <c r="N11" s="19"/>
    </row>
    <row r="12" spans="1:14" ht="14.4" thickBot="1" x14ac:dyDescent="0.35">
      <c r="A12" s="36" t="s">
        <v>21</v>
      </c>
      <c r="B12" s="41"/>
      <c r="C12" s="41"/>
      <c r="D12" s="41"/>
      <c r="E12" s="30">
        <v>0</v>
      </c>
      <c r="F12" s="19"/>
      <c r="G12" s="35"/>
      <c r="H12" s="31">
        <f>B9-C9*H6</f>
        <v>0</v>
      </c>
      <c r="I12" s="31">
        <f>C9-D9*I6</f>
        <v>0</v>
      </c>
      <c r="J12" s="31">
        <f>D9-E9*J6</f>
        <v>0</v>
      </c>
      <c r="K12" s="31">
        <f>B9-D9*H9</f>
        <v>0</v>
      </c>
      <c r="L12" s="32">
        <f>C9-E9*I9</f>
        <v>0</v>
      </c>
      <c r="M12" s="19"/>
      <c r="N12" s="19"/>
    </row>
    <row r="13" spans="1:14" ht="14.4" thickBot="1" x14ac:dyDescent="0.35">
      <c r="A13" s="19"/>
      <c r="B13" s="19"/>
      <c r="C13" s="19"/>
      <c r="D13" s="19"/>
      <c r="E13" s="19"/>
      <c r="F13" s="19"/>
      <c r="G13" s="36"/>
      <c r="H13" s="33">
        <f>-1*H12</f>
        <v>0</v>
      </c>
      <c r="I13" s="33">
        <f t="shared" ref="I13:L13" si="1">-1*I12</f>
        <v>0</v>
      </c>
      <c r="J13" s="33">
        <f t="shared" si="1"/>
        <v>0</v>
      </c>
      <c r="K13" s="33">
        <f t="shared" si="1"/>
        <v>0</v>
      </c>
      <c r="L13" s="30">
        <f t="shared" si="1"/>
        <v>0</v>
      </c>
      <c r="M13" s="19"/>
      <c r="N13" s="19"/>
    </row>
    <row r="14" spans="1:14" x14ac:dyDescent="0.3">
      <c r="A14" s="19"/>
      <c r="B14" s="19"/>
      <c r="C14" s="19"/>
      <c r="D14" s="19"/>
      <c r="E14" s="19"/>
      <c r="F14" s="19"/>
      <c r="G14" s="26"/>
      <c r="H14" s="19"/>
      <c r="I14" s="19"/>
      <c r="J14" s="19"/>
      <c r="K14" s="19"/>
      <c r="L14" s="19"/>
      <c r="M14" s="19"/>
      <c r="N14" s="19"/>
    </row>
    <row r="15" spans="1:14" x14ac:dyDescent="0.3">
      <c r="A15" s="19"/>
      <c r="B15" s="19"/>
      <c r="C15" s="19"/>
      <c r="D15" s="19"/>
      <c r="E15" s="19"/>
      <c r="F15" s="19"/>
      <c r="G15" s="26"/>
      <c r="H15" s="19"/>
      <c r="I15" s="19"/>
      <c r="J15" s="19"/>
      <c r="K15" s="19"/>
      <c r="L15" s="19"/>
      <c r="M15" s="19"/>
      <c r="N15" s="19"/>
    </row>
    <row r="16" spans="1:14" x14ac:dyDescent="0.3">
      <c r="A16" s="19"/>
      <c r="B16" s="19"/>
      <c r="C16" s="19"/>
      <c r="D16" s="19"/>
      <c r="E16" s="19"/>
      <c r="F16" s="19"/>
      <c r="G16" s="26"/>
      <c r="H16" s="19"/>
      <c r="I16" s="19"/>
      <c r="J16" s="19"/>
      <c r="K16" s="19"/>
      <c r="L16" s="19"/>
      <c r="M16" s="19"/>
      <c r="N16" s="19"/>
    </row>
    <row r="17" spans="1:14" x14ac:dyDescent="0.3">
      <c r="A17" s="19"/>
      <c r="B17" s="19"/>
      <c r="C17" s="19"/>
      <c r="D17" s="19"/>
      <c r="E17" s="19"/>
      <c r="F17" s="19"/>
      <c r="G17" s="26"/>
      <c r="H17" s="19"/>
      <c r="I17" s="19"/>
      <c r="J17" s="19"/>
      <c r="K17" s="19"/>
      <c r="L17" s="19"/>
      <c r="M17" s="19"/>
      <c r="N17" s="19"/>
    </row>
  </sheetData>
  <mergeCells count="8">
    <mergeCell ref="G11:G13"/>
    <mergeCell ref="G1:L1"/>
    <mergeCell ref="A11:D11"/>
    <mergeCell ref="A12:D12"/>
    <mergeCell ref="A1:E1"/>
    <mergeCell ref="A4:E4"/>
    <mergeCell ref="A7:E7"/>
    <mergeCell ref="A10: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1DBA-4B37-4FB3-9D55-2753993E370B}">
  <dimension ref="A1:L13"/>
  <sheetViews>
    <sheetView showGridLines="0" workbookViewId="0">
      <selection activeCell="B8" sqref="B8:E9"/>
    </sheetView>
  </sheetViews>
  <sheetFormatPr defaultRowHeight="13.8" x14ac:dyDescent="0.3"/>
  <cols>
    <col min="1" max="1" width="13.88671875" style="1" bestFit="1" customWidth="1"/>
    <col min="2" max="6" width="8.88671875" style="1"/>
    <col min="7" max="7" width="11.77734375" style="4" customWidth="1"/>
    <col min="8" max="16384" width="8.88671875" style="1"/>
  </cols>
  <sheetData>
    <row r="1" spans="1:12" ht="14.4" thickBot="1" x14ac:dyDescent="0.35">
      <c r="A1" s="53" t="s">
        <v>8</v>
      </c>
      <c r="B1" s="54"/>
      <c r="C1" s="54"/>
      <c r="D1" s="54"/>
      <c r="E1" s="55"/>
      <c r="G1" s="56" t="s">
        <v>20</v>
      </c>
      <c r="H1" s="57"/>
      <c r="I1" s="57"/>
      <c r="J1" s="57"/>
      <c r="K1" s="57"/>
      <c r="L1" s="58"/>
    </row>
    <row r="2" spans="1:12" x14ac:dyDescent="0.3">
      <c r="A2" s="15" t="s">
        <v>0</v>
      </c>
      <c r="B2" s="2" t="s">
        <v>1</v>
      </c>
      <c r="C2" s="2" t="s">
        <v>2</v>
      </c>
      <c r="D2" s="2" t="s">
        <v>3</v>
      </c>
      <c r="E2" s="3" t="s">
        <v>4</v>
      </c>
      <c r="G2" s="8" t="s">
        <v>13</v>
      </c>
      <c r="H2" s="2" t="s">
        <v>14</v>
      </c>
      <c r="I2" s="2" t="s">
        <v>15</v>
      </c>
      <c r="J2" s="3" t="s">
        <v>16</v>
      </c>
    </row>
    <row r="3" spans="1:12" ht="14.4" thickBot="1" x14ac:dyDescent="0.35">
      <c r="A3" s="6" t="s">
        <v>5</v>
      </c>
      <c r="B3" s="13">
        <v>2</v>
      </c>
      <c r="C3" s="13">
        <v>4</v>
      </c>
      <c r="D3" s="13">
        <v>1</v>
      </c>
      <c r="E3" s="14">
        <v>3</v>
      </c>
      <c r="G3" s="11"/>
      <c r="H3" s="13">
        <f>C6/B6</f>
        <v>3</v>
      </c>
      <c r="I3" s="13">
        <f>D6/C6</f>
        <v>1.6666666666666667</v>
      </c>
      <c r="J3" s="14">
        <f>E6/D6</f>
        <v>1.8</v>
      </c>
    </row>
    <row r="4" spans="1:12" ht="14.4" thickBot="1" x14ac:dyDescent="0.35">
      <c r="A4" s="53" t="s">
        <v>9</v>
      </c>
      <c r="B4" s="54"/>
      <c r="C4" s="54"/>
      <c r="D4" s="54"/>
      <c r="E4" s="55"/>
    </row>
    <row r="5" spans="1:12" x14ac:dyDescent="0.3">
      <c r="A5" s="15" t="str">
        <f>A2</f>
        <v>Kriterler</v>
      </c>
      <c r="B5" s="2" t="str">
        <f>IF($B$3=1,$B$2, IF($C$3=1,$C$2, IF($D$3=1,$D$2, IF($E$3=1,$E$2,""))))</f>
        <v>Maliyet</v>
      </c>
      <c r="C5" s="2" t="str">
        <f>IF($B$3=2,$B$2, IF($C$3=2,$C$2, IF($D$3=2,$D$2, IF($E$3=2,$E$2,""))))</f>
        <v>Kalite</v>
      </c>
      <c r="D5" s="2" t="str">
        <f>IF($B$3=3,$B$2, IF($C$3=3,$C$2, IF($D$3=3,$D$2, IF($E$3=3,$E$2,""))))</f>
        <v>Teslimat</v>
      </c>
      <c r="E5" s="3" t="str">
        <f>IF($B$3=4,$B$2, IF($C$3=4,$C$2, IF($D$3=4,$D$2, IF($E$3=4,$E$2,""))))</f>
        <v>Kapasite</v>
      </c>
      <c r="G5" s="8" t="s">
        <v>11</v>
      </c>
      <c r="H5" s="2" t="str">
        <f>H2</f>
        <v>K1/K2</v>
      </c>
      <c r="I5" s="2" t="str">
        <f>I2</f>
        <v>K2/K3</v>
      </c>
      <c r="J5" s="3" t="str">
        <f>J2</f>
        <v>K3/K4</v>
      </c>
    </row>
    <row r="6" spans="1:12" ht="14.4" thickBot="1" x14ac:dyDescent="0.35">
      <c r="A6" s="6" t="s">
        <v>6</v>
      </c>
      <c r="B6" s="13">
        <v>1</v>
      </c>
      <c r="C6" s="13">
        <v>3</v>
      </c>
      <c r="D6" s="13">
        <v>5</v>
      </c>
      <c r="E6" s="14">
        <v>9</v>
      </c>
      <c r="G6" s="11"/>
      <c r="H6" s="13">
        <f>C6/B6</f>
        <v>3</v>
      </c>
      <c r="I6" s="13">
        <f>D6/C6</f>
        <v>1.6666666666666667</v>
      </c>
      <c r="J6" s="14">
        <f>E6/D6</f>
        <v>1.8</v>
      </c>
    </row>
    <row r="7" spans="1:12" ht="14.4" thickBot="1" x14ac:dyDescent="0.35">
      <c r="A7" s="53" t="s">
        <v>10</v>
      </c>
      <c r="B7" s="54"/>
      <c r="C7" s="54"/>
      <c r="D7" s="54"/>
      <c r="E7" s="55"/>
    </row>
    <row r="8" spans="1:12" x14ac:dyDescent="0.3">
      <c r="A8" s="15" t="str">
        <f>A5</f>
        <v>Kriterler</v>
      </c>
      <c r="B8" s="2" t="str">
        <f t="shared" ref="B8:E8" si="0">B5</f>
        <v>Maliyet</v>
      </c>
      <c r="C8" s="2" t="str">
        <f t="shared" si="0"/>
        <v>Kalite</v>
      </c>
      <c r="D8" s="2" t="str">
        <f t="shared" si="0"/>
        <v>Teslimat</v>
      </c>
      <c r="E8" s="3" t="str">
        <f t="shared" si="0"/>
        <v>Kapasite</v>
      </c>
      <c r="G8" s="8" t="s">
        <v>12</v>
      </c>
      <c r="H8" s="2" t="s">
        <v>17</v>
      </c>
      <c r="I8" s="3" t="s">
        <v>18</v>
      </c>
    </row>
    <row r="9" spans="1:12" ht="14.4" thickBot="1" x14ac:dyDescent="0.35">
      <c r="A9" s="6" t="s">
        <v>22</v>
      </c>
      <c r="B9" s="16">
        <v>0.608108108108108</v>
      </c>
      <c r="C9" s="16">
        <v>0.20270270270270269</v>
      </c>
      <c r="D9" s="16">
        <v>0.1216216216216216</v>
      </c>
      <c r="E9" s="17">
        <v>6.7567567567567557E-2</v>
      </c>
      <c r="G9" s="11"/>
      <c r="H9" s="13">
        <f>D6/B6</f>
        <v>5</v>
      </c>
      <c r="I9" s="14">
        <f>E6/C6</f>
        <v>3</v>
      </c>
    </row>
    <row r="10" spans="1:12" ht="14.4" thickBot="1" x14ac:dyDescent="0.35">
      <c r="A10" s="59"/>
      <c r="B10" s="59"/>
      <c r="C10" s="59"/>
      <c r="D10" s="59"/>
      <c r="E10" s="59"/>
    </row>
    <row r="11" spans="1:12" x14ac:dyDescent="0.3">
      <c r="A11" s="46" t="s">
        <v>7</v>
      </c>
      <c r="B11" s="47"/>
      <c r="C11" s="47"/>
      <c r="D11" s="47"/>
      <c r="E11" s="5">
        <f>SUM(B9:E9)</f>
        <v>0.99999999999999989</v>
      </c>
      <c r="G11" s="48" t="s">
        <v>19</v>
      </c>
      <c r="H11" s="2" t="str">
        <f>H5</f>
        <v>K1/K2</v>
      </c>
      <c r="I11" s="2" t="str">
        <f>I5</f>
        <v>K2/K3</v>
      </c>
      <c r="J11" s="2" t="str">
        <f>J5</f>
        <v>K3/K4</v>
      </c>
      <c r="K11" s="2" t="str">
        <f>H8</f>
        <v>K1/K3</v>
      </c>
      <c r="L11" s="3" t="str">
        <f>I8</f>
        <v>K2/K4</v>
      </c>
    </row>
    <row r="12" spans="1:12" ht="14.4" thickBot="1" x14ac:dyDescent="0.35">
      <c r="A12" s="51" t="s">
        <v>21</v>
      </c>
      <c r="B12" s="52"/>
      <c r="C12" s="52"/>
      <c r="D12" s="52"/>
      <c r="E12" s="7">
        <v>0</v>
      </c>
      <c r="G12" s="49"/>
      <c r="H12" s="9">
        <f>B9-C9*H6</f>
        <v>0</v>
      </c>
      <c r="I12" s="9">
        <f>C9-D9*I6</f>
        <v>0</v>
      </c>
      <c r="J12" s="9">
        <f>D9-E9*J6</f>
        <v>0</v>
      </c>
      <c r="K12" s="9">
        <f>B9-D9*H9</f>
        <v>0</v>
      </c>
      <c r="L12" s="10">
        <f>C9-E9*I9</f>
        <v>0</v>
      </c>
    </row>
    <row r="13" spans="1:12" ht="14.4" thickBot="1" x14ac:dyDescent="0.35">
      <c r="G13" s="50"/>
      <c r="H13" s="12">
        <f>-1*H12</f>
        <v>0</v>
      </c>
      <c r="I13" s="12">
        <f t="shared" ref="I13:L13" si="1">-1*I12</f>
        <v>0</v>
      </c>
      <c r="J13" s="12">
        <f t="shared" si="1"/>
        <v>0</v>
      </c>
      <c r="K13" s="12">
        <f t="shared" si="1"/>
        <v>0</v>
      </c>
      <c r="L13" s="7">
        <f t="shared" si="1"/>
        <v>0</v>
      </c>
    </row>
  </sheetData>
  <mergeCells count="8">
    <mergeCell ref="A11:D11"/>
    <mergeCell ref="G11:G13"/>
    <mergeCell ref="A12:D12"/>
    <mergeCell ref="A1:E1"/>
    <mergeCell ref="G1:L1"/>
    <mergeCell ref="A4:E4"/>
    <mergeCell ref="A7:E7"/>
    <mergeCell ref="A10: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B5FD-E5C9-47A2-97BF-B6F0000C25C7}">
  <dimension ref="A1:L13"/>
  <sheetViews>
    <sheetView showGridLines="0" workbookViewId="0">
      <selection activeCell="B8" sqref="B8:E9"/>
    </sheetView>
  </sheetViews>
  <sheetFormatPr defaultRowHeight="13.8" x14ac:dyDescent="0.3"/>
  <cols>
    <col min="1" max="1" width="13.88671875" style="1" bestFit="1" customWidth="1"/>
    <col min="2" max="6" width="8.88671875" style="1"/>
    <col min="7" max="7" width="11.77734375" style="4" customWidth="1"/>
    <col min="8" max="16384" width="8.88671875" style="1"/>
  </cols>
  <sheetData>
    <row r="1" spans="1:12" ht="14.4" thickBot="1" x14ac:dyDescent="0.35">
      <c r="A1" s="53" t="s">
        <v>8</v>
      </c>
      <c r="B1" s="54"/>
      <c r="C1" s="54"/>
      <c r="D1" s="54"/>
      <c r="E1" s="55"/>
      <c r="G1" s="56" t="s">
        <v>20</v>
      </c>
      <c r="H1" s="57"/>
      <c r="I1" s="57"/>
      <c r="J1" s="57"/>
      <c r="K1" s="57"/>
      <c r="L1" s="58"/>
    </row>
    <row r="2" spans="1:12" x14ac:dyDescent="0.3">
      <c r="A2" s="15" t="s">
        <v>0</v>
      </c>
      <c r="B2" s="2" t="s">
        <v>1</v>
      </c>
      <c r="C2" s="2" t="s">
        <v>2</v>
      </c>
      <c r="D2" s="2" t="s">
        <v>3</v>
      </c>
      <c r="E2" s="3" t="s">
        <v>4</v>
      </c>
      <c r="G2" s="8" t="s">
        <v>13</v>
      </c>
      <c r="H2" s="2" t="s">
        <v>14</v>
      </c>
      <c r="I2" s="2" t="s">
        <v>15</v>
      </c>
      <c r="J2" s="3" t="s">
        <v>16</v>
      </c>
    </row>
    <row r="3" spans="1:12" ht="14.4" thickBot="1" x14ac:dyDescent="0.35">
      <c r="A3" s="6" t="s">
        <v>5</v>
      </c>
      <c r="B3" s="13">
        <v>2</v>
      </c>
      <c r="C3" s="13">
        <v>3</v>
      </c>
      <c r="D3" s="13">
        <v>1</v>
      </c>
      <c r="E3" s="14">
        <v>4</v>
      </c>
      <c r="G3" s="11"/>
      <c r="H3" s="13">
        <f>C6/B6</f>
        <v>4</v>
      </c>
      <c r="I3" s="13">
        <f>D6/C6</f>
        <v>1.5</v>
      </c>
      <c r="J3" s="14">
        <f>E6/D6</f>
        <v>1.3333333333333333</v>
      </c>
    </row>
    <row r="4" spans="1:12" ht="14.4" thickBot="1" x14ac:dyDescent="0.35">
      <c r="A4" s="53" t="s">
        <v>9</v>
      </c>
      <c r="B4" s="54"/>
      <c r="C4" s="54"/>
      <c r="D4" s="54"/>
      <c r="E4" s="55"/>
    </row>
    <row r="5" spans="1:12" x14ac:dyDescent="0.3">
      <c r="A5" s="15" t="str">
        <f>A2</f>
        <v>Kriterler</v>
      </c>
      <c r="B5" s="2" t="str">
        <f>IF($B$3=1,$B$2, IF($C$3=1,$C$2, IF($D$3=1,$D$2, IF($E$3=1,$E$2,""))))</f>
        <v>Maliyet</v>
      </c>
      <c r="C5" s="2" t="str">
        <f>IF($B$3=2,$B$2, IF($C$3=2,$C$2, IF($D$3=2,$D$2, IF($E$3=2,$E$2,""))))</f>
        <v>Kalite</v>
      </c>
      <c r="D5" s="2" t="str">
        <f>IF($B$3=3,$B$2, IF($C$3=3,$C$2, IF($D$3=3,$D$2, IF($E$3=3,$E$2,""))))</f>
        <v>Kapasite</v>
      </c>
      <c r="E5" s="3" t="str">
        <f>IF($B$3=4,$B$2, IF($C$3=4,$C$2, IF($D$3=4,$D$2, IF($E$3=4,$E$2,""))))</f>
        <v>Teslimat</v>
      </c>
      <c r="G5" s="8" t="s">
        <v>11</v>
      </c>
      <c r="H5" s="2" t="str">
        <f>H2</f>
        <v>K1/K2</v>
      </c>
      <c r="I5" s="2" t="str">
        <f>I2</f>
        <v>K2/K3</v>
      </c>
      <c r="J5" s="3" t="str">
        <f>J2</f>
        <v>K3/K4</v>
      </c>
    </row>
    <row r="6" spans="1:12" ht="14.4" thickBot="1" x14ac:dyDescent="0.35">
      <c r="A6" s="6" t="s">
        <v>6</v>
      </c>
      <c r="B6" s="13">
        <v>1</v>
      </c>
      <c r="C6" s="13">
        <v>4</v>
      </c>
      <c r="D6" s="13">
        <v>6</v>
      </c>
      <c r="E6" s="14">
        <v>8</v>
      </c>
      <c r="G6" s="11"/>
      <c r="H6" s="13">
        <f>C6/B6</f>
        <v>4</v>
      </c>
      <c r="I6" s="13">
        <f>D6/C6</f>
        <v>1.5</v>
      </c>
      <c r="J6" s="14">
        <f>E6/D6</f>
        <v>1.3333333333333333</v>
      </c>
    </row>
    <row r="7" spans="1:12" ht="14.4" thickBot="1" x14ac:dyDescent="0.35">
      <c r="A7" s="53" t="s">
        <v>10</v>
      </c>
      <c r="B7" s="54"/>
      <c r="C7" s="54"/>
      <c r="D7" s="54"/>
      <c r="E7" s="55"/>
    </row>
    <row r="8" spans="1:12" x14ac:dyDescent="0.3">
      <c r="A8" s="15" t="str">
        <f>A5</f>
        <v>Kriterler</v>
      </c>
      <c r="B8" s="2" t="str">
        <f t="shared" ref="B8:E8" si="0">B5</f>
        <v>Maliyet</v>
      </c>
      <c r="C8" s="2" t="str">
        <f t="shared" si="0"/>
        <v>Kalite</v>
      </c>
      <c r="D8" s="2" t="str">
        <f t="shared" si="0"/>
        <v>Kapasite</v>
      </c>
      <c r="E8" s="3" t="str">
        <f t="shared" si="0"/>
        <v>Teslimat</v>
      </c>
      <c r="G8" s="8" t="s">
        <v>12</v>
      </c>
      <c r="H8" s="2" t="s">
        <v>17</v>
      </c>
      <c r="I8" s="3" t="s">
        <v>18</v>
      </c>
    </row>
    <row r="9" spans="1:12" ht="14.4" thickBot="1" x14ac:dyDescent="0.35">
      <c r="A9" s="6" t="s">
        <v>22</v>
      </c>
      <c r="B9" s="16">
        <v>0.64864864864864868</v>
      </c>
      <c r="C9" s="16">
        <v>0.16216216216216217</v>
      </c>
      <c r="D9" s="16">
        <v>0.1081081081081081</v>
      </c>
      <c r="E9" s="17">
        <v>8.1081081081081072E-2</v>
      </c>
      <c r="G9" s="11"/>
      <c r="H9" s="13">
        <f>D6/B6</f>
        <v>6</v>
      </c>
      <c r="I9" s="14">
        <f>E6/C6</f>
        <v>2</v>
      </c>
    </row>
    <row r="10" spans="1:12" ht="14.4" thickBot="1" x14ac:dyDescent="0.35">
      <c r="A10" s="59"/>
      <c r="B10" s="59"/>
      <c r="C10" s="59"/>
      <c r="D10" s="59"/>
      <c r="E10" s="59"/>
    </row>
    <row r="11" spans="1:12" x14ac:dyDescent="0.3">
      <c r="A11" s="46" t="s">
        <v>7</v>
      </c>
      <c r="B11" s="47"/>
      <c r="C11" s="47"/>
      <c r="D11" s="47"/>
      <c r="E11" s="5">
        <f>SUM(B9:E9)</f>
        <v>1</v>
      </c>
      <c r="G11" s="48" t="s">
        <v>19</v>
      </c>
      <c r="H11" s="2" t="str">
        <f>H5</f>
        <v>K1/K2</v>
      </c>
      <c r="I11" s="2" t="str">
        <f>I5</f>
        <v>K2/K3</v>
      </c>
      <c r="J11" s="2" t="str">
        <f>J5</f>
        <v>K3/K4</v>
      </c>
      <c r="K11" s="2" t="str">
        <f>H8</f>
        <v>K1/K3</v>
      </c>
      <c r="L11" s="3" t="str">
        <f>I8</f>
        <v>K2/K4</v>
      </c>
    </row>
    <row r="12" spans="1:12" ht="14.4" thickBot="1" x14ac:dyDescent="0.35">
      <c r="A12" s="51" t="s">
        <v>21</v>
      </c>
      <c r="B12" s="52"/>
      <c r="C12" s="52"/>
      <c r="D12" s="52"/>
      <c r="E12" s="7">
        <v>2.7755575615628914E-17</v>
      </c>
      <c r="G12" s="49"/>
      <c r="H12" s="9">
        <f>B9-C9*H6</f>
        <v>0</v>
      </c>
      <c r="I12" s="9">
        <f>C9-D9*I6</f>
        <v>0</v>
      </c>
      <c r="J12" s="9">
        <f>D9-E9*J6</f>
        <v>0</v>
      </c>
      <c r="K12" s="9">
        <f>B9-D9*H9</f>
        <v>0</v>
      </c>
      <c r="L12" s="10">
        <f>C9-E9*I9</f>
        <v>0</v>
      </c>
    </row>
    <row r="13" spans="1:12" ht="14.4" thickBot="1" x14ac:dyDescent="0.35">
      <c r="G13" s="50"/>
      <c r="H13" s="12">
        <f>-1*H12</f>
        <v>0</v>
      </c>
      <c r="I13" s="12">
        <f t="shared" ref="I13:L13" si="1">-1*I12</f>
        <v>0</v>
      </c>
      <c r="J13" s="12">
        <f t="shared" si="1"/>
        <v>0</v>
      </c>
      <c r="K13" s="12">
        <f t="shared" si="1"/>
        <v>0</v>
      </c>
      <c r="L13" s="7">
        <f t="shared" si="1"/>
        <v>0</v>
      </c>
    </row>
  </sheetData>
  <mergeCells count="8">
    <mergeCell ref="A11:D11"/>
    <mergeCell ref="G11:G13"/>
    <mergeCell ref="A12:D12"/>
    <mergeCell ref="A1:E1"/>
    <mergeCell ref="G1:L1"/>
    <mergeCell ref="A4:E4"/>
    <mergeCell ref="A7:E7"/>
    <mergeCell ref="A10: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C97-FBBE-4A5A-BB07-B7331BA0E127}">
  <dimension ref="A1:L13"/>
  <sheetViews>
    <sheetView showGridLines="0" workbookViewId="0">
      <selection activeCell="B8" sqref="B8:E9"/>
    </sheetView>
  </sheetViews>
  <sheetFormatPr defaultRowHeight="13.8" x14ac:dyDescent="0.3"/>
  <cols>
    <col min="1" max="1" width="13.88671875" style="1" bestFit="1" customWidth="1"/>
    <col min="2" max="6" width="8.88671875" style="1"/>
    <col min="7" max="7" width="11.77734375" style="4" customWidth="1"/>
    <col min="8" max="16384" width="8.88671875" style="1"/>
  </cols>
  <sheetData>
    <row r="1" spans="1:12" ht="14.4" thickBot="1" x14ac:dyDescent="0.35">
      <c r="A1" s="53" t="s">
        <v>8</v>
      </c>
      <c r="B1" s="54"/>
      <c r="C1" s="54"/>
      <c r="D1" s="54"/>
      <c r="E1" s="55"/>
      <c r="G1" s="56" t="s">
        <v>20</v>
      </c>
      <c r="H1" s="57"/>
      <c r="I1" s="57"/>
      <c r="J1" s="57"/>
      <c r="K1" s="57"/>
      <c r="L1" s="58"/>
    </row>
    <row r="2" spans="1:12" x14ac:dyDescent="0.3">
      <c r="A2" s="15" t="s">
        <v>0</v>
      </c>
      <c r="B2" s="2" t="s">
        <v>1</v>
      </c>
      <c r="C2" s="2" t="s">
        <v>2</v>
      </c>
      <c r="D2" s="2" t="s">
        <v>3</v>
      </c>
      <c r="E2" s="3" t="s">
        <v>4</v>
      </c>
      <c r="G2" s="8" t="s">
        <v>13</v>
      </c>
      <c r="H2" s="2" t="s">
        <v>14</v>
      </c>
      <c r="I2" s="2" t="s">
        <v>15</v>
      </c>
      <c r="J2" s="3" t="s">
        <v>16</v>
      </c>
    </row>
    <row r="3" spans="1:12" ht="14.4" thickBot="1" x14ac:dyDescent="0.35">
      <c r="A3" s="6" t="s">
        <v>5</v>
      </c>
      <c r="B3" s="13">
        <v>1</v>
      </c>
      <c r="C3" s="13">
        <v>3</v>
      </c>
      <c r="D3" s="13">
        <v>2</v>
      </c>
      <c r="E3" s="14">
        <v>4</v>
      </c>
      <c r="G3" s="11"/>
      <c r="H3" s="13">
        <f>C6/B6</f>
        <v>4</v>
      </c>
      <c r="I3" s="13">
        <f>D6/C6</f>
        <v>1.25</v>
      </c>
      <c r="J3" s="14">
        <f>E6/D6</f>
        <v>1.4</v>
      </c>
    </row>
    <row r="4" spans="1:12" ht="14.4" thickBot="1" x14ac:dyDescent="0.35">
      <c r="A4" s="53" t="s">
        <v>9</v>
      </c>
      <c r="B4" s="54"/>
      <c r="C4" s="54"/>
      <c r="D4" s="54"/>
      <c r="E4" s="55"/>
    </row>
    <row r="5" spans="1:12" x14ac:dyDescent="0.3">
      <c r="A5" s="15" t="str">
        <f>A2</f>
        <v>Kriterler</v>
      </c>
      <c r="B5" s="2" t="str">
        <f>IF($B$3=1,$B$2, IF($C$3=1,$C$2, IF($D$3=1,$D$2, IF($E$3=1,$E$2,""))))</f>
        <v>Kalite</v>
      </c>
      <c r="C5" s="2" t="str">
        <f>IF($B$3=2,$B$2, IF($C$3=2,$C$2, IF($D$3=2,$D$2, IF($E$3=2,$E$2,""))))</f>
        <v>Maliyet</v>
      </c>
      <c r="D5" s="2" t="str">
        <f>IF($B$3=3,$B$2, IF($C$3=3,$C$2, IF($D$3=3,$D$2, IF($E$3=3,$E$2,""))))</f>
        <v>Kapasite</v>
      </c>
      <c r="E5" s="3" t="str">
        <f>IF($B$3=4,$B$2, IF($C$3=4,$C$2, IF($D$3=4,$D$2, IF($E$3=4,$E$2,""))))</f>
        <v>Teslimat</v>
      </c>
      <c r="G5" s="8" t="s">
        <v>11</v>
      </c>
      <c r="H5" s="2" t="str">
        <f>H2</f>
        <v>K1/K2</v>
      </c>
      <c r="I5" s="2" t="str">
        <f>I2</f>
        <v>K2/K3</v>
      </c>
      <c r="J5" s="3" t="str">
        <f>J2</f>
        <v>K3/K4</v>
      </c>
    </row>
    <row r="6" spans="1:12" ht="14.4" thickBot="1" x14ac:dyDescent="0.35">
      <c r="A6" s="6" t="s">
        <v>6</v>
      </c>
      <c r="B6" s="13">
        <v>1</v>
      </c>
      <c r="C6" s="13">
        <v>4</v>
      </c>
      <c r="D6" s="13">
        <v>5</v>
      </c>
      <c r="E6" s="14">
        <v>7</v>
      </c>
      <c r="G6" s="11"/>
      <c r="H6" s="13">
        <f>C6/B6</f>
        <v>4</v>
      </c>
      <c r="I6" s="13">
        <f>D6/C6</f>
        <v>1.25</v>
      </c>
      <c r="J6" s="14">
        <f>E6/D6</f>
        <v>1.4</v>
      </c>
    </row>
    <row r="7" spans="1:12" ht="14.4" thickBot="1" x14ac:dyDescent="0.35">
      <c r="A7" s="53" t="s">
        <v>10</v>
      </c>
      <c r="B7" s="54"/>
      <c r="C7" s="54"/>
      <c r="D7" s="54"/>
      <c r="E7" s="55"/>
    </row>
    <row r="8" spans="1:12" x14ac:dyDescent="0.3">
      <c r="A8" s="15" t="str">
        <f>A5</f>
        <v>Kriterler</v>
      </c>
      <c r="B8" s="2" t="str">
        <f t="shared" ref="B8:E8" si="0">B5</f>
        <v>Kalite</v>
      </c>
      <c r="C8" s="2" t="str">
        <f t="shared" si="0"/>
        <v>Maliyet</v>
      </c>
      <c r="D8" s="2" t="str">
        <f t="shared" si="0"/>
        <v>Kapasite</v>
      </c>
      <c r="E8" s="3" t="str">
        <f t="shared" si="0"/>
        <v>Teslimat</v>
      </c>
      <c r="G8" s="8" t="s">
        <v>12</v>
      </c>
      <c r="H8" s="2" t="s">
        <v>17</v>
      </c>
      <c r="I8" s="3" t="s">
        <v>18</v>
      </c>
    </row>
    <row r="9" spans="1:12" ht="14.4" thickBot="1" x14ac:dyDescent="0.35">
      <c r="A9" s="6" t="s">
        <v>22</v>
      </c>
      <c r="B9" s="16">
        <v>0.62780269058295968</v>
      </c>
      <c r="C9" s="16">
        <v>0.15695067264573992</v>
      </c>
      <c r="D9" s="16">
        <v>0.12556053811659193</v>
      </c>
      <c r="E9" s="17">
        <v>8.9686098654708515E-2</v>
      </c>
      <c r="G9" s="11"/>
      <c r="H9" s="13">
        <f>D6/B6</f>
        <v>5</v>
      </c>
      <c r="I9" s="14">
        <f>E6/C6</f>
        <v>1.75</v>
      </c>
    </row>
    <row r="10" spans="1:12" ht="14.4" thickBot="1" x14ac:dyDescent="0.35">
      <c r="A10" s="59"/>
      <c r="B10" s="59"/>
      <c r="C10" s="59"/>
      <c r="D10" s="59"/>
      <c r="E10" s="59"/>
    </row>
    <row r="11" spans="1:12" x14ac:dyDescent="0.3">
      <c r="A11" s="46" t="s">
        <v>7</v>
      </c>
      <c r="B11" s="47"/>
      <c r="C11" s="47"/>
      <c r="D11" s="47"/>
      <c r="E11" s="5">
        <f>SUM(B9:E9)</f>
        <v>1</v>
      </c>
      <c r="G11" s="48" t="s">
        <v>19</v>
      </c>
      <c r="H11" s="2" t="str">
        <f>H5</f>
        <v>K1/K2</v>
      </c>
      <c r="I11" s="2" t="str">
        <f>I5</f>
        <v>K2/K3</v>
      </c>
      <c r="J11" s="2" t="str">
        <f>J5</f>
        <v>K3/K4</v>
      </c>
      <c r="K11" s="2" t="str">
        <f>H8</f>
        <v>K1/K3</v>
      </c>
      <c r="L11" s="3" t="str">
        <f>I8</f>
        <v>K2/K4</v>
      </c>
    </row>
    <row r="12" spans="1:12" ht="14.4" thickBot="1" x14ac:dyDescent="0.35">
      <c r="A12" s="51" t="s">
        <v>21</v>
      </c>
      <c r="B12" s="52"/>
      <c r="C12" s="52"/>
      <c r="D12" s="52"/>
      <c r="E12" s="7">
        <v>0</v>
      </c>
      <c r="G12" s="49"/>
      <c r="H12" s="9">
        <f>B9-C9*H6</f>
        <v>0</v>
      </c>
      <c r="I12" s="9">
        <f>C9-D9*I6</f>
        <v>0</v>
      </c>
      <c r="J12" s="9">
        <f>D9-E9*J6</f>
        <v>0</v>
      </c>
      <c r="K12" s="9">
        <f>B9-D9*H9</f>
        <v>0</v>
      </c>
      <c r="L12" s="10">
        <f>C9-E9*I9</f>
        <v>0</v>
      </c>
    </row>
    <row r="13" spans="1:12" ht="14.4" thickBot="1" x14ac:dyDescent="0.35">
      <c r="G13" s="50"/>
      <c r="H13" s="12">
        <f>-1*H12</f>
        <v>0</v>
      </c>
      <c r="I13" s="12">
        <f t="shared" ref="I13:L13" si="1">-1*I12</f>
        <v>0</v>
      </c>
      <c r="J13" s="12">
        <f t="shared" si="1"/>
        <v>0</v>
      </c>
      <c r="K13" s="12">
        <f t="shared" si="1"/>
        <v>0</v>
      </c>
      <c r="L13" s="7">
        <f t="shared" si="1"/>
        <v>0</v>
      </c>
    </row>
  </sheetData>
  <mergeCells count="8">
    <mergeCell ref="A11:D11"/>
    <mergeCell ref="G11:G13"/>
    <mergeCell ref="A12:D12"/>
    <mergeCell ref="A1:E1"/>
    <mergeCell ref="G1:L1"/>
    <mergeCell ref="A4:E4"/>
    <mergeCell ref="A7:E7"/>
    <mergeCell ref="A10: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A10-8B14-4F62-ACC8-DCB2F23F8EFF}">
  <dimension ref="A1:L13"/>
  <sheetViews>
    <sheetView showGridLines="0" workbookViewId="0">
      <selection activeCell="F29" sqref="F29"/>
    </sheetView>
  </sheetViews>
  <sheetFormatPr defaultRowHeight="13.8" x14ac:dyDescent="0.3"/>
  <cols>
    <col min="1" max="1" width="13.88671875" style="1" bestFit="1" customWidth="1"/>
    <col min="2" max="6" width="8.88671875" style="1"/>
    <col min="7" max="7" width="11.77734375" style="4" customWidth="1"/>
    <col min="8" max="16384" width="8.88671875" style="1"/>
  </cols>
  <sheetData>
    <row r="1" spans="1:12" ht="14.4" thickBot="1" x14ac:dyDescent="0.35">
      <c r="A1" s="53" t="s">
        <v>8</v>
      </c>
      <c r="B1" s="54"/>
      <c r="C1" s="54"/>
      <c r="D1" s="54"/>
      <c r="E1" s="55"/>
      <c r="G1" s="56" t="s">
        <v>20</v>
      </c>
      <c r="H1" s="57"/>
      <c r="I1" s="57"/>
      <c r="J1" s="57"/>
      <c r="K1" s="57"/>
      <c r="L1" s="58"/>
    </row>
    <row r="2" spans="1:12" x14ac:dyDescent="0.3">
      <c r="A2" s="15" t="s">
        <v>0</v>
      </c>
      <c r="B2" s="2" t="s">
        <v>1</v>
      </c>
      <c r="C2" s="2" t="s">
        <v>2</v>
      </c>
      <c r="D2" s="2" t="s">
        <v>3</v>
      </c>
      <c r="E2" s="3" t="s">
        <v>4</v>
      </c>
      <c r="G2" s="8" t="s">
        <v>13</v>
      </c>
      <c r="H2" s="2" t="s">
        <v>14</v>
      </c>
      <c r="I2" s="2" t="s">
        <v>15</v>
      </c>
      <c r="J2" s="3" t="s">
        <v>16</v>
      </c>
    </row>
    <row r="3" spans="1:12" ht="14.4" thickBot="1" x14ac:dyDescent="0.35">
      <c r="A3" s="6" t="s">
        <v>5</v>
      </c>
      <c r="B3" s="13">
        <v>1</v>
      </c>
      <c r="C3" s="13">
        <v>3</v>
      </c>
      <c r="D3" s="13">
        <v>2</v>
      </c>
      <c r="E3" s="14">
        <v>4</v>
      </c>
      <c r="G3" s="11"/>
      <c r="H3" s="13">
        <f>C6/B6</f>
        <v>3</v>
      </c>
      <c r="I3" s="13">
        <f>D6/C6</f>
        <v>1.3333333333333333</v>
      </c>
      <c r="J3" s="14">
        <f>E6/D6</f>
        <v>2.25</v>
      </c>
    </row>
    <row r="4" spans="1:12" ht="14.4" thickBot="1" x14ac:dyDescent="0.35">
      <c r="A4" s="53" t="s">
        <v>9</v>
      </c>
      <c r="B4" s="54"/>
      <c r="C4" s="54"/>
      <c r="D4" s="54"/>
      <c r="E4" s="55"/>
    </row>
    <row r="5" spans="1:12" x14ac:dyDescent="0.3">
      <c r="A5" s="15" t="str">
        <f>A2</f>
        <v>Kriterler</v>
      </c>
      <c r="B5" s="2" t="str">
        <f>IF($B$3=1,$B$2, IF($C$3=1,$C$2, IF($D$3=1,$D$2, IF($E$3=1,$E$2,""))))</f>
        <v>Kalite</v>
      </c>
      <c r="C5" s="2" t="str">
        <f>IF($B$3=2,$B$2, IF($C$3=2,$C$2, IF($D$3=2,$D$2, IF($E$3=2,$E$2,""))))</f>
        <v>Maliyet</v>
      </c>
      <c r="D5" s="2" t="str">
        <f>IF($B$3=3,$B$2, IF($C$3=3,$C$2, IF($D$3=3,$D$2, IF($E$3=3,$E$2,""))))</f>
        <v>Kapasite</v>
      </c>
      <c r="E5" s="3" t="str">
        <f>IF($B$3=4,$B$2, IF($C$3=4,$C$2, IF($D$3=4,$D$2, IF($E$3=4,$E$2,""))))</f>
        <v>Teslimat</v>
      </c>
      <c r="G5" s="8" t="s">
        <v>11</v>
      </c>
      <c r="H5" s="2" t="str">
        <f>H2</f>
        <v>K1/K2</v>
      </c>
      <c r="I5" s="2" t="str">
        <f>I2</f>
        <v>K2/K3</v>
      </c>
      <c r="J5" s="3" t="str">
        <f>J2</f>
        <v>K3/K4</v>
      </c>
    </row>
    <row r="6" spans="1:12" ht="14.4" thickBot="1" x14ac:dyDescent="0.35">
      <c r="A6" s="6" t="s">
        <v>6</v>
      </c>
      <c r="B6" s="13">
        <v>1</v>
      </c>
      <c r="C6" s="13">
        <v>3</v>
      </c>
      <c r="D6" s="13">
        <v>4</v>
      </c>
      <c r="E6" s="14">
        <v>9</v>
      </c>
      <c r="G6" s="11"/>
      <c r="H6" s="13">
        <f>C6/B6</f>
        <v>3</v>
      </c>
      <c r="I6" s="13">
        <f>D6/C6</f>
        <v>1.3333333333333333</v>
      </c>
      <c r="J6" s="14">
        <f>E6/D6</f>
        <v>2.25</v>
      </c>
    </row>
    <row r="7" spans="1:12" ht="14.4" thickBot="1" x14ac:dyDescent="0.35">
      <c r="A7" s="53" t="s">
        <v>10</v>
      </c>
      <c r="B7" s="54"/>
      <c r="C7" s="54"/>
      <c r="D7" s="54"/>
      <c r="E7" s="55"/>
    </row>
    <row r="8" spans="1:12" x14ac:dyDescent="0.3">
      <c r="A8" s="15" t="str">
        <f>A5</f>
        <v>Kriterler</v>
      </c>
      <c r="B8" s="2" t="str">
        <f t="shared" ref="B8:E8" si="0">B5</f>
        <v>Kalite</v>
      </c>
      <c r="C8" s="2" t="str">
        <f t="shared" si="0"/>
        <v>Maliyet</v>
      </c>
      <c r="D8" s="2" t="str">
        <f t="shared" si="0"/>
        <v>Kapasite</v>
      </c>
      <c r="E8" s="3" t="str">
        <f t="shared" si="0"/>
        <v>Teslimat</v>
      </c>
      <c r="G8" s="8" t="s">
        <v>12</v>
      </c>
      <c r="H8" s="2" t="s">
        <v>17</v>
      </c>
      <c r="I8" s="3" t="s">
        <v>18</v>
      </c>
    </row>
    <row r="9" spans="1:12" ht="14.4" thickBot="1" x14ac:dyDescent="0.35">
      <c r="A9" s="6" t="s">
        <v>22</v>
      </c>
      <c r="B9" s="16">
        <v>0.5901639344262295</v>
      </c>
      <c r="C9" s="16">
        <v>0.19672131147540983</v>
      </c>
      <c r="D9" s="16">
        <v>0.14754098360655737</v>
      </c>
      <c r="E9" s="17">
        <v>6.5573770491803282E-2</v>
      </c>
      <c r="G9" s="11"/>
      <c r="H9" s="13">
        <f>D6/B6</f>
        <v>4</v>
      </c>
      <c r="I9" s="14">
        <f>E6/C6</f>
        <v>3</v>
      </c>
    </row>
    <row r="10" spans="1:12" ht="14.4" thickBot="1" x14ac:dyDescent="0.35">
      <c r="A10" s="59"/>
      <c r="B10" s="59"/>
      <c r="C10" s="59"/>
      <c r="D10" s="59"/>
      <c r="E10" s="59"/>
    </row>
    <row r="11" spans="1:12" x14ac:dyDescent="0.3">
      <c r="A11" s="46" t="s">
        <v>7</v>
      </c>
      <c r="B11" s="47"/>
      <c r="C11" s="47"/>
      <c r="D11" s="47"/>
      <c r="E11" s="5">
        <f>SUM(B9:E9)</f>
        <v>0.99999999999999989</v>
      </c>
      <c r="G11" s="48" t="s">
        <v>19</v>
      </c>
      <c r="H11" s="2" t="str">
        <f>H5</f>
        <v>K1/K2</v>
      </c>
      <c r="I11" s="2" t="str">
        <f>I5</f>
        <v>K2/K3</v>
      </c>
      <c r="J11" s="2" t="str">
        <f>J5</f>
        <v>K3/K4</v>
      </c>
      <c r="K11" s="2" t="str">
        <f>H8</f>
        <v>K1/K3</v>
      </c>
      <c r="L11" s="3" t="str">
        <f>I8</f>
        <v>K2/K4</v>
      </c>
    </row>
    <row r="12" spans="1:12" ht="14.4" thickBot="1" x14ac:dyDescent="0.35">
      <c r="A12" s="51" t="s">
        <v>21</v>
      </c>
      <c r="B12" s="52"/>
      <c r="C12" s="52"/>
      <c r="D12" s="52"/>
      <c r="E12" s="7">
        <v>0</v>
      </c>
      <c r="G12" s="49"/>
      <c r="H12" s="9">
        <f>B9-C9*H6</f>
        <v>0</v>
      </c>
      <c r="I12" s="9">
        <f>C9-D9*I6</f>
        <v>0</v>
      </c>
      <c r="J12" s="9">
        <f>D9-E9*J6</f>
        <v>0</v>
      </c>
      <c r="K12" s="9">
        <f>B9-D9*H9</f>
        <v>0</v>
      </c>
      <c r="L12" s="10">
        <f>C9-E9*I9</f>
        <v>0</v>
      </c>
    </row>
    <row r="13" spans="1:12" ht="14.4" thickBot="1" x14ac:dyDescent="0.35">
      <c r="G13" s="50"/>
      <c r="H13" s="12">
        <f>-1*H12</f>
        <v>0</v>
      </c>
      <c r="I13" s="12">
        <f t="shared" ref="I13:L13" si="1">-1*I12</f>
        <v>0</v>
      </c>
      <c r="J13" s="12">
        <f t="shared" si="1"/>
        <v>0</v>
      </c>
      <c r="K13" s="12">
        <f t="shared" si="1"/>
        <v>0</v>
      </c>
      <c r="L13" s="7">
        <f t="shared" si="1"/>
        <v>0</v>
      </c>
    </row>
  </sheetData>
  <mergeCells count="8">
    <mergeCell ref="A11:D11"/>
    <mergeCell ref="G11:G13"/>
    <mergeCell ref="A12:D12"/>
    <mergeCell ref="A1:E1"/>
    <mergeCell ref="G1:L1"/>
    <mergeCell ref="A4:E4"/>
    <mergeCell ref="A7:E7"/>
    <mergeCell ref="A10: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205D-35C0-4493-BD86-0A9879D0BDA1}">
  <dimension ref="B1:C5"/>
  <sheetViews>
    <sheetView showGridLines="0" tabSelected="1" workbookViewId="0">
      <selection activeCell="F24" sqref="F24"/>
    </sheetView>
  </sheetViews>
  <sheetFormatPr defaultRowHeight="13.8" x14ac:dyDescent="0.3"/>
  <cols>
    <col min="1" max="16384" width="8.88671875" style="1"/>
  </cols>
  <sheetData>
    <row r="1" spans="2:3" ht="14.4" thickBot="1" x14ac:dyDescent="0.35"/>
    <row r="2" spans="2:3" ht="14.4" thickBot="1" x14ac:dyDescent="0.35">
      <c r="B2" s="2" t="s">
        <v>3</v>
      </c>
      <c r="C2" s="18">
        <f>('K=4 için (a)'!B9+'K=4 için (b)'!B9+'K=4 için (c)'!B9+'K=4 için (d)'!C9+'K=4 için (e)'!C9)/5</f>
        <v>0.43458574817558127</v>
      </c>
    </row>
    <row r="3" spans="2:3" ht="14.4" thickBot="1" x14ac:dyDescent="0.35">
      <c r="B3" s="2" t="s">
        <v>1</v>
      </c>
      <c r="C3" s="18">
        <f>('K=4 için (a)'!C9+'K=4 için (b)'!C9+'K=4 için (c)'!C9+'K=4 için (d)'!B9+'K=4 için (e)'!B9)/5</f>
        <v>0.37281629797481081</v>
      </c>
    </row>
    <row r="4" spans="2:3" ht="14.4" thickBot="1" x14ac:dyDescent="0.35">
      <c r="B4" s="2" t="s">
        <v>2</v>
      </c>
      <c r="C4" s="18">
        <f>('K=4 için (a)'!E9+'K=4 için (b)'!E9+'K=4 için (c)'!D9+'K=4 için (d)'!D9+'K=4 için (e)'!D9)/5</f>
        <v>0.10225543947976501</v>
      </c>
    </row>
    <row r="5" spans="2:3" x14ac:dyDescent="0.3">
      <c r="B5" s="3" t="s">
        <v>4</v>
      </c>
      <c r="C5" s="18">
        <f>('K=4 için (a)'!D9+'K=4 için (b)'!D9+'K=4 için (c)'!E9+'K=4 için (d)'!E9+'K=4 için (e)'!E9)/5</f>
        <v>9.0342514369842891E-2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K=4 için (a)</vt:lpstr>
      <vt:lpstr>K=4 için (b)</vt:lpstr>
      <vt:lpstr>K=4 için (c)</vt:lpstr>
      <vt:lpstr>K=4 için (d)</vt:lpstr>
      <vt:lpstr>K=4 için (e)</vt:lpstr>
      <vt:lpstr>K=4 için (ort.)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Şimşek</dc:creator>
  <cp:lastModifiedBy>Asus</cp:lastModifiedBy>
  <dcterms:created xsi:type="dcterms:W3CDTF">2023-03-05T15:29:06Z</dcterms:created>
  <dcterms:modified xsi:type="dcterms:W3CDTF">2023-07-23T19:53:20Z</dcterms:modified>
</cp:coreProperties>
</file>