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rou\Documents\GitHub\CS6490-FinalProject\"/>
    </mc:Choice>
  </mc:AlternateContent>
  <xr:revisionPtr revIDLastSave="0" documentId="13_ncr:1_{32826856-D735-44D1-8266-1470DA2962A3}" xr6:coauthVersionLast="45" xr6:coauthVersionMax="45" xr10:uidLastSave="{00000000-0000-0000-0000-000000000000}"/>
  <bookViews>
    <workbookView xWindow="-120" yWindow="-120" windowWidth="29040" windowHeight="15840" activeTab="1" xr2:uid="{005E0E12-DC89-4D66-8643-BCC1BCF452F9}"/>
  </bookViews>
  <sheets>
    <sheet name="Client" sheetId="2" r:id="rId1"/>
    <sheet name="Server" sheetId="1" r:id="rId2"/>
  </sheets>
  <definedNames>
    <definedName name="_xlchart.v1.0" hidden="1">(Client!$E$3:$E$12,Client!$E$16:$E$25,Client!$E$29:$E$38,Client!$E$42:$E$51)</definedName>
    <definedName name="_xlchart.v1.1" hidden="1">Client!$A$1</definedName>
    <definedName name="_xlchart.v1.10" hidden="1">(Client!$E$3:$E$12,Client!$E$16:$E$25,Client!$E$29:$E$38,Client!$E$42:$E$51)</definedName>
    <definedName name="_xlchart.v1.11" hidden="1">Client!$A$1</definedName>
    <definedName name="_xlchart.v1.12" hidden="1">Client!$A$14</definedName>
    <definedName name="_xlchart.v1.13" hidden="1">Client!$A$27</definedName>
    <definedName name="_xlchart.v1.14" hidden="1">Client!$A$40</definedName>
    <definedName name="_xlchart.v1.15" hidden="1">Client!$E$16:$E$25</definedName>
    <definedName name="_xlchart.v1.16" hidden="1">Client!$E$29:$E$38</definedName>
    <definedName name="_xlchart.v1.17" hidden="1">Client!$E$3:$E$12</definedName>
    <definedName name="_xlchart.v1.18" hidden="1">Client!$E$42:$E$51</definedName>
    <definedName name="_xlchart.v1.19" hidden="1">Client!$I$9</definedName>
    <definedName name="_xlchart.v1.2" hidden="1">Client!$A$14</definedName>
    <definedName name="_xlchart.v1.20" hidden="1">Server!$A$1</definedName>
    <definedName name="_xlchart.v1.21" hidden="1">Server!$A$14</definedName>
    <definedName name="_xlchart.v1.22" hidden="1">Server!$A$27</definedName>
    <definedName name="_xlchart.v1.23" hidden="1">Server!$A$40</definedName>
    <definedName name="_xlchart.v1.24" hidden="1">Server!$E$16:$E$25</definedName>
    <definedName name="_xlchart.v1.25" hidden="1">Server!$E$29:$E$38</definedName>
    <definedName name="_xlchart.v1.26" hidden="1">Server!$E$3:$E$12</definedName>
    <definedName name="_xlchart.v1.27" hidden="1">Server!$E$42:$E$51</definedName>
    <definedName name="_xlchart.v1.3" hidden="1">Client!$A$27</definedName>
    <definedName name="_xlchart.v1.4" hidden="1">Client!$A$40</definedName>
    <definedName name="_xlchart.v1.5" hidden="1">Client!$E$16:$E$25</definedName>
    <definedName name="_xlchart.v1.6" hidden="1">Client!$E$29:$E$38</definedName>
    <definedName name="_xlchart.v1.7" hidden="1">Client!$E$3:$E$12</definedName>
    <definedName name="_xlchart.v1.8" hidden="1">Client!$E$42:$E$51</definedName>
    <definedName name="_xlchart.v1.9" hidden="1">Client!$I$9</definedName>
    <definedName name="ExternalData_1" localSheetId="0" hidden="1">Client!$A$2:$E$12</definedName>
    <definedName name="ExternalData_1" localSheetId="1" hidden="1">Server!$A$2:$E$12</definedName>
    <definedName name="ExternalData_2" localSheetId="0" hidden="1">Client!$A$15:$E$25</definedName>
    <definedName name="ExternalData_2" localSheetId="1" hidden="1">Server!$A$15:$E$25</definedName>
    <definedName name="ExternalData_3" localSheetId="0" hidden="1">Client!$A$28:$E$38</definedName>
    <definedName name="ExternalData_3" localSheetId="1" hidden="1">Server!$A$28:$E$38</definedName>
    <definedName name="ExternalData_4" localSheetId="0" hidden="1">Client!$A$41:$E$51</definedName>
    <definedName name="ExternalData_4" localSheetId="1" hidden="1">Server!$A$41:$E$51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I3" i="1"/>
  <c r="I4" i="1"/>
  <c r="I5" i="1"/>
  <c r="I6" i="1"/>
  <c r="H6" i="1"/>
  <c r="H5" i="1"/>
  <c r="H3" i="1"/>
  <c r="H4" i="1"/>
  <c r="J6" i="2"/>
  <c r="J5" i="2"/>
  <c r="J3" i="2"/>
  <c r="J4" i="2"/>
  <c r="I5" i="2"/>
  <c r="I6" i="2"/>
  <c r="I4" i="2"/>
  <c r="I3" i="2"/>
  <c r="H6" i="2"/>
  <c r="H5" i="2"/>
  <c r="H3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D44F48-4B96-4A28-A0A6-6058179CBBC4}" keepAlive="1" name="Query - DHERSA-AES256_client_all" description="Connection to the 'DHERSA-AES256_client_all' query in the workbook." type="5" refreshedVersion="6" background="1">
    <dbPr connection="Provider=Microsoft.Mashup.OleDb.1;Data Source=$Workbook$;Location=DHERSA-AES256_client_all;Extended Properties=&quot;&quot;" command="SELECT * FROM [DHERSA-AES256_client_all]"/>
  </connection>
  <connection id="2" xr16:uid="{FC62E3EA-B1F2-4194-95D5-48AE629CF72A}" keepAlive="1" name="Query - DHERSA-AES256_client_all (2)" description="Connection to the 'DHERSA-AES256_client_all (2)' query in the workbook." type="5" refreshedVersion="6" background="1" saveData="1">
    <dbPr connection="Provider=Microsoft.Mashup.OleDb.1;Data Source=$Workbook$;Location=DHERSA-AES256_client_all (2);Extended Properties=&quot;&quot;" command="SELECT * FROM [DHERSA-AES256_client_all (2)]"/>
  </connection>
  <connection id="3" xr16:uid="{977EF629-A9AA-4B64-9CD7-63B12A99C828}" keepAlive="1" name="Query - DHERSA-AES256_server_all" description="Connection to the 'DHERSA-AES256_server_all' query in the workbook." type="5" refreshedVersion="6" background="1" saveData="1">
    <dbPr connection="Provider=Microsoft.Mashup.OleDb.1;Data Source=$Workbook$;Location=DHERSA-AES256_server_all;Extended Properties=&quot;&quot;" command="SELECT * FROM [DHERSA-AES256_server_all]"/>
  </connection>
  <connection id="4" xr16:uid="{CCAD66A1-F756-4E43-B12C-74D3AC76A44D}" keepAlive="1" name="Query - DHERSA-CHACHA20_client_all" description="Connection to the 'DHERSA-CHACHA20_client_all' query in the workbook." type="5" refreshedVersion="6" background="1" saveData="1">
    <dbPr connection="Provider=Microsoft.Mashup.OleDb.1;Data Source=$Workbook$;Location=DHERSA-CHACHA20_client_all;Extended Properties=&quot;&quot;" command="SELECT * FROM [DHERSA-CHACHA20_client_all]"/>
  </connection>
  <connection id="5" xr16:uid="{4F64F608-6FD2-4FB7-B966-5879D418EEA2}" keepAlive="1" name="Query - DHERSA-CHACHA20_server_all" description="Connection to the 'DHERSA-CHACHA20_server_all' query in the workbook." type="5" refreshedVersion="6" background="1" saveData="1">
    <dbPr connection="Provider=Microsoft.Mashup.OleDb.1;Data Source=$Workbook$;Location=DHERSA-CHACHA20_server_all;Extended Properties=&quot;&quot;" command="SELECT * FROM [DHERSA-CHACHA20_server_all]"/>
  </connection>
  <connection id="6" xr16:uid="{D0D6F909-9435-40D3-B866-F036548C56B6}" keepAlive="1" name="Query - ECDHERSA-AES256_client_all" description="Connection to the 'ECDHERSA-AES256_client_all' query in the workbook." type="5" refreshedVersion="6" background="1" saveData="1">
    <dbPr connection="Provider=Microsoft.Mashup.OleDb.1;Data Source=$Workbook$;Location=ECDHERSA-AES256_client_all;Extended Properties=&quot;&quot;" command="SELECT * FROM [ECDHERSA-AES256_client_all]"/>
  </connection>
  <connection id="7" xr16:uid="{93DB71DB-176F-4D53-B6D5-1DEC683D88CF}" keepAlive="1" name="Query - ECDHERSA-AES256_server_all" description="Connection to the 'ECDHERSA-AES256_server_all' query in the workbook." type="5" refreshedVersion="6" background="1" saveData="1">
    <dbPr connection="Provider=Microsoft.Mashup.OleDb.1;Data Source=$Workbook$;Location=ECDHERSA-AES256_server_all;Extended Properties=&quot;&quot;" command="SELECT * FROM [ECDHERSA-AES256_server_all]"/>
  </connection>
  <connection id="8" xr16:uid="{CBD055B3-8360-490E-8AA1-A00010DF9EE1}" keepAlive="1" name="Query - ECDHERSA-CHACHA20_client_all" description="Connection to the 'ECDHERSA-CHACHA20_client_all' query in the workbook." type="5" refreshedVersion="6" background="1" saveData="1">
    <dbPr connection="Provider=Microsoft.Mashup.OleDb.1;Data Source=$Workbook$;Location=ECDHERSA-CHACHA20_client_all;Extended Properties=&quot;&quot;" command="SELECT * FROM [ECDHERSA-CHACHA20_client_all]"/>
  </connection>
  <connection id="9" xr16:uid="{113705AA-74BF-4552-A9C0-5DACEDC8314D}" keepAlive="1" name="Query - ECDHERSA-CHACHA20_server_all" description="Connection to the 'ECDHERSA-CHACHA20_server_all' query in the workbook." type="5" refreshedVersion="6" background="1" saveData="1">
    <dbPr connection="Provider=Microsoft.Mashup.OleDb.1;Data Source=$Workbook$;Location=ECDHERSA-CHACHA20_server_all;Extended Properties=&quot;&quot;" command="SELECT * FROM [ECDHERSA-CHACHA20_server_all]"/>
  </connection>
</connections>
</file>

<file path=xl/sharedStrings.xml><?xml version="1.0" encoding="utf-8"?>
<sst xmlns="http://schemas.openxmlformats.org/spreadsheetml/2006/main" count="226" uniqueCount="92">
  <si>
    <t>Process</t>
  </si>
  <si>
    <t>[PID 4037] python3</t>
  </si>
  <si>
    <t>[PID 4233] python3</t>
  </si>
  <si>
    <t>[PID 4435] python3</t>
  </si>
  <si>
    <t>[PID 4627] python3</t>
  </si>
  <si>
    <t>[PID 4817] python3</t>
  </si>
  <si>
    <t>[PID 5002] python3</t>
  </si>
  <si>
    <t>[PID 5187] python3</t>
  </si>
  <si>
    <t>[PID 5377] python3</t>
  </si>
  <si>
    <t>[PID 5576] python3</t>
  </si>
  <si>
    <t>[PID 5760] python3</t>
  </si>
  <si>
    <t>DHERSA-AES256</t>
  </si>
  <si>
    <t>Usage (ms/s)</t>
  </si>
  <si>
    <t>Wakeups/Second</t>
  </si>
  <si>
    <t>DHERSA-CHACHA20</t>
  </si>
  <si>
    <t>[PID 6028] python3</t>
  </si>
  <si>
    <t>[PID 6219] python3</t>
  </si>
  <si>
    <t>[PID 6402] python3</t>
  </si>
  <si>
    <t>[PID 6586] python3</t>
  </si>
  <si>
    <t>[PID 6766] python3</t>
  </si>
  <si>
    <t>[PID 6958] python3</t>
  </si>
  <si>
    <t>[PID 7147] python3</t>
  </si>
  <si>
    <t>[PID 7335] python3</t>
  </si>
  <si>
    <t>[PID 7517] python3</t>
  </si>
  <si>
    <t>[PID 7701] python3</t>
  </si>
  <si>
    <t>ECDHERSA-AES256</t>
  </si>
  <si>
    <t>[PID 7937] python3</t>
  </si>
  <si>
    <t>[PID 8121] python3</t>
  </si>
  <si>
    <t>[PID 8306] python3</t>
  </si>
  <si>
    <t>[PID 8495] python3</t>
  </si>
  <si>
    <t>[PID 8682] python3</t>
  </si>
  <si>
    <t>[PID 8868] python3</t>
  </si>
  <si>
    <t>[PID 9061] python3</t>
  </si>
  <si>
    <t>[PID 9248] python3</t>
  </si>
  <si>
    <t>[PID 9435] python3</t>
  </si>
  <si>
    <t>[PID 9621] python3</t>
  </si>
  <si>
    <t>ECDHERSA-CHACHA20</t>
  </si>
  <si>
    <t>[PID 9829] python3</t>
  </si>
  <si>
    <t>[PID 10240] python3</t>
  </si>
  <si>
    <t>[PID 10429] python3</t>
  </si>
  <si>
    <t>[PID 10788] python3</t>
  </si>
  <si>
    <t>[PID 10972] python3</t>
  </si>
  <si>
    <t>[PID 11329] python3</t>
  </si>
  <si>
    <t>[PID 11512] python3</t>
  </si>
  <si>
    <t>[PID 11699] python3</t>
  </si>
  <si>
    <t>[PID 12057] python3</t>
  </si>
  <si>
    <t>[PID 12586] python3</t>
  </si>
  <si>
    <t>Category</t>
  </si>
  <si>
    <t>Description</t>
  </si>
  <si>
    <t>Power Estimate (mW)</t>
  </si>
  <si>
    <t>Cipher Suite</t>
  </si>
  <si>
    <t>Averages</t>
  </si>
  <si>
    <t>[PID 3242] python3</t>
  </si>
  <si>
    <t>[PID 3341] python3</t>
  </si>
  <si>
    <t>[PID 3436] python3</t>
  </si>
  <si>
    <t>[PID 3516] python3</t>
  </si>
  <si>
    <t>[PID 3594] python3</t>
  </si>
  <si>
    <t>[PID 3669] python3</t>
  </si>
  <si>
    <t>[PID 3746] python3</t>
  </si>
  <si>
    <t>[PID 3824] python3</t>
  </si>
  <si>
    <t>[PID 3907] python3</t>
  </si>
  <si>
    <t>[PID 3985] python3</t>
  </si>
  <si>
    <t>[PID 4146] python3</t>
  </si>
  <si>
    <t>[PID 4225] python3</t>
  </si>
  <si>
    <t>[PID 4301] python3</t>
  </si>
  <si>
    <t>[PID 4375] python3</t>
  </si>
  <si>
    <t>[PID 4449] python3</t>
  </si>
  <si>
    <t>[PID 4530] python3</t>
  </si>
  <si>
    <t>[PID 4608] python3</t>
  </si>
  <si>
    <t>[PID 4687] python3</t>
  </si>
  <si>
    <t>[PID 4761] python3</t>
  </si>
  <si>
    <t>[PID 4846] python3</t>
  </si>
  <si>
    <t>[PID 4960] python3</t>
  </si>
  <si>
    <t>[PID 5039] python3</t>
  </si>
  <si>
    <t>[PID 5249] python3</t>
  </si>
  <si>
    <t>[PID 5327] python3</t>
  </si>
  <si>
    <t>[PID 5402] python3</t>
  </si>
  <si>
    <t>[PID 5480] python3</t>
  </si>
  <si>
    <t>[PID 5563] python3</t>
  </si>
  <si>
    <t>[PID 5641] python3</t>
  </si>
  <si>
    <t>[PID 5721] python3</t>
  </si>
  <si>
    <t>[PID 5798] python3</t>
  </si>
  <si>
    <t>[PID 5900] python3</t>
  </si>
  <si>
    <t>[PID 6052] python3</t>
  </si>
  <si>
    <t>[PID 6129] python3</t>
  </si>
  <si>
    <t>[PID 6271] python3</t>
  </si>
  <si>
    <t>[PID 6348] python3</t>
  </si>
  <si>
    <t>[PID 6487] python3</t>
  </si>
  <si>
    <t>[PID 6577] python3</t>
  </si>
  <si>
    <t>[PID 6682] python3</t>
  </si>
  <si>
    <t>[PID 6823] python3</t>
  </si>
  <si>
    <t>[PID 7028] python3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</si>
</sst>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_xlchart.v1.7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_xlchart.v1.8</cx:f>
      </cx:numDim>
    </cx:data>
  </cx:chartData>
  <cx:chart>
    <cx:title pos="t" align="ctr" overlay="0">
      <cx:tx>
        <cx:txData>
          <cx:v>TLSv1.2 Cipher Suite Client Energy Usage Over Bluetooth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TLSv1.2 Cipher Suite Client Energy Usage Over Bluetooth</a:t>
          </a:r>
        </a:p>
      </cx:txPr>
    </cx:title>
    <cx:plotArea>
      <cx:plotAreaRegion>
        <cx:series layoutId="boxWhisker" uniqueId="{6E6B32D8-60A7-489D-B10C-CD22EE2DE950}" formatIdx="0">
          <cx:tx>
            <cx:txData>
              <cx:f>_xlchart.v1.1</cx:f>
              <cx:v>DHERSA-AES256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4-42A3-41DA-87E0-2C4B57B506ED}">
          <cx:tx>
            <cx:txData>
              <cx:f>_xlchart.v1.2</cx:f>
              <cx:v>DHERSA-CHACHA20</cx:v>
            </cx:txData>
          </cx:tx>
          <cx:dataId val="1"/>
          <cx:layoutPr>
            <cx:statistics quartileMethod="exclusive"/>
          </cx:layoutPr>
        </cx:series>
        <cx:series layoutId="boxWhisker" uniqueId="{00000005-42A3-41DA-87E0-2C4B57B506ED}">
          <cx:tx>
            <cx:txData>
              <cx:f>_xlchart.v1.3</cx:f>
              <cx:v>ECDHERSA-AES256</cx:v>
            </cx:txData>
          </cx:tx>
          <cx:dataId val="2"/>
          <cx:layoutPr>
            <cx:statistics quartileMethod="exclusive"/>
          </cx:layoutPr>
        </cx:series>
        <cx:series layoutId="boxWhisker" uniqueId="{00000006-42A3-41DA-87E0-2C4B57B506ED}">
          <cx:tx>
            <cx:txData>
              <cx:f>_xlchart.v1.4</cx:f>
              <cx:v>ECDHERSA-CHACHA20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Power Estimate (mW)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Power Estimate (mW)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_xlchart.v1.24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TLSv1.2 Cipher Suite Server Energy Usage Over Bluetooth</a:t>
          </a:r>
        </a:p>
      </cx:txPr>
    </cx:title>
    <cx:plotArea>
      <cx:plotAreaRegion>
        <cx:series layoutId="boxWhisker" uniqueId="{08B07969-6E67-4A66-BBC1-9E6423733E73}">
          <cx:tx>
            <cx:txData>
              <cx:f>_xlchart.v1.20</cx:f>
              <cx:v>DHERSA-AES256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94D-42CD-8034-B51AE96500AE}">
          <cx:tx>
            <cx:txData>
              <cx:f>_xlchart.v1.21</cx:f>
              <cx:v>DHERSA-CHACHA20</cx:v>
            </cx:txData>
          </cx:tx>
          <cx:dataId val="1"/>
          <cx:layoutPr>
            <cx:statistics quartileMethod="exclusive"/>
          </cx:layoutPr>
        </cx:series>
        <cx:series layoutId="boxWhisker" uniqueId="{00000002-894D-42CD-8034-B51AE96500AE}">
          <cx:tx>
            <cx:txData>
              <cx:f>_xlchart.v1.22</cx:f>
              <cx:v>ECDHERSA-AES256</cx:v>
            </cx:txData>
          </cx:tx>
          <cx:dataId val="2"/>
          <cx:layoutPr>
            <cx:statistics quartileMethod="exclusive"/>
          </cx:layoutPr>
        </cx:series>
        <cx:series layoutId="boxWhisker" uniqueId="{00000003-894D-42CD-8034-B51AE96500AE}">
          <cx:tx>
            <cx:txData>
              <cx:f>_xlchart.v1.23</cx:f>
              <cx:v>ECDHERSA-CHACHA20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Power Estimate (mW)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Power Estimate (mW)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7</xdr:row>
      <xdr:rowOff>14286</xdr:rowOff>
    </xdr:from>
    <xdr:to>
      <xdr:col>12</xdr:col>
      <xdr:colOff>600074</xdr:colOff>
      <xdr:row>25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F346AF4-69A9-4726-B493-0B710FF5EB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49" y="1347786"/>
              <a:ext cx="6848475" cy="3567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6</xdr:row>
      <xdr:rowOff>166687</xdr:rowOff>
    </xdr:from>
    <xdr:to>
      <xdr:col>10</xdr:col>
      <xdr:colOff>85724</xdr:colOff>
      <xdr:row>23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111890-874F-4701-AB73-5AA0588732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49" y="1309687"/>
              <a:ext cx="5324475" cy="3081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C5EBE48-3C0A-463D-B2F4-2D95AEE53871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6" name="Column6" tableColumnId="6"/>
      <queryTableField id="7" name="Column7" tableColumnId="7"/>
      <queryTableField id="8" name="Column8" tableColumnId="8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C6FF289-FABA-4D39-970A-1CD6149A805B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6" name="Column6" tableColumnId="6"/>
      <queryTableField id="7" name="Column7" tableColumnId="7"/>
      <queryTableField id="8" name="Column8" tableColumnId="8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A9A8020-E444-4BAA-8C1D-A149877C5F58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6" name="Column6" tableColumnId="6"/>
      <queryTableField id="7" name="Column7" tableColumnId="7"/>
      <queryTableField id="8" name="Column8" tableColumnId="8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827AF83B-ADB0-4F74-8AF8-CB1779DDC51C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6" name="Column6" tableColumnId="6"/>
      <queryTableField id="7" name="Column7" tableColumnId="7"/>
      <queryTableField id="8" name="Column8" tableColumnId="8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8D61A93-6D39-41D8-970C-18D8E71A0CB1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6" name="Column6" tableColumnId="6"/>
      <queryTableField id="7" name="Column7" tableColumnId="7"/>
      <queryTableField id="8" name="Column8" tableColumnId="8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E151B33-FFC5-4544-BE1B-9E3725638A41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6" name="Column6" tableColumnId="6"/>
      <queryTableField id="7" name="Column7" tableColumnId="7"/>
      <queryTableField id="8" name="Column8" tableColumnId="8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8F53F418-F65B-4ABA-AA83-87D8B21F8278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6" name="Column6" tableColumnId="6"/>
      <queryTableField id="7" name="Column7" tableColumnId="7"/>
      <queryTableField id="8" name="Column8" tableColumnId="8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DFB704A6-89D4-4AEC-B95F-797ED886308A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6" name="Column6" tableColumnId="6"/>
      <queryTableField id="7" name="Column7" tableColumnId="7"/>
      <queryTableField id="8" name="Column8" tableColumnId="8"/>
    </queryTableFields>
    <queryTableDeletedFields count="3"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7EBD8-D325-4322-B25C-0ABD172D009D}" name="DHERSA_AES256_client" displayName="DHERSA_AES256_client" ref="A2:E12" tableType="queryTable" totalsRowShown="0">
  <autoFilter ref="A2:E12" xr:uid="{B5084A1E-7453-4910-BF7A-46D6F75669FE}"/>
  <tableColumns count="5">
    <tableColumn id="1" xr3:uid="{31E4FD1B-14CE-443D-AFAA-AFA73D9F9587}" uniqueName="1" name="Usage (ms/s)" queryTableFieldId="1"/>
    <tableColumn id="2" xr3:uid="{668E5F4B-994D-4C83-B64D-02344216B90F}" uniqueName="2" name="Wakeups/Second" queryTableFieldId="2"/>
    <tableColumn id="6" xr3:uid="{045935A1-AA6D-40DD-A054-E7F4CF3C6E79}" uniqueName="6" name="Category" queryTableFieldId="6" dataDxfId="18"/>
    <tableColumn id="7" xr3:uid="{D43D7020-3E0B-4A87-B7F8-A22315497F63}" uniqueName="7" name="Description" queryTableFieldId="7" dataDxfId="17"/>
    <tableColumn id="8" xr3:uid="{BA9CB0AF-1018-4050-8EC6-234C1D361E55}" uniqueName="8" name="Power Estimate (mW)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A7002D-19B1-4C72-AF71-73BD611EA08F}" name="Table12" displayName="Table12" ref="G2:J6" totalsRowShown="0">
  <autoFilter ref="G2:J6" xr:uid="{3E681634-3041-4CA5-BEFB-960436DA20FB}"/>
  <tableColumns count="4">
    <tableColumn id="1" xr3:uid="{3A4989E9-1C0D-40B5-9015-C245AAC9626F}" name="Cipher Suite"/>
    <tableColumn id="2" xr3:uid="{7B34524A-6B8B-414B-8B6D-76C5741951C1}" name="Usage (ms/s)" dataDxfId="0">
      <calculatedColumnFormula>AVERAGE(DHERSA_AES256_server[Usage (ms/s)])</calculatedColumnFormula>
    </tableColumn>
    <tableColumn id="3" xr3:uid="{BE4541AC-F216-49D0-89E1-182BB32AB385}" name="Wakeups/Second"/>
    <tableColumn id="4" xr3:uid="{C00BF4C3-5DFC-45AB-86D9-6B92D58D3CA2}" name="Power Estimate (mW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FDBD94-D01C-430D-8DC0-C3CD2C8C859E}" name="DHERSA_CHACHA20_client" displayName="DHERSA_CHACHA20_client" ref="A15:E25" tableType="queryTable" totalsRowShown="0">
  <autoFilter ref="A15:E25" xr:uid="{3CD7FD83-34F4-4493-AB88-BEEB144DEEE1}"/>
  <tableColumns count="5">
    <tableColumn id="1" xr3:uid="{28D27252-2F8A-48C6-ABB9-144DD92ECC90}" uniqueName="1" name="Usage (ms/s)" queryTableFieldId="1"/>
    <tableColumn id="2" xr3:uid="{85CBF6A5-76DC-45C8-98BE-C082EE9A1C5B}" uniqueName="2" name="Wakeups/Second" queryTableFieldId="2"/>
    <tableColumn id="6" xr3:uid="{AF8126DD-DC78-430E-8463-9D7FAB31078E}" uniqueName="6" name="Category" queryTableFieldId="6" dataDxfId="16"/>
    <tableColumn id="7" xr3:uid="{E5393A03-6B1C-46BD-BB95-0F35064BBDD7}" uniqueName="7" name="Description" queryTableFieldId="7" dataDxfId="15"/>
    <tableColumn id="8" xr3:uid="{B193C48F-758D-4A68-96C9-0D05B810F256}" uniqueName="8" name="Power Estimate (mW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D47A36-F147-4049-8D41-2BC4E527238E}" name="ECDHERSA_AES256_client" displayName="ECDHERSA_AES256_client" ref="A28:E38" tableType="queryTable" totalsRowShown="0">
  <autoFilter ref="A28:E38" xr:uid="{C54C3A98-2986-4C9B-AC35-31F56737DBB0}"/>
  <tableColumns count="5">
    <tableColumn id="1" xr3:uid="{FBE739C5-94C4-4081-A5AC-8D84F85CD3F9}" uniqueName="1" name="Usage (ms/s)" queryTableFieldId="1"/>
    <tableColumn id="2" xr3:uid="{32D27AAC-6F48-47FE-807C-9355CE4B4518}" uniqueName="2" name="Wakeups/Second" queryTableFieldId="2"/>
    <tableColumn id="6" xr3:uid="{81227452-4340-4112-A346-30B9CDBECD50}" uniqueName="6" name="Category" queryTableFieldId="6" dataDxfId="14"/>
    <tableColumn id="7" xr3:uid="{A4F7E01B-B6CD-4934-AD86-613CD25CF986}" uniqueName="7" name="Description" queryTableFieldId="7" dataDxfId="13"/>
    <tableColumn id="8" xr3:uid="{03383C0B-A17A-4FD0-A60D-825A810E83D7}" uniqueName="8" name="Power Estimate (mW)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F5E83B-29C4-44EF-B191-E76E685046F2}" name="ECDHERSA_CHACHA20_client" displayName="ECDHERSA_CHACHA20_client" ref="A41:E51" tableType="queryTable" totalsRowShown="0">
  <autoFilter ref="A41:E51" xr:uid="{20E63CBA-B9C1-4503-B3C7-A18E2EA9BE90}"/>
  <tableColumns count="5">
    <tableColumn id="1" xr3:uid="{89E498DE-151E-4330-A719-9A46019CE928}" uniqueName="1" name="Usage (ms/s)" queryTableFieldId="1"/>
    <tableColumn id="2" xr3:uid="{8A7C2AA0-6FE3-4552-A81C-4AE3FEF2E1E8}" uniqueName="2" name="Wakeups/Second" queryTableFieldId="2"/>
    <tableColumn id="6" xr3:uid="{8328CA25-85F7-4AB4-9AA5-C2BDF2B29B85}" uniqueName="6" name="Category" queryTableFieldId="6" dataDxfId="12"/>
    <tableColumn id="7" xr3:uid="{F272D114-3510-44C3-A034-3D7D7FE782A5}" uniqueName="7" name="Description" queryTableFieldId="7" dataDxfId="11"/>
    <tableColumn id="8" xr3:uid="{3589107C-792F-47F8-8AC7-5FBA0BAFFC2B}" uniqueName="8" name="Power Estimate (mW)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5642D-E097-454A-91D4-CF42F54D808E}" name="Table7" displayName="Table7" ref="G2:J6" totalsRowShown="0">
  <autoFilter ref="G2:J6" xr:uid="{EDD9DAC4-BAB2-4E86-8720-FFEC9CAF2700}"/>
  <tableColumns count="4">
    <tableColumn id="1" xr3:uid="{7EF84599-45C9-4C35-B43F-0A308FF57552}" name="Cipher Suite"/>
    <tableColumn id="2" xr3:uid="{744CB487-DC37-45B0-9278-E0AD43E6B137}" name="Usage (ms/s)" dataDxfId="10">
      <calculatedColumnFormula>AVERAGE(DHERSA_AES256_client[Usage (ms/s)])</calculatedColumnFormula>
    </tableColumn>
    <tableColumn id="3" xr3:uid="{04012BE9-7A58-48F9-862A-D55BDEC76EFA}" name="Wakeups/Second"/>
    <tableColumn id="4" xr3:uid="{6E55C193-6F1D-429A-903B-A27F6867AB50}" name="Power Estimate (mW)" dataDxfId="9">
      <calculatedColumnFormula>AVERAGE(DHERSA_AES256_client[Power Estimate (mW)])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9291D3-7032-4A94-9EA2-CBF37A9BF2F6}" name="DHERSA_AES256_server" displayName="DHERSA_AES256_server" ref="A2:E12" tableType="queryTable" totalsRowShown="0">
  <autoFilter ref="A2:E12" xr:uid="{1051B65B-A974-49F4-A226-657D9C7393DB}"/>
  <tableColumns count="5">
    <tableColumn id="1" xr3:uid="{66A75FFC-0731-4D32-BABF-EA54F709D730}" uniqueName="1" name="Usage (ms/s)" queryTableFieldId="1"/>
    <tableColumn id="2" xr3:uid="{E9C21C29-479B-4085-9E2A-393C1A625CCE}" uniqueName="2" name="Wakeups/Second" queryTableFieldId="2"/>
    <tableColumn id="6" xr3:uid="{6F45653F-620F-46E1-AA89-3A3900126D8D}" uniqueName="6" name="Category" queryTableFieldId="6" dataDxfId="8"/>
    <tableColumn id="7" xr3:uid="{75BEBBD5-1764-4428-AC06-1E3CC6BA61FB}" uniqueName="7" name="Description" queryTableFieldId="7" dataDxfId="7"/>
    <tableColumn id="8" xr3:uid="{FC86F6EC-A28C-48E3-B0BF-9FE751E078D0}" uniqueName="8" name="Power Estimate (mW)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3A0F24-93FD-47CD-8297-824F9CF07364}" name="DHERSA_CHACHA20_server" displayName="DHERSA_CHACHA20_server" ref="A15:E25" tableType="queryTable" totalsRowShown="0">
  <autoFilter ref="A15:E25" xr:uid="{67ED5D3C-E583-4694-A2B2-CF698CA92346}"/>
  <tableColumns count="5">
    <tableColumn id="1" xr3:uid="{B371310D-562C-421D-95FA-E2C899EE11A1}" uniqueName="1" name="Usage (ms/s)" queryTableFieldId="1"/>
    <tableColumn id="2" xr3:uid="{91D421DA-F456-4B0E-BAE8-E502372D933A}" uniqueName="2" name="Wakeups/Second" queryTableFieldId="2"/>
    <tableColumn id="6" xr3:uid="{0BBACCCC-A64B-429C-919A-2092DF11FACA}" uniqueName="6" name="Category" queryTableFieldId="6" dataDxfId="6"/>
    <tableColumn id="7" xr3:uid="{0FC42D7E-A06D-4E52-B041-06EB6C4629FD}" uniqueName="7" name="Description" queryTableFieldId="7" dataDxfId="5"/>
    <tableColumn id="8" xr3:uid="{21FFBF8D-6867-47C5-B232-46C8E1EF76E0}" uniqueName="8" name="Power Estimate (mW)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2CE655-009F-4458-A17D-A896D932755D}" name="ECDHERSA_AES256_server" displayName="ECDHERSA_AES256_server" ref="A28:E38" tableType="queryTable" totalsRowShown="0">
  <autoFilter ref="A28:E38" xr:uid="{CCDF338E-D9DD-496D-98E3-4F2B598FF93B}"/>
  <tableColumns count="5">
    <tableColumn id="1" xr3:uid="{B98C26C3-AD32-4B17-B2D8-A902D5AA8863}" uniqueName="1" name="Usage (ms/s)" queryTableFieldId="1"/>
    <tableColumn id="2" xr3:uid="{846405F4-4F72-4C72-B589-2B7149A37B25}" uniqueName="2" name="Wakeups/Second" queryTableFieldId="2"/>
    <tableColumn id="6" xr3:uid="{FDA47203-4F80-4B07-840B-C5A1A4F9BC8D}" uniqueName="6" name="Category" queryTableFieldId="6" dataDxfId="4"/>
    <tableColumn id="7" xr3:uid="{3508C5D4-1519-480A-B49B-328F8CD848AD}" uniqueName="7" name="Description" queryTableFieldId="7" dataDxfId="3"/>
    <tableColumn id="8" xr3:uid="{63B1A77A-9D6C-47DB-9BA3-705F13B5817D}" uniqueName="8" name="Power Estimate (mW)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9DF13F-4E3C-49DD-8FB3-6378BB06419D}" name="ECDHERSA_CHACHA20_server" displayName="ECDHERSA_CHACHA20_server" ref="A41:E51" tableType="queryTable" totalsRowShown="0">
  <autoFilter ref="A41:E51" xr:uid="{095BA2B4-272A-4DAC-89EF-CD344B4A4738}"/>
  <tableColumns count="5">
    <tableColumn id="1" xr3:uid="{90CA78FE-1925-4381-A9EB-4EAAB8943374}" uniqueName="1" name="Usage (ms/s)" queryTableFieldId="1"/>
    <tableColumn id="2" xr3:uid="{51D675CB-3A05-4F83-AC22-57BC78D97D39}" uniqueName="2" name="Wakeups/Second" queryTableFieldId="2"/>
    <tableColumn id="6" xr3:uid="{231214F4-5A87-43A9-AACF-1357564AF223}" uniqueName="6" name="Category" queryTableFieldId="6" dataDxfId="2"/>
    <tableColumn id="7" xr3:uid="{8B062863-9846-4DFB-9ECC-EDCC617CAA7E}" uniqueName="7" name="Description" queryTableFieldId="7" dataDxfId="1"/>
    <tableColumn id="8" xr3:uid="{3DD9DAF7-A036-487F-BECF-09428A66592B}" uniqueName="8" name="Power Estimate (mW)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AF91-8554-4D38-BC26-5B1712CC074C}">
  <dimension ref="A1:J51"/>
  <sheetViews>
    <sheetView workbookViewId="0">
      <selection activeCell="I28" sqref="I28"/>
    </sheetView>
  </sheetViews>
  <sheetFormatPr defaultRowHeight="15" x14ac:dyDescent="0.25"/>
  <cols>
    <col min="1" max="1" width="14.42578125" customWidth="1"/>
    <col min="2" max="2" width="16.42578125" customWidth="1"/>
    <col min="3" max="3" width="11.140625" bestFit="1" customWidth="1"/>
    <col min="4" max="4" width="17.85546875" customWidth="1"/>
    <col min="5" max="5" width="14.7109375" customWidth="1"/>
    <col min="6" max="6" width="11.140625" bestFit="1" customWidth="1"/>
    <col min="7" max="7" width="20.5703125" customWidth="1"/>
    <col min="8" max="8" width="14.28515625" customWidth="1"/>
    <col min="9" max="9" width="18.5703125" customWidth="1"/>
    <col min="10" max="10" width="22.42578125" customWidth="1"/>
  </cols>
  <sheetData>
    <row r="1" spans="1:10" x14ac:dyDescent="0.25">
      <c r="A1" t="s">
        <v>11</v>
      </c>
      <c r="G1" t="s">
        <v>51</v>
      </c>
    </row>
    <row r="2" spans="1:10" x14ac:dyDescent="0.25">
      <c r="A2" t="s">
        <v>12</v>
      </c>
      <c r="B2" t="s">
        <v>13</v>
      </c>
      <c r="C2" t="s">
        <v>47</v>
      </c>
      <c r="D2" t="s">
        <v>48</v>
      </c>
      <c r="E2" t="s">
        <v>49</v>
      </c>
      <c r="G2" t="s">
        <v>50</v>
      </c>
      <c r="H2" t="s">
        <v>12</v>
      </c>
      <c r="I2" t="s">
        <v>13</v>
      </c>
      <c r="J2" t="s">
        <v>49</v>
      </c>
    </row>
    <row r="3" spans="1:10" x14ac:dyDescent="0.25">
      <c r="A3">
        <v>8.9</v>
      </c>
      <c r="B3">
        <v>3.1</v>
      </c>
      <c r="C3" s="1" t="s">
        <v>0</v>
      </c>
      <c r="D3" s="1" t="s">
        <v>1</v>
      </c>
      <c r="E3">
        <v>20.399999999999999</v>
      </c>
      <c r="G3" t="s">
        <v>11</v>
      </c>
      <c r="H3">
        <f>AVERAGE(DHERSA_AES256_client[Usage (ms/s)])</f>
        <v>10.030000000000001</v>
      </c>
      <c r="I3">
        <f>AVERAGE(DHERSA_AES256_client[Wakeups/Second])</f>
        <v>3.46</v>
      </c>
      <c r="J3">
        <f>AVERAGE(DHERSA_AES256_client[Power Estimate (mW)])</f>
        <v>19.05</v>
      </c>
    </row>
    <row r="4" spans="1:10" x14ac:dyDescent="0.25">
      <c r="A4">
        <v>10.5</v>
      </c>
      <c r="B4">
        <v>3</v>
      </c>
      <c r="C4" s="1" t="s">
        <v>0</v>
      </c>
      <c r="D4" s="1" t="s">
        <v>2</v>
      </c>
      <c r="E4">
        <v>20.6</v>
      </c>
      <c r="G4" t="s">
        <v>14</v>
      </c>
      <c r="H4">
        <f>AVERAGE(DHERSA_CHACHA20_client[Usage (ms/s)])</f>
        <v>9.7100000000000009</v>
      </c>
      <c r="I4">
        <f>AVERAGE(DHERSA_CHACHA20_client[Wakeups/Second])</f>
        <v>3.69</v>
      </c>
      <c r="J4">
        <f>AVERAGE(DHERSA_CHACHA20_client[Power Estimate (mW)])</f>
        <v>17.119999999999997</v>
      </c>
    </row>
    <row r="5" spans="1:10" x14ac:dyDescent="0.25">
      <c r="A5">
        <v>9.9</v>
      </c>
      <c r="B5">
        <v>3</v>
      </c>
      <c r="C5" s="1" t="s">
        <v>0</v>
      </c>
      <c r="D5" s="1" t="s">
        <v>3</v>
      </c>
      <c r="E5">
        <v>18.600000000000001</v>
      </c>
      <c r="G5" t="s">
        <v>25</v>
      </c>
      <c r="H5">
        <f>AVERAGE(ECDHERSA_AES256_client[Usage (ms/s)])</f>
        <v>6.9700000000000015</v>
      </c>
      <c r="I5">
        <f>AVERAGE(ECDHERSA_AES256_client[Wakeups/Second])</f>
        <v>3.4899999999999998</v>
      </c>
      <c r="J5">
        <f>AVERAGE(ECDHERSA_AES256_client[Power Estimate (mW)])</f>
        <v>13.98</v>
      </c>
    </row>
    <row r="6" spans="1:10" x14ac:dyDescent="0.25">
      <c r="A6">
        <v>9</v>
      </c>
      <c r="B6">
        <v>2.9</v>
      </c>
      <c r="C6" s="1" t="s">
        <v>0</v>
      </c>
      <c r="D6" s="1" t="s">
        <v>4</v>
      </c>
      <c r="E6">
        <v>17</v>
      </c>
      <c r="G6" t="s">
        <v>36</v>
      </c>
      <c r="H6">
        <f>AVERAGE(ECDHERSA_CHACHA20_client[Usage (ms/s)])</f>
        <v>6.67</v>
      </c>
      <c r="I6">
        <f>AVERAGE(ECDHERSA_CHACHA20_client[Wakeups/Second])</f>
        <v>3.2</v>
      </c>
      <c r="J6">
        <f>AVERAGE(ECDHERSA_CHACHA20_client[Power Estimate (mW)])</f>
        <v>12.9</v>
      </c>
    </row>
    <row r="7" spans="1:10" x14ac:dyDescent="0.25">
      <c r="A7">
        <v>13.1</v>
      </c>
      <c r="B7">
        <v>5</v>
      </c>
      <c r="C7" s="1" t="s">
        <v>0</v>
      </c>
      <c r="D7" s="1" t="s">
        <v>5</v>
      </c>
      <c r="E7">
        <v>25.4</v>
      </c>
    </row>
    <row r="8" spans="1:10" x14ac:dyDescent="0.25">
      <c r="A8">
        <v>8.9</v>
      </c>
      <c r="B8">
        <v>3.2</v>
      </c>
      <c r="C8" s="1" t="s">
        <v>0</v>
      </c>
      <c r="D8" s="1" t="s">
        <v>6</v>
      </c>
      <c r="E8">
        <v>16.5</v>
      </c>
    </row>
    <row r="9" spans="1:10" x14ac:dyDescent="0.25">
      <c r="A9">
        <v>8.9</v>
      </c>
      <c r="B9">
        <v>3.3</v>
      </c>
      <c r="C9" s="1" t="s">
        <v>0</v>
      </c>
      <c r="D9" s="1" t="s">
        <v>7</v>
      </c>
      <c r="E9">
        <v>16.399999999999999</v>
      </c>
    </row>
    <row r="10" spans="1:10" x14ac:dyDescent="0.25">
      <c r="A10">
        <v>8.9</v>
      </c>
      <c r="B10">
        <v>3.1</v>
      </c>
      <c r="C10" s="1" t="s">
        <v>0</v>
      </c>
      <c r="D10" s="1" t="s">
        <v>8</v>
      </c>
      <c r="E10">
        <v>16</v>
      </c>
    </row>
    <row r="11" spans="1:10" x14ac:dyDescent="0.25">
      <c r="A11">
        <v>8.8000000000000007</v>
      </c>
      <c r="B11">
        <v>3.1</v>
      </c>
      <c r="C11" s="1" t="s">
        <v>0</v>
      </c>
      <c r="D11" s="1" t="s">
        <v>9</v>
      </c>
      <c r="E11">
        <v>15.6</v>
      </c>
    </row>
    <row r="12" spans="1:10" x14ac:dyDescent="0.25">
      <c r="A12">
        <v>13.4</v>
      </c>
      <c r="B12">
        <v>4.9000000000000004</v>
      </c>
      <c r="C12" s="1" t="s">
        <v>0</v>
      </c>
      <c r="D12" s="1" t="s">
        <v>10</v>
      </c>
      <c r="E12">
        <v>24</v>
      </c>
    </row>
    <row r="14" spans="1:10" x14ac:dyDescent="0.25">
      <c r="A14" t="s">
        <v>14</v>
      </c>
    </row>
    <row r="15" spans="1:10" x14ac:dyDescent="0.25">
      <c r="A15" t="s">
        <v>12</v>
      </c>
      <c r="B15" t="s">
        <v>13</v>
      </c>
      <c r="C15" t="s">
        <v>47</v>
      </c>
      <c r="D15" t="s">
        <v>48</v>
      </c>
      <c r="E15" t="s">
        <v>49</v>
      </c>
    </row>
    <row r="16" spans="1:10" x14ac:dyDescent="0.25">
      <c r="A16">
        <v>13.3</v>
      </c>
      <c r="B16">
        <v>4.5</v>
      </c>
      <c r="C16" s="1" t="s">
        <v>0</v>
      </c>
      <c r="D16" s="1" t="s">
        <v>15</v>
      </c>
      <c r="E16">
        <v>22.5</v>
      </c>
    </row>
    <row r="17" spans="1:5" x14ac:dyDescent="0.25">
      <c r="A17">
        <v>9.1</v>
      </c>
      <c r="B17">
        <v>2.9</v>
      </c>
      <c r="C17" s="1" t="s">
        <v>0</v>
      </c>
      <c r="D17" s="1" t="s">
        <v>16</v>
      </c>
      <c r="E17">
        <v>15</v>
      </c>
    </row>
    <row r="18" spans="1:5" x14ac:dyDescent="0.25">
      <c r="A18">
        <v>13.4</v>
      </c>
      <c r="B18">
        <v>4.4000000000000004</v>
      </c>
      <c r="C18" s="1" t="s">
        <v>0</v>
      </c>
      <c r="D18" s="1" t="s">
        <v>17</v>
      </c>
      <c r="E18">
        <v>22.1</v>
      </c>
    </row>
    <row r="19" spans="1:5" x14ac:dyDescent="0.25">
      <c r="A19">
        <v>9.1</v>
      </c>
      <c r="B19">
        <v>3.2</v>
      </c>
      <c r="C19" s="1" t="s">
        <v>0</v>
      </c>
      <c r="D19" s="1" t="s">
        <v>18</v>
      </c>
      <c r="E19">
        <v>15.4</v>
      </c>
    </row>
    <row r="20" spans="1:5" x14ac:dyDescent="0.25">
      <c r="A20">
        <v>7.7</v>
      </c>
      <c r="B20">
        <v>2.7</v>
      </c>
      <c r="C20" s="1" t="s">
        <v>0</v>
      </c>
      <c r="D20" s="1" t="s">
        <v>19</v>
      </c>
      <c r="E20">
        <v>12.9</v>
      </c>
    </row>
    <row r="21" spans="1:5" x14ac:dyDescent="0.25">
      <c r="A21">
        <v>9.6999999999999993</v>
      </c>
      <c r="B21">
        <v>3.1</v>
      </c>
      <c r="C21" s="1" t="s">
        <v>0</v>
      </c>
      <c r="D21" s="1" t="s">
        <v>20</v>
      </c>
      <c r="E21">
        <v>15.6</v>
      </c>
    </row>
    <row r="22" spans="1:5" x14ac:dyDescent="0.25">
      <c r="A22">
        <v>9</v>
      </c>
      <c r="B22">
        <v>2.9</v>
      </c>
      <c r="C22" s="1" t="s">
        <v>0</v>
      </c>
      <c r="D22" s="1" t="s">
        <v>21</v>
      </c>
      <c r="E22">
        <v>14.5</v>
      </c>
    </row>
    <row r="23" spans="1:5" x14ac:dyDescent="0.25">
      <c r="A23">
        <v>8.9</v>
      </c>
      <c r="B23">
        <v>3.2</v>
      </c>
      <c r="C23" s="1" t="s">
        <v>0</v>
      </c>
      <c r="D23" s="1" t="s">
        <v>22</v>
      </c>
      <c r="E23">
        <v>15.1</v>
      </c>
    </row>
    <row r="24" spans="1:5" x14ac:dyDescent="0.25">
      <c r="A24">
        <v>7.9</v>
      </c>
      <c r="B24">
        <v>6.9</v>
      </c>
      <c r="C24" s="1" t="s">
        <v>0</v>
      </c>
      <c r="D24" s="1" t="s">
        <v>23</v>
      </c>
      <c r="E24">
        <v>23.1</v>
      </c>
    </row>
    <row r="25" spans="1:5" x14ac:dyDescent="0.25">
      <c r="A25">
        <v>9</v>
      </c>
      <c r="B25">
        <v>3.1</v>
      </c>
      <c r="C25" s="1" t="s">
        <v>0</v>
      </c>
      <c r="D25" s="1" t="s">
        <v>24</v>
      </c>
      <c r="E25">
        <v>15</v>
      </c>
    </row>
    <row r="27" spans="1:5" x14ac:dyDescent="0.25">
      <c r="A27" t="s">
        <v>25</v>
      </c>
    </row>
    <row r="28" spans="1:5" x14ac:dyDescent="0.25">
      <c r="A28" t="s">
        <v>12</v>
      </c>
      <c r="B28" t="s">
        <v>13</v>
      </c>
      <c r="C28" t="s">
        <v>47</v>
      </c>
      <c r="D28" t="s">
        <v>48</v>
      </c>
      <c r="E28" t="s">
        <v>49</v>
      </c>
    </row>
    <row r="29" spans="1:5" x14ac:dyDescent="0.25">
      <c r="A29">
        <v>9.1999999999999993</v>
      </c>
      <c r="B29">
        <v>4.5999999999999996</v>
      </c>
      <c r="C29" s="1" t="s">
        <v>0</v>
      </c>
      <c r="D29" s="1" t="s">
        <v>26</v>
      </c>
      <c r="E29">
        <v>18.600000000000001</v>
      </c>
    </row>
    <row r="30" spans="1:5" x14ac:dyDescent="0.25">
      <c r="A30">
        <v>6.1</v>
      </c>
      <c r="B30">
        <v>3.2</v>
      </c>
      <c r="C30" s="1" t="s">
        <v>0</v>
      </c>
      <c r="D30" s="1" t="s">
        <v>27</v>
      </c>
      <c r="E30">
        <v>12.7</v>
      </c>
    </row>
    <row r="31" spans="1:5" x14ac:dyDescent="0.25">
      <c r="A31">
        <v>9.1</v>
      </c>
      <c r="B31">
        <v>4.8</v>
      </c>
      <c r="C31" s="1" t="s">
        <v>0</v>
      </c>
      <c r="D31" s="1" t="s">
        <v>28</v>
      </c>
      <c r="E31">
        <v>18.899999999999999</v>
      </c>
    </row>
    <row r="32" spans="1:5" x14ac:dyDescent="0.25">
      <c r="A32">
        <v>6.1</v>
      </c>
      <c r="B32">
        <v>3.1</v>
      </c>
      <c r="C32" s="1" t="s">
        <v>0</v>
      </c>
      <c r="D32" s="1" t="s">
        <v>29</v>
      </c>
      <c r="E32">
        <v>12.4</v>
      </c>
    </row>
    <row r="33" spans="1:5" x14ac:dyDescent="0.25">
      <c r="A33">
        <v>6.2</v>
      </c>
      <c r="B33">
        <v>2.9</v>
      </c>
      <c r="C33" s="1" t="s">
        <v>0</v>
      </c>
      <c r="D33" s="1" t="s">
        <v>30</v>
      </c>
      <c r="E33">
        <v>11.8</v>
      </c>
    </row>
    <row r="34" spans="1:5" x14ac:dyDescent="0.25">
      <c r="A34">
        <v>5.2</v>
      </c>
      <c r="B34">
        <v>2.7</v>
      </c>
      <c r="C34" s="1" t="s">
        <v>0</v>
      </c>
      <c r="D34" s="1" t="s">
        <v>31</v>
      </c>
      <c r="E34">
        <v>10.6</v>
      </c>
    </row>
    <row r="35" spans="1:5" x14ac:dyDescent="0.25">
      <c r="A35">
        <v>7.2</v>
      </c>
      <c r="B35">
        <v>3.1</v>
      </c>
      <c r="C35" s="1" t="s">
        <v>0</v>
      </c>
      <c r="D35" s="1" t="s">
        <v>32</v>
      </c>
      <c r="E35">
        <v>13.2</v>
      </c>
    </row>
    <row r="36" spans="1:5" x14ac:dyDescent="0.25">
      <c r="A36">
        <v>6.1</v>
      </c>
      <c r="B36">
        <v>3</v>
      </c>
      <c r="C36" s="1" t="s">
        <v>0</v>
      </c>
      <c r="D36" s="1" t="s">
        <v>33</v>
      </c>
      <c r="E36">
        <v>12.1</v>
      </c>
    </row>
    <row r="37" spans="1:5" x14ac:dyDescent="0.25">
      <c r="A37">
        <v>6.7</v>
      </c>
      <c r="B37">
        <v>3.2</v>
      </c>
      <c r="C37" s="1" t="s">
        <v>0</v>
      </c>
      <c r="D37" s="1" t="s">
        <v>34</v>
      </c>
      <c r="E37">
        <v>13</v>
      </c>
    </row>
    <row r="38" spans="1:5" x14ac:dyDescent="0.25">
      <c r="A38">
        <v>7.8</v>
      </c>
      <c r="B38">
        <v>4.3</v>
      </c>
      <c r="C38" s="1" t="s">
        <v>0</v>
      </c>
      <c r="D38" s="1" t="s">
        <v>35</v>
      </c>
      <c r="E38">
        <v>16.5</v>
      </c>
    </row>
    <row r="40" spans="1:5" x14ac:dyDescent="0.25">
      <c r="A40" t="s">
        <v>36</v>
      </c>
    </row>
    <row r="41" spans="1:5" x14ac:dyDescent="0.25">
      <c r="A41" t="s">
        <v>12</v>
      </c>
      <c r="B41" t="s">
        <v>13</v>
      </c>
      <c r="C41" t="s">
        <v>47</v>
      </c>
      <c r="D41" t="s">
        <v>48</v>
      </c>
      <c r="E41" t="s">
        <v>49</v>
      </c>
    </row>
    <row r="42" spans="1:5" x14ac:dyDescent="0.25">
      <c r="A42">
        <v>7.8</v>
      </c>
      <c r="B42">
        <v>2.9</v>
      </c>
      <c r="C42" s="1" t="s">
        <v>0</v>
      </c>
      <c r="D42" s="1" t="s">
        <v>37</v>
      </c>
      <c r="E42">
        <v>13.3</v>
      </c>
    </row>
    <row r="43" spans="1:5" x14ac:dyDescent="0.25">
      <c r="A43">
        <v>7.7</v>
      </c>
      <c r="B43">
        <v>3.1</v>
      </c>
      <c r="C43" s="1" t="s">
        <v>0</v>
      </c>
      <c r="D43" s="1" t="s">
        <v>38</v>
      </c>
      <c r="E43">
        <v>13.5</v>
      </c>
    </row>
    <row r="44" spans="1:5" x14ac:dyDescent="0.25">
      <c r="A44">
        <v>9.1</v>
      </c>
      <c r="B44">
        <v>4.7</v>
      </c>
      <c r="C44" s="1" t="s">
        <v>0</v>
      </c>
      <c r="D44" s="1" t="s">
        <v>39</v>
      </c>
      <c r="E44">
        <v>18.399999999999999</v>
      </c>
    </row>
    <row r="45" spans="1:5" x14ac:dyDescent="0.25">
      <c r="A45">
        <v>5.4</v>
      </c>
      <c r="B45">
        <v>2.7</v>
      </c>
      <c r="C45" s="1" t="s">
        <v>0</v>
      </c>
      <c r="D45" s="1" t="s">
        <v>40</v>
      </c>
      <c r="E45">
        <v>10.7</v>
      </c>
    </row>
    <row r="46" spans="1:5" x14ac:dyDescent="0.25">
      <c r="A46">
        <v>6.2</v>
      </c>
      <c r="B46">
        <v>3</v>
      </c>
      <c r="C46" s="1" t="s">
        <v>0</v>
      </c>
      <c r="D46" s="1" t="s">
        <v>41</v>
      </c>
      <c r="E46">
        <v>12</v>
      </c>
    </row>
    <row r="47" spans="1:5" x14ac:dyDescent="0.25">
      <c r="A47">
        <v>5.9</v>
      </c>
      <c r="B47">
        <v>3</v>
      </c>
      <c r="C47" s="1" t="s">
        <v>0</v>
      </c>
      <c r="D47" s="1" t="s">
        <v>42</v>
      </c>
      <c r="E47">
        <v>11.8</v>
      </c>
    </row>
    <row r="48" spans="1:5" x14ac:dyDescent="0.25">
      <c r="A48">
        <v>6</v>
      </c>
      <c r="B48">
        <v>3.2</v>
      </c>
      <c r="C48" s="1" t="s">
        <v>0</v>
      </c>
      <c r="D48" s="1" t="s">
        <v>43</v>
      </c>
      <c r="E48">
        <v>12.3</v>
      </c>
    </row>
    <row r="49" spans="1:5" x14ac:dyDescent="0.25">
      <c r="A49">
        <v>6.3</v>
      </c>
      <c r="B49">
        <v>3.1</v>
      </c>
      <c r="C49" s="1" t="s">
        <v>0</v>
      </c>
      <c r="D49" s="1" t="s">
        <v>44</v>
      </c>
      <c r="E49">
        <v>12.3</v>
      </c>
    </row>
    <row r="50" spans="1:5" x14ac:dyDescent="0.25">
      <c r="A50">
        <v>6.1</v>
      </c>
      <c r="B50">
        <v>3.2</v>
      </c>
      <c r="C50" s="1" t="s">
        <v>0</v>
      </c>
      <c r="D50" s="1" t="s">
        <v>45</v>
      </c>
      <c r="E50">
        <v>12.4</v>
      </c>
    </row>
    <row r="51" spans="1:5" x14ac:dyDescent="0.25">
      <c r="A51">
        <v>6.2</v>
      </c>
      <c r="B51">
        <v>3.1</v>
      </c>
      <c r="C51" s="1" t="s">
        <v>0</v>
      </c>
      <c r="D51" s="1" t="s">
        <v>46</v>
      </c>
      <c r="E51">
        <v>12.3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F754-9D7B-406A-8190-2BC9C0D3A800}">
  <dimension ref="A1:J51"/>
  <sheetViews>
    <sheetView tabSelected="1" workbookViewId="0">
      <selection activeCell="E3" sqref="E3:E12"/>
    </sheetView>
  </sheetViews>
  <sheetFormatPr defaultRowHeight="15" x14ac:dyDescent="0.25"/>
  <cols>
    <col min="1" max="1" width="14.7109375" customWidth="1"/>
    <col min="2" max="2" width="13" customWidth="1"/>
    <col min="3" max="3" width="11.140625" bestFit="1" customWidth="1"/>
    <col min="4" max="4" width="18" customWidth="1"/>
    <col min="5" max="5" width="12.7109375" customWidth="1"/>
    <col min="6" max="6" width="11.140625" bestFit="1" customWidth="1"/>
    <col min="7" max="7" width="20.28515625" customWidth="1"/>
    <col min="8" max="8" width="14.5703125" customWidth="1"/>
    <col min="9" max="9" width="18.5703125" customWidth="1"/>
    <col min="10" max="10" width="22.42578125" customWidth="1"/>
  </cols>
  <sheetData>
    <row r="1" spans="1:10" x14ac:dyDescent="0.25">
      <c r="A1" t="s">
        <v>11</v>
      </c>
      <c r="G1" t="s">
        <v>51</v>
      </c>
    </row>
    <row r="2" spans="1:10" x14ac:dyDescent="0.25">
      <c r="A2" t="s">
        <v>12</v>
      </c>
      <c r="B2" t="s">
        <v>13</v>
      </c>
      <c r="C2" t="s">
        <v>47</v>
      </c>
      <c r="D2" t="s">
        <v>48</v>
      </c>
      <c r="E2" t="s">
        <v>49</v>
      </c>
      <c r="G2" t="s">
        <v>50</v>
      </c>
      <c r="H2" t="s">
        <v>12</v>
      </c>
      <c r="I2" t="s">
        <v>13</v>
      </c>
      <c r="J2" t="s">
        <v>49</v>
      </c>
    </row>
    <row r="3" spans="1:10" x14ac:dyDescent="0.25">
      <c r="A3">
        <v>5.9</v>
      </c>
      <c r="B3">
        <v>1.7</v>
      </c>
      <c r="C3" s="1" t="s">
        <v>0</v>
      </c>
      <c r="D3" s="1" t="s">
        <v>52</v>
      </c>
      <c r="E3">
        <v>24.4</v>
      </c>
      <c r="G3" t="s">
        <v>11</v>
      </c>
      <c r="H3">
        <f>AVERAGE(DHERSA_AES256_server[Usage (ms/s)])</f>
        <v>6.9299999999999979</v>
      </c>
      <c r="I3">
        <f>AVERAGE(DHERSA_AES256_server[Wakeups/Second])</f>
        <v>1.46</v>
      </c>
      <c r="J3">
        <f>AVERAGE(DHERSA_AES256_server[Power Estimate (mW)])</f>
        <v>21.119999999999997</v>
      </c>
    </row>
    <row r="4" spans="1:10" x14ac:dyDescent="0.25">
      <c r="A4">
        <v>7.5</v>
      </c>
      <c r="B4">
        <v>1.5</v>
      </c>
      <c r="C4" s="1" t="s">
        <v>0</v>
      </c>
      <c r="D4" s="1" t="s">
        <v>53</v>
      </c>
      <c r="E4">
        <v>22.4</v>
      </c>
      <c r="G4" t="s">
        <v>14</v>
      </c>
      <c r="H4">
        <f>AVERAGE(DHERSA_CHACHA20_server[Usage (ms/s)])</f>
        <v>6.7000000000000011</v>
      </c>
      <c r="I4">
        <f>AVERAGE(DHERSA_CHACHA20_server[Wakeups/Second])</f>
        <v>1.4999999999999998</v>
      </c>
      <c r="J4">
        <f>AVERAGE(DHERSA_CHACHA20_server[Power Estimate (mW)])</f>
        <v>20.53</v>
      </c>
    </row>
    <row r="5" spans="1:10" x14ac:dyDescent="0.25">
      <c r="A5">
        <v>6.8</v>
      </c>
      <c r="B5">
        <v>1.4</v>
      </c>
      <c r="C5" s="1" t="s">
        <v>0</v>
      </c>
      <c r="D5" s="1" t="s">
        <v>54</v>
      </c>
      <c r="E5">
        <v>20.5</v>
      </c>
      <c r="G5" t="s">
        <v>25</v>
      </c>
      <c r="H5">
        <f>AVERAGE(ECDHERSA_AES256_server[Usage (ms/s)])</f>
        <v>2.1</v>
      </c>
      <c r="I5">
        <f>AVERAGE(ECDHERSA_AES256_server[Wakeups/Second])</f>
        <v>1.47</v>
      </c>
      <c r="J5">
        <f>AVERAGE(ECDHERSA_AES256_server[Power Estimate (mW)])</f>
        <v>18.97</v>
      </c>
    </row>
    <row r="6" spans="1:10" x14ac:dyDescent="0.25">
      <c r="A6">
        <v>6.5</v>
      </c>
      <c r="B6">
        <v>1.3</v>
      </c>
      <c r="C6" s="1" t="s">
        <v>0</v>
      </c>
      <c r="D6" s="1" t="s">
        <v>55</v>
      </c>
      <c r="E6">
        <v>18.3</v>
      </c>
      <c r="G6" t="s">
        <v>36</v>
      </c>
      <c r="H6">
        <f>AVERAGE(ECDHERSA_CHACHA20_server[Usage (ms/s)])</f>
        <v>2.4000000000000004</v>
      </c>
      <c r="I6">
        <f>AVERAGE(ECDHERSA_CHACHA20_server[Wakeups/Second])</f>
        <v>1.4400000000000002</v>
      </c>
      <c r="J6">
        <f>AVERAGE(ECDHERSA_CHACHA20_server[Power Estimate (mW)])</f>
        <v>17.45</v>
      </c>
    </row>
    <row r="7" spans="1:10" x14ac:dyDescent="0.25">
      <c r="A7">
        <v>9.6</v>
      </c>
      <c r="B7">
        <v>2</v>
      </c>
      <c r="C7" s="1" t="s">
        <v>0</v>
      </c>
      <c r="D7" s="1" t="s">
        <v>56</v>
      </c>
      <c r="E7">
        <v>28.7</v>
      </c>
    </row>
    <row r="8" spans="1:10" x14ac:dyDescent="0.25">
      <c r="A8">
        <v>5.4</v>
      </c>
      <c r="B8">
        <v>1.1000000000000001</v>
      </c>
      <c r="C8" s="1" t="s">
        <v>0</v>
      </c>
      <c r="D8" s="1" t="s">
        <v>57</v>
      </c>
      <c r="E8">
        <v>16.3</v>
      </c>
    </row>
    <row r="9" spans="1:10" x14ac:dyDescent="0.25">
      <c r="A9">
        <v>6.3</v>
      </c>
      <c r="B9">
        <v>1.6</v>
      </c>
      <c r="C9" s="1" t="s">
        <v>0</v>
      </c>
      <c r="D9" s="1" t="s">
        <v>58</v>
      </c>
      <c r="E9">
        <v>22.9</v>
      </c>
    </row>
    <row r="10" spans="1:10" x14ac:dyDescent="0.25">
      <c r="A10">
        <v>8</v>
      </c>
      <c r="B10">
        <v>1.3</v>
      </c>
      <c r="C10" s="1" t="s">
        <v>0</v>
      </c>
      <c r="D10" s="1" t="s">
        <v>59</v>
      </c>
      <c r="E10">
        <v>19</v>
      </c>
    </row>
    <row r="11" spans="1:10" x14ac:dyDescent="0.25">
      <c r="A11">
        <v>5.8</v>
      </c>
      <c r="B11">
        <v>1.5</v>
      </c>
      <c r="C11" s="1" t="s">
        <v>0</v>
      </c>
      <c r="D11" s="1" t="s">
        <v>60</v>
      </c>
      <c r="E11">
        <v>21.7</v>
      </c>
    </row>
    <row r="12" spans="1:10" x14ac:dyDescent="0.25">
      <c r="A12">
        <v>7.5</v>
      </c>
      <c r="B12">
        <v>1.2</v>
      </c>
      <c r="C12" s="1" t="s">
        <v>0</v>
      </c>
      <c r="D12" s="1" t="s">
        <v>61</v>
      </c>
      <c r="E12">
        <v>17</v>
      </c>
    </row>
    <row r="14" spans="1:10" x14ac:dyDescent="0.25">
      <c r="A14" t="s">
        <v>14</v>
      </c>
    </row>
    <row r="15" spans="1:10" x14ac:dyDescent="0.25">
      <c r="A15" t="s">
        <v>12</v>
      </c>
      <c r="B15" t="s">
        <v>13</v>
      </c>
      <c r="C15" t="s">
        <v>47</v>
      </c>
      <c r="D15" t="s">
        <v>48</v>
      </c>
      <c r="E15" t="s">
        <v>49</v>
      </c>
    </row>
    <row r="16" spans="1:10" x14ac:dyDescent="0.25">
      <c r="A16">
        <v>6.3</v>
      </c>
      <c r="B16">
        <v>1.3</v>
      </c>
      <c r="C16" s="1" t="s">
        <v>0</v>
      </c>
      <c r="D16" s="1" t="s">
        <v>62</v>
      </c>
      <c r="E16">
        <v>18.600000000000001</v>
      </c>
    </row>
    <row r="17" spans="1:5" x14ac:dyDescent="0.25">
      <c r="A17">
        <v>6.6</v>
      </c>
      <c r="B17">
        <v>1.6</v>
      </c>
      <c r="C17" s="1" t="s">
        <v>0</v>
      </c>
      <c r="D17" s="1" t="s">
        <v>63</v>
      </c>
      <c r="E17">
        <v>22.3</v>
      </c>
    </row>
    <row r="18" spans="1:5" x14ac:dyDescent="0.25">
      <c r="A18">
        <v>7.5</v>
      </c>
      <c r="B18">
        <v>1.6</v>
      </c>
      <c r="C18" s="1" t="s">
        <v>0</v>
      </c>
      <c r="D18" s="1" t="s">
        <v>64</v>
      </c>
      <c r="E18">
        <v>21.9</v>
      </c>
    </row>
    <row r="19" spans="1:5" x14ac:dyDescent="0.25">
      <c r="A19">
        <v>7.2</v>
      </c>
      <c r="B19">
        <v>1.5</v>
      </c>
      <c r="C19" s="1" t="s">
        <v>0</v>
      </c>
      <c r="D19" s="1" t="s">
        <v>65</v>
      </c>
      <c r="E19">
        <v>20.100000000000001</v>
      </c>
    </row>
    <row r="20" spans="1:5" x14ac:dyDescent="0.25">
      <c r="A20">
        <v>7.4</v>
      </c>
      <c r="B20">
        <v>1.7</v>
      </c>
      <c r="C20" s="1" t="s">
        <v>0</v>
      </c>
      <c r="D20" s="1" t="s">
        <v>66</v>
      </c>
      <c r="E20">
        <v>23.6</v>
      </c>
    </row>
    <row r="21" spans="1:5" x14ac:dyDescent="0.25">
      <c r="A21">
        <v>6.2</v>
      </c>
      <c r="B21">
        <v>1.5</v>
      </c>
      <c r="C21" s="1" t="s">
        <v>0</v>
      </c>
      <c r="D21" s="1" t="s">
        <v>67</v>
      </c>
      <c r="E21">
        <v>20</v>
      </c>
    </row>
    <row r="22" spans="1:5" x14ac:dyDescent="0.25">
      <c r="A22">
        <v>7.1</v>
      </c>
      <c r="B22">
        <v>1.5</v>
      </c>
      <c r="C22" s="1" t="s">
        <v>0</v>
      </c>
      <c r="D22" s="1" t="s">
        <v>68</v>
      </c>
      <c r="E22">
        <v>20.5</v>
      </c>
    </row>
    <row r="23" spans="1:5" x14ac:dyDescent="0.25">
      <c r="A23">
        <v>5.6</v>
      </c>
      <c r="B23">
        <v>1.5</v>
      </c>
      <c r="C23" s="1" t="s">
        <v>0</v>
      </c>
      <c r="D23" s="1" t="s">
        <v>69</v>
      </c>
      <c r="E23">
        <v>20.5</v>
      </c>
    </row>
    <row r="24" spans="1:5" x14ac:dyDescent="0.25">
      <c r="A24">
        <v>6.7</v>
      </c>
      <c r="B24">
        <v>1.1000000000000001</v>
      </c>
      <c r="C24" s="1" t="s">
        <v>0</v>
      </c>
      <c r="D24" s="1" t="s">
        <v>70</v>
      </c>
      <c r="E24">
        <v>15</v>
      </c>
    </row>
    <row r="25" spans="1:5" x14ac:dyDescent="0.25">
      <c r="A25">
        <v>6.4</v>
      </c>
      <c r="B25">
        <v>1.7</v>
      </c>
      <c r="C25" s="1" t="s">
        <v>0</v>
      </c>
      <c r="D25" s="1" t="s">
        <v>71</v>
      </c>
      <c r="E25">
        <v>22.8</v>
      </c>
    </row>
    <row r="27" spans="1:5" x14ac:dyDescent="0.25">
      <c r="A27" t="s">
        <v>25</v>
      </c>
    </row>
    <row r="28" spans="1:5" x14ac:dyDescent="0.25">
      <c r="A28" t="s">
        <v>12</v>
      </c>
      <c r="B28" t="s">
        <v>13</v>
      </c>
      <c r="C28" t="s">
        <v>47</v>
      </c>
      <c r="D28" t="s">
        <v>48</v>
      </c>
      <c r="E28" t="s">
        <v>49</v>
      </c>
    </row>
    <row r="29" spans="1:5" x14ac:dyDescent="0.25">
      <c r="A29">
        <v>2.2000000000000002</v>
      </c>
      <c r="B29">
        <v>1.9</v>
      </c>
      <c r="C29" s="1" t="s">
        <v>0</v>
      </c>
      <c r="D29" s="1" t="s">
        <v>72</v>
      </c>
      <c r="E29">
        <v>24.9</v>
      </c>
    </row>
    <row r="30" spans="1:5" x14ac:dyDescent="0.25">
      <c r="A30">
        <v>1</v>
      </c>
      <c r="B30">
        <v>1.2</v>
      </c>
      <c r="C30" s="1" t="s">
        <v>0</v>
      </c>
      <c r="D30" s="1" t="s">
        <v>73</v>
      </c>
      <c r="E30">
        <v>15.7</v>
      </c>
    </row>
    <row r="31" spans="1:5" x14ac:dyDescent="0.25">
      <c r="A31">
        <v>1.3</v>
      </c>
      <c r="B31">
        <v>1.5</v>
      </c>
      <c r="C31" s="1" t="s">
        <v>0</v>
      </c>
      <c r="D31" s="1" t="s">
        <v>74</v>
      </c>
      <c r="E31">
        <v>19.899999999999999</v>
      </c>
    </row>
    <row r="32" spans="1:5" x14ac:dyDescent="0.25">
      <c r="A32">
        <v>2.2000000000000002</v>
      </c>
      <c r="B32">
        <v>1.3</v>
      </c>
      <c r="C32" s="1" t="s">
        <v>0</v>
      </c>
      <c r="D32" s="1" t="s">
        <v>75</v>
      </c>
      <c r="E32">
        <v>16.399999999999999</v>
      </c>
    </row>
    <row r="33" spans="1:5" x14ac:dyDescent="0.25">
      <c r="A33">
        <v>2.2999999999999998</v>
      </c>
      <c r="B33">
        <v>1.2</v>
      </c>
      <c r="C33" s="1" t="s">
        <v>0</v>
      </c>
      <c r="D33" s="1" t="s">
        <v>76</v>
      </c>
      <c r="E33">
        <v>15.5</v>
      </c>
    </row>
    <row r="34" spans="1:5" x14ac:dyDescent="0.25">
      <c r="A34">
        <v>1.6</v>
      </c>
      <c r="B34">
        <v>1.2</v>
      </c>
      <c r="C34" s="1" t="s">
        <v>0</v>
      </c>
      <c r="D34" s="1" t="s">
        <v>77</v>
      </c>
      <c r="E34">
        <v>15.4</v>
      </c>
    </row>
    <row r="35" spans="1:5" x14ac:dyDescent="0.25">
      <c r="A35">
        <v>2.4</v>
      </c>
      <c r="B35">
        <v>1.2</v>
      </c>
      <c r="C35" s="1" t="s">
        <v>0</v>
      </c>
      <c r="D35" s="1" t="s">
        <v>78</v>
      </c>
      <c r="E35">
        <v>15.4</v>
      </c>
    </row>
    <row r="36" spans="1:5" x14ac:dyDescent="0.25">
      <c r="A36">
        <v>2.4</v>
      </c>
      <c r="B36">
        <v>1.3</v>
      </c>
      <c r="C36" s="1" t="s">
        <v>0</v>
      </c>
      <c r="D36" s="1" t="s">
        <v>79</v>
      </c>
      <c r="E36">
        <v>17</v>
      </c>
    </row>
    <row r="37" spans="1:5" x14ac:dyDescent="0.25">
      <c r="A37">
        <v>2.2000000000000002</v>
      </c>
      <c r="B37">
        <v>1.4</v>
      </c>
      <c r="C37" s="1" t="s">
        <v>0</v>
      </c>
      <c r="D37" s="1" t="s">
        <v>80</v>
      </c>
      <c r="E37">
        <v>17.899999999999999</v>
      </c>
    </row>
    <row r="38" spans="1:5" x14ac:dyDescent="0.25">
      <c r="A38">
        <v>3.4</v>
      </c>
      <c r="B38">
        <v>2.5</v>
      </c>
      <c r="C38" s="1" t="s">
        <v>0</v>
      </c>
      <c r="D38" s="1" t="s">
        <v>81</v>
      </c>
      <c r="E38">
        <v>31.6</v>
      </c>
    </row>
    <row r="40" spans="1:5" x14ac:dyDescent="0.25">
      <c r="A40" t="s">
        <v>36</v>
      </c>
    </row>
    <row r="41" spans="1:5" x14ac:dyDescent="0.25">
      <c r="A41" t="s">
        <v>12</v>
      </c>
      <c r="B41" t="s">
        <v>13</v>
      </c>
      <c r="C41" t="s">
        <v>47</v>
      </c>
      <c r="D41" t="s">
        <v>48</v>
      </c>
      <c r="E41" t="s">
        <v>49</v>
      </c>
    </row>
    <row r="42" spans="1:5" x14ac:dyDescent="0.25">
      <c r="A42">
        <v>2.2000000000000002</v>
      </c>
      <c r="B42">
        <v>1.3</v>
      </c>
      <c r="C42" s="1" t="s">
        <v>0</v>
      </c>
      <c r="D42" s="1" t="s">
        <v>82</v>
      </c>
      <c r="E42">
        <v>16.8</v>
      </c>
    </row>
    <row r="43" spans="1:5" x14ac:dyDescent="0.25">
      <c r="A43">
        <v>2.1</v>
      </c>
      <c r="B43">
        <v>1.2</v>
      </c>
      <c r="C43" s="1" t="s">
        <v>0</v>
      </c>
      <c r="D43" s="1" t="s">
        <v>83</v>
      </c>
      <c r="E43">
        <v>14.9</v>
      </c>
    </row>
    <row r="44" spans="1:5" x14ac:dyDescent="0.25">
      <c r="A44">
        <v>2.1</v>
      </c>
      <c r="B44">
        <v>1.5</v>
      </c>
      <c r="C44" s="1" t="s">
        <v>0</v>
      </c>
      <c r="D44" s="1" t="s">
        <v>84</v>
      </c>
      <c r="E44">
        <v>18.899999999999999</v>
      </c>
    </row>
    <row r="45" spans="1:5" x14ac:dyDescent="0.25">
      <c r="A45">
        <v>3.7</v>
      </c>
      <c r="B45">
        <v>1.3</v>
      </c>
      <c r="C45" s="1" t="s">
        <v>0</v>
      </c>
      <c r="D45" s="1" t="s">
        <v>85</v>
      </c>
      <c r="E45">
        <v>16.3</v>
      </c>
    </row>
    <row r="46" spans="1:5" x14ac:dyDescent="0.25">
      <c r="A46">
        <v>2.1</v>
      </c>
      <c r="B46">
        <v>1.7</v>
      </c>
      <c r="C46" s="1" t="s">
        <v>0</v>
      </c>
      <c r="D46" s="1" t="s">
        <v>86</v>
      </c>
      <c r="E46">
        <v>21</v>
      </c>
    </row>
    <row r="47" spans="1:5" x14ac:dyDescent="0.25">
      <c r="A47">
        <v>2.4</v>
      </c>
      <c r="B47">
        <v>1.3</v>
      </c>
      <c r="C47" s="1" t="s">
        <v>0</v>
      </c>
      <c r="D47" s="1" t="s">
        <v>87</v>
      </c>
      <c r="E47">
        <v>15</v>
      </c>
    </row>
    <row r="48" spans="1:5" x14ac:dyDescent="0.25">
      <c r="A48">
        <v>2.2000000000000002</v>
      </c>
      <c r="B48">
        <v>1.8</v>
      </c>
      <c r="C48" s="1" t="s">
        <v>0</v>
      </c>
      <c r="D48" s="1" t="s">
        <v>88</v>
      </c>
      <c r="E48">
        <v>21.4</v>
      </c>
    </row>
    <row r="49" spans="1:5" x14ac:dyDescent="0.25">
      <c r="A49">
        <v>2.1</v>
      </c>
      <c r="B49">
        <v>1.3</v>
      </c>
      <c r="C49" s="1" t="s">
        <v>0</v>
      </c>
      <c r="D49" s="1" t="s">
        <v>89</v>
      </c>
      <c r="E49">
        <v>15.7</v>
      </c>
    </row>
    <row r="50" spans="1:5" x14ac:dyDescent="0.25">
      <c r="A50">
        <v>2.8</v>
      </c>
      <c r="B50">
        <v>1.7</v>
      </c>
      <c r="C50" s="1" t="s">
        <v>0</v>
      </c>
      <c r="D50" s="1" t="s">
        <v>90</v>
      </c>
      <c r="E50">
        <v>19.3</v>
      </c>
    </row>
    <row r="51" spans="1:5" x14ac:dyDescent="0.25">
      <c r="A51">
        <v>2.2999999999999998</v>
      </c>
      <c r="B51">
        <v>1.3</v>
      </c>
      <c r="C51" s="1" t="s">
        <v>0</v>
      </c>
      <c r="D51" s="1" t="s">
        <v>91</v>
      </c>
      <c r="E51">
        <v>15.2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9 4 W Z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9 4 W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F m V B e z 4 u o p g E A A E c T A A A T A B w A R m 9 y b X V s Y X M v U 2 V j d G l v b j E u b S C i G A A o o B Q A A A A A A A A A A A A A A A A A A A A A A A A A A A D t l t F q w j A U h u 8 F 3 y H U G 4 U q 2 k 3 n J r 2 Q W O f V 2 K y 7 W o f U e q Y Z a T K S V C b i u y 9 S x Y 2 1 Y 4 M x w 2 g p t P 1 P 2 v O n / X p y J E S K c I b 8 9 N j q l U v l k l y G A u a o Y g 1 G 3 t j v 1 / u e 7 7 Q 7 0 4 g S Y G o a U m o h F 1 F Q 5 R L S m 8 8 T E Y F W s F w 1 B j x K Y j 2 q O i Q U G p g z p S 9 k 1 c J X w b 0 E I Q N Y C p 4 E h 2 E y u C Z q l M w C 7 H f O L 5 v 1 I W E h v R X 8 W d s J x i A T q u Q U p 3 k 9 B m K x D v I 8 N S K 5 s m r 2 w w A o i Y k C 4 V o 9 y 0 a Y 0 y R m 0 u 3 a y G M R n x O 2 c F t O 2 3 m s 2 a n 9 i o W X I V v o + U 7 W L 7 C b 2 S S c a e 8 T E T L 5 x E W c P m E X l N V 0 r v Z m Y 6 V q S 2 d Q O o I U v K q t j Q 6 6 c 9 B Z E s 9 A v I u c 5 d x x n q O 3 c / R O j n 6 R o 3 c / 6 N t a u U R Y 5 g v 4 H g G o 6 t T + A Q U 2 u k u 4 A l + t K b j H 0 8 Y N Z / D L h H w i w W B G 9 o 5 + S g k e 9 f X u N M 2 q F B m u C k p O Q Y m H T V x P 8 l 0 V l J y U E s O q y V e + C l J O u O r s / 1 v 9 l V c g / p 4 S P 8 2 b 2 Z c c P R W E m N C X G M V I h q u C E h P 6 E j M o y X d V U G J G X 2 I Y J 0 U 9 O R 0 p b 1 B L A Q I t A B Q A A g A I A P e F m V A 8 R / / 4 p w A A A P g A A A A S A A A A A A A A A A A A A A A A A A A A A A B D b 2 5 m a W c v U G F j a 2 F n Z S 5 4 b W x Q S w E C L Q A U A A I A C A D 3 h Z l Q D 8 r p q 6 Q A A A D p A A A A E w A A A A A A A A A A A A A A A A D z A A A A W 0 N v b n R l b n R f V H l w Z X N d L n h t b F B L A Q I t A B Q A A g A I A P e F m V B e z 4 u o p g E A A E c T A A A T A A A A A A A A A A A A A A A A A O Q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q A A A A A A A A g 2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I R V J T Q S 1 B R V M y N T Z f Y 2 x p Z W 5 0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1 V D I y O j E 0 O j I y L j I y N j U 1 O T N a I i A v P j x F b n R y e S B U e X B l P S J G a W x s Q 2 9 s d W 1 u V H l w Z X M i I F Z h b H V l P S J z Q m d V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I R V J T Q S 1 B R V M y N T Z f Y 2 x p Z W 5 0 X 2 F s b C 9 D a G F u Z 2 V k I F R 5 c G U u e 0 N v b H V t b j E s M H 0 m c X V v d D s s J n F 1 b 3 Q 7 U 2 V j d G l v b j E v R E h F U l N B L U F F U z I 1 N l 9 j b G l l b n R f Y W x s L 0 N o Y W 5 n Z W Q g V H l w Z S 5 7 Q 2 9 s d W 1 u M i w x f S Z x d W 9 0 O y w m c X V v d D t T Z W N 0 a W 9 u M S 9 E S E V S U 0 E t Q U V T M j U 2 X 2 N s a W V u d F 9 h b G w v Q 2 h h b m d l Z C B U e X B l L n t D b 2 x 1 b W 4 z L D J 9 J n F 1 b 3 Q 7 L C Z x d W 9 0 O 1 N l Y 3 R p b 2 4 x L 0 R I R V J T Q S 1 B R V M y N T Z f Y 2 x p Z W 5 0 X 2 F s b C 9 D a G F u Z 2 V k I F R 5 c G U u e 0 N v b H V t b j Q s M 3 0 m c X V v d D s s J n F 1 b 3 Q 7 U 2 V j d G l v b j E v R E h F U l N B L U F F U z I 1 N l 9 j b G l l b n R f Y W x s L 0 N o Y W 5 n Z W Q g V H l w Z S 5 7 Q 2 9 s d W 1 u N S w 0 f S Z x d W 9 0 O y w m c X V v d D t T Z W N 0 a W 9 u M S 9 E S E V S U 0 E t Q U V T M j U 2 X 2 N s a W V u d F 9 h b G w v Q 2 h h b m d l Z C B U e X B l L n t D b 2 x 1 b W 4 2 L D V 9 J n F 1 b 3 Q 7 L C Z x d W 9 0 O 1 N l Y 3 R p b 2 4 x L 0 R I R V J T Q S 1 B R V M y N T Z f Y 2 x p Z W 5 0 X 2 F s b C 9 D a G F u Z 2 V k I F R 5 c G U u e 0 N v b H V t b j c s N n 0 m c X V v d D s s J n F 1 b 3 Q 7 U 2 V j d G l v b j E v R E h F U l N B L U F F U z I 1 N l 9 j b G l l b n R f Y W x s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S E V S U 0 E t Q U V T M j U 2 X 2 N s a W V u d F 9 h b G w v Q 2 h h b m d l Z C B U e X B l L n t D b 2 x 1 b W 4 x L D B 9 J n F 1 b 3 Q 7 L C Z x d W 9 0 O 1 N l Y 3 R p b 2 4 x L 0 R I R V J T Q S 1 B R V M y N T Z f Y 2 x p Z W 5 0 X 2 F s b C 9 D a G F u Z 2 V k I F R 5 c G U u e 0 N v b H V t b j I s M X 0 m c X V v d D s s J n F 1 b 3 Q 7 U 2 V j d G l v b j E v R E h F U l N B L U F F U z I 1 N l 9 j b G l l b n R f Y W x s L 0 N o Y W 5 n Z W Q g V H l w Z S 5 7 Q 2 9 s d W 1 u M y w y f S Z x d W 9 0 O y w m c X V v d D t T Z W N 0 a W 9 u M S 9 E S E V S U 0 E t Q U V T M j U 2 X 2 N s a W V u d F 9 h b G w v Q 2 h h b m d l Z C B U e X B l L n t D b 2 x 1 b W 4 0 L D N 9 J n F 1 b 3 Q 7 L C Z x d W 9 0 O 1 N l Y 3 R p b 2 4 x L 0 R I R V J T Q S 1 B R V M y N T Z f Y 2 x p Z W 5 0 X 2 F s b C 9 D a G F u Z 2 V k I F R 5 c G U u e 0 N v b H V t b j U s N H 0 m c X V v d D s s J n F 1 b 3 Q 7 U 2 V j d G l v b j E v R E h F U l N B L U F F U z I 1 N l 9 j b G l l b n R f Y W x s L 0 N o Y W 5 n Z W Q g V H l w Z S 5 7 Q 2 9 s d W 1 u N i w 1 f S Z x d W 9 0 O y w m c X V v d D t T Z W N 0 a W 9 u M S 9 E S E V S U 0 E t Q U V T M j U 2 X 2 N s a W V u d F 9 h b G w v Q 2 h h b m d l Z C B U e X B l L n t D b 2 x 1 b W 4 3 L D Z 9 J n F 1 b 3 Q 7 L C Z x d W 9 0 O 1 N l Y 3 R p b 2 4 x L 0 R I R V J T Q S 1 B R V M y N T Z f Y 2 x p Z W 5 0 X 2 F s b C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I R V J T Q S 1 B R V M y N T Z f Y 2 x p Z W 5 0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E V S U 0 E t Q U V T M j U 2 X 2 N s a W V u d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E V S U 0 E t Q U V T M j U 2 X 2 N s a W V u d F 9 h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S E V S U 0 F f Q U V T M j U 2 X 2 N s a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y M j o x N j o 0 M y 4 3 N T I x M T U 4 W i I g L z 4 8 R W 5 0 c n k g V H l w Z T 0 i R m l s b E N v b H V t b l R 5 c G V z I i B W Y W x 1 Z T 0 i c 0 J R V U d C Z 1 l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E V S U 0 E t Q U V T M j U 2 X 2 N s a W V u d F 9 h b G w g K D I p L 0 N o Y W 5 n Z W Q g V H l w Z S 5 7 Q 2 9 s d W 1 u M S w w f S Z x d W 9 0 O y w m c X V v d D t T Z W N 0 a W 9 u M S 9 E S E V S U 0 E t Q U V T M j U 2 X 2 N s a W V u d F 9 h b G w g K D I p L 0 N o Y W 5 n Z W Q g V H l w Z S 5 7 Q 2 9 s d W 1 u M i w x f S Z x d W 9 0 O y w m c X V v d D t T Z W N 0 a W 9 u M S 9 E S E V S U 0 E t Q U V T M j U 2 X 2 N s a W V u d F 9 h b G w g K D I p L 0 N o Y W 5 n Z W Q g V H l w Z S 5 7 Q 2 9 s d W 1 u M y w y f S Z x d W 9 0 O y w m c X V v d D t T Z W N 0 a W 9 u M S 9 E S E V S U 0 E t Q U V T M j U 2 X 2 N s a W V u d F 9 h b G w g K D I p L 0 N o Y W 5 n Z W Q g V H l w Z S 5 7 Q 2 9 s d W 1 u N C w z f S Z x d W 9 0 O y w m c X V v d D t T Z W N 0 a W 9 u M S 9 E S E V S U 0 E t Q U V T M j U 2 X 2 N s a W V u d F 9 h b G w g K D I p L 0 N o Y W 5 n Z W Q g V H l w Z S 5 7 Q 2 9 s d W 1 u N S w 0 f S Z x d W 9 0 O y w m c X V v d D t T Z W N 0 a W 9 u M S 9 E S E V S U 0 E t Q U V T M j U 2 X 2 N s a W V u d F 9 h b G w g K D I p L 0 N o Y W 5 n Z W Q g V H l w Z S 5 7 Q 2 9 s d W 1 u N i w 1 f S Z x d W 9 0 O y w m c X V v d D t T Z W N 0 a W 9 u M S 9 E S E V S U 0 E t Q U V T M j U 2 X 2 N s a W V u d F 9 h b G w g K D I p L 0 N o Y W 5 n Z W Q g V H l w Z S 5 7 Q 2 9 s d W 1 u N y w 2 f S Z x d W 9 0 O y w m c X V v d D t T Z W N 0 a W 9 u M S 9 E S E V S U 0 E t Q U V T M j U 2 X 2 N s a W V u d F 9 h b G w g K D I p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S E V S U 0 E t Q U V T M j U 2 X 2 N s a W V u d F 9 h b G w g K D I p L 0 N o Y W 5 n Z W Q g V H l w Z S 5 7 Q 2 9 s d W 1 u M S w w f S Z x d W 9 0 O y w m c X V v d D t T Z W N 0 a W 9 u M S 9 E S E V S U 0 E t Q U V T M j U 2 X 2 N s a W V u d F 9 h b G w g K D I p L 0 N o Y W 5 n Z W Q g V H l w Z S 5 7 Q 2 9 s d W 1 u M i w x f S Z x d W 9 0 O y w m c X V v d D t T Z W N 0 a W 9 u M S 9 E S E V S U 0 E t Q U V T M j U 2 X 2 N s a W V u d F 9 h b G w g K D I p L 0 N o Y W 5 n Z W Q g V H l w Z S 5 7 Q 2 9 s d W 1 u M y w y f S Z x d W 9 0 O y w m c X V v d D t T Z W N 0 a W 9 u M S 9 E S E V S U 0 E t Q U V T M j U 2 X 2 N s a W V u d F 9 h b G w g K D I p L 0 N o Y W 5 n Z W Q g V H l w Z S 5 7 Q 2 9 s d W 1 u N C w z f S Z x d W 9 0 O y w m c X V v d D t T Z W N 0 a W 9 u M S 9 E S E V S U 0 E t Q U V T M j U 2 X 2 N s a W V u d F 9 h b G w g K D I p L 0 N o Y W 5 n Z W Q g V H l w Z S 5 7 Q 2 9 s d W 1 u N S w 0 f S Z x d W 9 0 O y w m c X V v d D t T Z W N 0 a W 9 u M S 9 E S E V S U 0 E t Q U V T M j U 2 X 2 N s a W V u d F 9 h b G w g K D I p L 0 N o Y W 5 n Z W Q g V H l w Z S 5 7 Q 2 9 s d W 1 u N i w 1 f S Z x d W 9 0 O y w m c X V v d D t T Z W N 0 a W 9 u M S 9 E S E V S U 0 E t Q U V T M j U 2 X 2 N s a W V u d F 9 h b G w g K D I p L 0 N o Y W 5 n Z W Q g V H l w Z S 5 7 Q 2 9 s d W 1 u N y w 2 f S Z x d W 9 0 O y w m c X V v d D t T Z W N 0 a W 9 u M S 9 E S E V S U 0 E t Q U V T M j U 2 X 2 N s a W V u d F 9 h b G w g K D I p L 0 N o Y W 5 n Z W Q g V H l w Z S 5 7 Q 2 9 s d W 1 u O C w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I R V J T Q S 1 B R V M y N T Z f Y 2 x p Z W 5 0 X 2 F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E V S U 0 E t Q U V T M j U 2 X 2 N s a W V u d F 9 h b G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E V S U 0 E t Q 0 h B Q 0 h B M j B f Y 2 x p Z W 5 0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I R V J T Q V 9 D S E F D S E E y M F 9 j b G l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V U M j I 6 M T g 6 M z c u N D U 5 N j Y 0 O V o i I C 8 + P E V u d H J 5 I F R 5 c G U 9 I k Z p b G x D b 2 x 1 b W 5 U e X B l c y I g V m F s d W U 9 I n N C U V V H Q m d Z R 0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h F U l N B L U N I Q U N I Q T I w X 2 N s a W V u d F 9 h b G w v Q 2 h h b m d l Z C B U e X B l L n t D b 2 x 1 b W 4 x L D B 9 J n F 1 b 3 Q 7 L C Z x d W 9 0 O 1 N l Y 3 R p b 2 4 x L 0 R I R V J T Q S 1 D S E F D S E E y M F 9 j b G l l b n R f Y W x s L 0 N o Y W 5 n Z W Q g V H l w Z S 5 7 Q 2 9 s d W 1 u M i w x f S Z x d W 9 0 O y w m c X V v d D t T Z W N 0 a W 9 u M S 9 E S E V S U 0 E t Q 0 h B Q 0 h B M j B f Y 2 x p Z W 5 0 X 2 F s b C 9 D a G F u Z 2 V k I F R 5 c G U u e 0 N v b H V t b j M s M n 0 m c X V v d D s s J n F 1 b 3 Q 7 U 2 V j d G l v b j E v R E h F U l N B L U N I Q U N I Q T I w X 2 N s a W V u d F 9 h b G w v Q 2 h h b m d l Z C B U e X B l L n t D b 2 x 1 b W 4 0 L D N 9 J n F 1 b 3 Q 7 L C Z x d W 9 0 O 1 N l Y 3 R p b 2 4 x L 0 R I R V J T Q S 1 D S E F D S E E y M F 9 j b G l l b n R f Y W x s L 0 N o Y W 5 n Z W Q g V H l w Z S 5 7 Q 2 9 s d W 1 u N S w 0 f S Z x d W 9 0 O y w m c X V v d D t T Z W N 0 a W 9 u M S 9 E S E V S U 0 E t Q 0 h B Q 0 h B M j B f Y 2 x p Z W 5 0 X 2 F s b C 9 D a G F u Z 2 V k I F R 5 c G U u e 0 N v b H V t b j Y s N X 0 m c X V v d D s s J n F 1 b 3 Q 7 U 2 V j d G l v b j E v R E h F U l N B L U N I Q U N I Q T I w X 2 N s a W V u d F 9 h b G w v Q 2 h h b m d l Z C B U e X B l L n t D b 2 x 1 b W 4 3 L D Z 9 J n F 1 b 3 Q 7 L C Z x d W 9 0 O 1 N l Y 3 R p b 2 4 x L 0 R I R V J T Q S 1 D S E F D S E E y M F 9 j b G l l b n R f Y W x s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S E V S U 0 E t Q 0 h B Q 0 h B M j B f Y 2 x p Z W 5 0 X 2 F s b C 9 D a G F u Z 2 V k I F R 5 c G U u e 0 N v b H V t b j E s M H 0 m c X V v d D s s J n F 1 b 3 Q 7 U 2 V j d G l v b j E v R E h F U l N B L U N I Q U N I Q T I w X 2 N s a W V u d F 9 h b G w v Q 2 h h b m d l Z C B U e X B l L n t D b 2 x 1 b W 4 y L D F 9 J n F 1 b 3 Q 7 L C Z x d W 9 0 O 1 N l Y 3 R p b 2 4 x L 0 R I R V J T Q S 1 D S E F D S E E y M F 9 j b G l l b n R f Y W x s L 0 N o Y W 5 n Z W Q g V H l w Z S 5 7 Q 2 9 s d W 1 u M y w y f S Z x d W 9 0 O y w m c X V v d D t T Z W N 0 a W 9 u M S 9 E S E V S U 0 E t Q 0 h B Q 0 h B M j B f Y 2 x p Z W 5 0 X 2 F s b C 9 D a G F u Z 2 V k I F R 5 c G U u e 0 N v b H V t b j Q s M 3 0 m c X V v d D s s J n F 1 b 3 Q 7 U 2 V j d G l v b j E v R E h F U l N B L U N I Q U N I Q T I w X 2 N s a W V u d F 9 h b G w v Q 2 h h b m d l Z C B U e X B l L n t D b 2 x 1 b W 4 1 L D R 9 J n F 1 b 3 Q 7 L C Z x d W 9 0 O 1 N l Y 3 R p b 2 4 x L 0 R I R V J T Q S 1 D S E F D S E E y M F 9 j b G l l b n R f Y W x s L 0 N o Y W 5 n Z W Q g V H l w Z S 5 7 Q 2 9 s d W 1 u N i w 1 f S Z x d W 9 0 O y w m c X V v d D t T Z W N 0 a W 9 u M S 9 E S E V S U 0 E t Q 0 h B Q 0 h B M j B f Y 2 x p Z W 5 0 X 2 F s b C 9 D a G F u Z 2 V k I F R 5 c G U u e 0 N v b H V t b j c s N n 0 m c X V v d D s s J n F 1 b 3 Q 7 U 2 V j d G l v b j E v R E h F U l N B L U N I Q U N I Q T I w X 2 N s a W V u d F 9 h b G w v Q 2 h h b m d l Z C B U e X B l L n t D b 2 x 1 b W 4 4 L D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E h F U l N B L U N I Q U N I Q T I w X 2 N s a W V u d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h F U l N B L U N I Q U N I Q T I w X 2 N s a W V u d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0 R I R V J T Q S 1 B R V M y N T Z f Y 2 x p Z W 5 0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D R E h F U l N B X 0 F F U z I 1 N l 9 j b G l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V U M j I 6 M T k 6 M T M u N z Y 4 O D E 1 N l o i I C 8 + P E V u d H J 5 I F R 5 c G U 9 I k Z p b G x D b 2 x 1 b W 5 U e X B l c y I g V m F s d W U 9 I n N C U V V H Q m d Z R 0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N E S E V S U 0 E t Q U V T M j U 2 X 2 N s a W V u d F 9 h b G w v Q 2 h h b m d l Z C B U e X B l L n t D b 2 x 1 b W 4 x L D B 9 J n F 1 b 3 Q 7 L C Z x d W 9 0 O 1 N l Y 3 R p b 2 4 x L 0 V D R E h F U l N B L U F F U z I 1 N l 9 j b G l l b n R f Y W x s L 0 N o Y W 5 n Z W Q g V H l w Z S 5 7 Q 2 9 s d W 1 u M i w x f S Z x d W 9 0 O y w m c X V v d D t T Z W N 0 a W 9 u M S 9 F Q 0 R I R V J T Q S 1 B R V M y N T Z f Y 2 x p Z W 5 0 X 2 F s b C 9 D a G F u Z 2 V k I F R 5 c G U u e 0 N v b H V t b j M s M n 0 m c X V v d D s s J n F 1 b 3 Q 7 U 2 V j d G l v b j E v R U N E S E V S U 0 E t Q U V T M j U 2 X 2 N s a W V u d F 9 h b G w v Q 2 h h b m d l Z C B U e X B l L n t D b 2 x 1 b W 4 0 L D N 9 J n F 1 b 3 Q 7 L C Z x d W 9 0 O 1 N l Y 3 R p b 2 4 x L 0 V D R E h F U l N B L U F F U z I 1 N l 9 j b G l l b n R f Y W x s L 0 N o Y W 5 n Z W Q g V H l w Z S 5 7 Q 2 9 s d W 1 u N S w 0 f S Z x d W 9 0 O y w m c X V v d D t T Z W N 0 a W 9 u M S 9 F Q 0 R I R V J T Q S 1 B R V M y N T Z f Y 2 x p Z W 5 0 X 2 F s b C 9 D a G F u Z 2 V k I F R 5 c G U u e 0 N v b H V t b j Y s N X 0 m c X V v d D s s J n F 1 b 3 Q 7 U 2 V j d G l v b j E v R U N E S E V S U 0 E t Q U V T M j U 2 X 2 N s a W V u d F 9 h b G w v Q 2 h h b m d l Z C B U e X B l L n t D b 2 x 1 b W 4 3 L D Z 9 J n F 1 b 3 Q 7 L C Z x d W 9 0 O 1 N l Y 3 R p b 2 4 x L 0 V D R E h F U l N B L U F F U z I 1 N l 9 j b G l l b n R f Y W x s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Q 0 R I R V J T Q S 1 B R V M y N T Z f Y 2 x p Z W 5 0 X 2 F s b C 9 D a G F u Z 2 V k I F R 5 c G U u e 0 N v b H V t b j E s M H 0 m c X V v d D s s J n F 1 b 3 Q 7 U 2 V j d G l v b j E v R U N E S E V S U 0 E t Q U V T M j U 2 X 2 N s a W V u d F 9 h b G w v Q 2 h h b m d l Z C B U e X B l L n t D b 2 x 1 b W 4 y L D F 9 J n F 1 b 3 Q 7 L C Z x d W 9 0 O 1 N l Y 3 R p b 2 4 x L 0 V D R E h F U l N B L U F F U z I 1 N l 9 j b G l l b n R f Y W x s L 0 N o Y W 5 n Z W Q g V H l w Z S 5 7 Q 2 9 s d W 1 u M y w y f S Z x d W 9 0 O y w m c X V v d D t T Z W N 0 a W 9 u M S 9 F Q 0 R I R V J T Q S 1 B R V M y N T Z f Y 2 x p Z W 5 0 X 2 F s b C 9 D a G F u Z 2 V k I F R 5 c G U u e 0 N v b H V t b j Q s M 3 0 m c X V v d D s s J n F 1 b 3 Q 7 U 2 V j d G l v b j E v R U N E S E V S U 0 E t Q U V T M j U 2 X 2 N s a W V u d F 9 h b G w v Q 2 h h b m d l Z C B U e X B l L n t D b 2 x 1 b W 4 1 L D R 9 J n F 1 b 3 Q 7 L C Z x d W 9 0 O 1 N l Y 3 R p b 2 4 x L 0 V D R E h F U l N B L U F F U z I 1 N l 9 j b G l l b n R f Y W x s L 0 N o Y W 5 n Z W Q g V H l w Z S 5 7 Q 2 9 s d W 1 u N i w 1 f S Z x d W 9 0 O y w m c X V v d D t T Z W N 0 a W 9 u M S 9 F Q 0 R I R V J T Q S 1 B R V M y N T Z f Y 2 x p Z W 5 0 X 2 F s b C 9 D a G F u Z 2 V k I F R 5 c G U u e 0 N v b H V t b j c s N n 0 m c X V v d D s s J n F 1 b 3 Q 7 U 2 V j d G l v b j E v R U N E S E V S U 0 E t Q U V T M j U 2 X 2 N s a W V u d F 9 h b G w v Q 2 h h b m d l Z C B U e X B l L n t D b 2 x 1 b W 4 4 L D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U N E S E V S U 0 E t Q U V T M j U 2 X 2 N s a W V u d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N E S E V S U 0 E t Q U V T M j U 2 X 2 N s a W V u d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0 R I R V J T Q S 1 D S E F D S E E y M F 9 j b G l l b n R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N E S E V S U 0 F f Q 0 h B Q 0 h B M j B f Y 2 x p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1 V D I y O j E 5 O j Q 5 L j U z N j E y O D l a I i A v P j x F b n R y e S B U e X B l P S J G a W x s Q 2 9 s d W 1 u V H l w Z X M i I F Z h b H V l P S J z Q l F V R 0 J n W U d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D R E h F U l N B L U N I Q U N I Q T I w X 2 N s a W V u d F 9 h b G w v Q 2 h h b m d l Z C B U e X B l L n t D b 2 x 1 b W 4 x L D B 9 J n F 1 b 3 Q 7 L C Z x d W 9 0 O 1 N l Y 3 R p b 2 4 x L 0 V D R E h F U l N B L U N I Q U N I Q T I w X 2 N s a W V u d F 9 h b G w v Q 2 h h b m d l Z C B U e X B l L n t D b 2 x 1 b W 4 y L D F 9 J n F 1 b 3 Q 7 L C Z x d W 9 0 O 1 N l Y 3 R p b 2 4 x L 0 V D R E h F U l N B L U N I Q U N I Q T I w X 2 N s a W V u d F 9 h b G w v Q 2 h h b m d l Z C B U e X B l L n t D b 2 x 1 b W 4 z L D J 9 J n F 1 b 3 Q 7 L C Z x d W 9 0 O 1 N l Y 3 R p b 2 4 x L 0 V D R E h F U l N B L U N I Q U N I Q T I w X 2 N s a W V u d F 9 h b G w v Q 2 h h b m d l Z C B U e X B l L n t D b 2 x 1 b W 4 0 L D N 9 J n F 1 b 3 Q 7 L C Z x d W 9 0 O 1 N l Y 3 R p b 2 4 x L 0 V D R E h F U l N B L U N I Q U N I Q T I w X 2 N s a W V u d F 9 h b G w v Q 2 h h b m d l Z C B U e X B l L n t D b 2 x 1 b W 4 1 L D R 9 J n F 1 b 3 Q 7 L C Z x d W 9 0 O 1 N l Y 3 R p b 2 4 x L 0 V D R E h F U l N B L U N I Q U N I Q T I w X 2 N s a W V u d F 9 h b G w v Q 2 h h b m d l Z C B U e X B l L n t D b 2 x 1 b W 4 2 L D V 9 J n F 1 b 3 Q 7 L C Z x d W 9 0 O 1 N l Y 3 R p b 2 4 x L 0 V D R E h F U l N B L U N I Q U N I Q T I w X 2 N s a W V u d F 9 h b G w v Q 2 h h b m d l Z C B U e X B l L n t D b 2 x 1 b W 4 3 L D Z 9 J n F 1 b 3 Q 7 L C Z x d W 9 0 O 1 N l Y 3 R p b 2 4 x L 0 V D R E h F U l N B L U N I Q U N I Q T I w X 2 N s a W V u d F 9 h b G w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D R E h F U l N B L U N I Q U N I Q T I w X 2 N s a W V u d F 9 h b G w v Q 2 h h b m d l Z C B U e X B l L n t D b 2 x 1 b W 4 x L D B 9 J n F 1 b 3 Q 7 L C Z x d W 9 0 O 1 N l Y 3 R p b 2 4 x L 0 V D R E h F U l N B L U N I Q U N I Q T I w X 2 N s a W V u d F 9 h b G w v Q 2 h h b m d l Z C B U e X B l L n t D b 2 x 1 b W 4 y L D F 9 J n F 1 b 3 Q 7 L C Z x d W 9 0 O 1 N l Y 3 R p b 2 4 x L 0 V D R E h F U l N B L U N I Q U N I Q T I w X 2 N s a W V u d F 9 h b G w v Q 2 h h b m d l Z C B U e X B l L n t D b 2 x 1 b W 4 z L D J 9 J n F 1 b 3 Q 7 L C Z x d W 9 0 O 1 N l Y 3 R p b 2 4 x L 0 V D R E h F U l N B L U N I Q U N I Q T I w X 2 N s a W V u d F 9 h b G w v Q 2 h h b m d l Z C B U e X B l L n t D b 2 x 1 b W 4 0 L D N 9 J n F 1 b 3 Q 7 L C Z x d W 9 0 O 1 N l Y 3 R p b 2 4 x L 0 V D R E h F U l N B L U N I Q U N I Q T I w X 2 N s a W V u d F 9 h b G w v Q 2 h h b m d l Z C B U e X B l L n t D b 2 x 1 b W 4 1 L D R 9 J n F 1 b 3 Q 7 L C Z x d W 9 0 O 1 N l Y 3 R p b 2 4 x L 0 V D R E h F U l N B L U N I Q U N I Q T I w X 2 N s a W V u d F 9 h b G w v Q 2 h h b m d l Z C B U e X B l L n t D b 2 x 1 b W 4 2 L D V 9 J n F 1 b 3 Q 7 L C Z x d W 9 0 O 1 N l Y 3 R p b 2 4 x L 0 V D R E h F U l N B L U N I Q U N I Q T I w X 2 N s a W V u d F 9 h b G w v Q 2 h h b m d l Z C B U e X B l L n t D b 2 x 1 b W 4 3 L D Z 9 J n F 1 b 3 Q 7 L C Z x d W 9 0 O 1 N l Y 3 R p b 2 4 x L 0 V D R E h F U l N B L U N I Q U N I Q T I w X 2 N s a W V u d F 9 h b G w v Q 2 h h b m d l Z C B U e X B l L n t D b 2 x 1 b W 4 4 L D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U N E S E V S U 0 E t Q 0 h B Q 0 h B M j B f Y 2 x p Z W 5 0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0 R I R V J T Q S 1 D S E F D S E E y M F 9 j b G l l b n R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h F U l N B L U F F U z I 1 N l 9 z Z X J 2 Z X J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h F U l N B X 0 F F U z I 1 N l 9 z Z X J 2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V U M j I 6 N D Q 6 M j M u N j g w N j U 0 N V o i I C 8 + P E V u d H J 5 I F R 5 c G U 9 I k Z p b G x D b 2 x 1 b W 5 U e X B l c y I g V m F s d W U 9 I n N C U V V H Q m d Z R 0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h F U l N B L U F F U z I 1 N l 9 z Z X J 2 Z X J f Y W x s L 0 N o Y W 5 n Z W Q g V H l w Z S 5 7 Q 2 9 s d W 1 u M S w w f S Z x d W 9 0 O y w m c X V v d D t T Z W N 0 a W 9 u M S 9 E S E V S U 0 E t Q U V T M j U 2 X 3 N l c n Z l c l 9 h b G w v Q 2 h h b m d l Z C B U e X B l L n t D b 2 x 1 b W 4 y L D F 9 J n F 1 b 3 Q 7 L C Z x d W 9 0 O 1 N l Y 3 R p b 2 4 x L 0 R I R V J T Q S 1 B R V M y N T Z f c 2 V y d m V y X 2 F s b C 9 D a G F u Z 2 V k I F R 5 c G U u e 0 N v b H V t b j M s M n 0 m c X V v d D s s J n F 1 b 3 Q 7 U 2 V j d G l v b j E v R E h F U l N B L U F F U z I 1 N l 9 z Z X J 2 Z X J f Y W x s L 0 N o Y W 5 n Z W Q g V H l w Z S 5 7 Q 2 9 s d W 1 u N C w z f S Z x d W 9 0 O y w m c X V v d D t T Z W N 0 a W 9 u M S 9 E S E V S U 0 E t Q U V T M j U 2 X 3 N l c n Z l c l 9 h b G w v Q 2 h h b m d l Z C B U e X B l L n t D b 2 x 1 b W 4 1 L D R 9 J n F 1 b 3 Q 7 L C Z x d W 9 0 O 1 N l Y 3 R p b 2 4 x L 0 R I R V J T Q S 1 B R V M y N T Z f c 2 V y d m V y X 2 F s b C 9 D a G F u Z 2 V k I F R 5 c G U u e 0 N v b H V t b j Y s N X 0 m c X V v d D s s J n F 1 b 3 Q 7 U 2 V j d G l v b j E v R E h F U l N B L U F F U z I 1 N l 9 z Z X J 2 Z X J f Y W x s L 0 N o Y W 5 n Z W Q g V H l w Z S 5 7 Q 2 9 s d W 1 u N y w 2 f S Z x d W 9 0 O y w m c X V v d D t T Z W N 0 a W 9 u M S 9 E S E V S U 0 E t Q U V T M j U 2 X 3 N l c n Z l c l 9 h b G w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I R V J T Q S 1 B R V M y N T Z f c 2 V y d m V y X 2 F s b C 9 D a G F u Z 2 V k I F R 5 c G U u e 0 N v b H V t b j E s M H 0 m c X V v d D s s J n F 1 b 3 Q 7 U 2 V j d G l v b j E v R E h F U l N B L U F F U z I 1 N l 9 z Z X J 2 Z X J f Y W x s L 0 N o Y W 5 n Z W Q g V H l w Z S 5 7 Q 2 9 s d W 1 u M i w x f S Z x d W 9 0 O y w m c X V v d D t T Z W N 0 a W 9 u M S 9 E S E V S U 0 E t Q U V T M j U 2 X 3 N l c n Z l c l 9 h b G w v Q 2 h h b m d l Z C B U e X B l L n t D b 2 x 1 b W 4 z L D J 9 J n F 1 b 3 Q 7 L C Z x d W 9 0 O 1 N l Y 3 R p b 2 4 x L 0 R I R V J T Q S 1 B R V M y N T Z f c 2 V y d m V y X 2 F s b C 9 D a G F u Z 2 V k I F R 5 c G U u e 0 N v b H V t b j Q s M 3 0 m c X V v d D s s J n F 1 b 3 Q 7 U 2 V j d G l v b j E v R E h F U l N B L U F F U z I 1 N l 9 z Z X J 2 Z X J f Y W x s L 0 N o Y W 5 n Z W Q g V H l w Z S 5 7 Q 2 9 s d W 1 u N S w 0 f S Z x d W 9 0 O y w m c X V v d D t T Z W N 0 a W 9 u M S 9 E S E V S U 0 E t Q U V T M j U 2 X 3 N l c n Z l c l 9 h b G w v Q 2 h h b m d l Z C B U e X B l L n t D b 2 x 1 b W 4 2 L D V 9 J n F 1 b 3 Q 7 L C Z x d W 9 0 O 1 N l Y 3 R p b 2 4 x L 0 R I R V J T Q S 1 B R V M y N T Z f c 2 V y d m V y X 2 F s b C 9 D a G F u Z 2 V k I F R 5 c G U u e 0 N v b H V t b j c s N n 0 m c X V v d D s s J n F 1 b 3 Q 7 U 2 V j d G l v b j E v R E h F U l N B L U F F U z I 1 N l 9 z Z X J 2 Z X J f Y W x s L 0 N o Y W 5 n Z W Q g V H l w Z S 5 7 Q 2 9 s d W 1 u O C w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I R V J T Q S 1 B R V M y N T Z f c 2 V y d m V y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E V S U 0 E t Q U V T M j U 2 X 3 N l c n Z l c l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E V S U 0 E t Q 0 h B Q 0 h B M j B f c 2 V y d m V y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l c n Z l c i I g L z 4 8 R W 5 0 c n k g V H l w Z T 0 i U m V j b 3 Z l c n l U Y X J n Z X R D b 2 x 1 b W 4 i I F Z h b H V l P S J s M S I g L z 4 8 R W 5 0 c n k g V H l w Z T 0 i U m V j b 3 Z l c n l U Y X J n Z X R S b 3 c i I F Z h b H V l P S J s M T U i I C 8 + P E V u d H J 5 I F R 5 c G U 9 I k Z p b G x U Y X J n Z X Q i I F Z h b H V l P S J z R E h F U l N B X 0 N I Q U N I Q T I w X 3 N l c n Z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y M j o 0 N T o x M S 4 1 N D c x M D U z W i I g L z 4 8 R W 5 0 c n k g V H l w Z T 0 i R m l s b E N v b H V t b l R 5 c G V z I i B W Y W x 1 Z T 0 i c 0 J R V U d C Z 1 l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E V S U 0 E t Q 0 h B Q 0 h B M j B f c 2 V y d m V y X 2 F s b C 9 D a G F u Z 2 V k I F R 5 c G U u e 0 N v b H V t b j E s M H 0 m c X V v d D s s J n F 1 b 3 Q 7 U 2 V j d G l v b j E v R E h F U l N B L U N I Q U N I Q T I w X 3 N l c n Z l c l 9 h b G w v Q 2 h h b m d l Z C B U e X B l L n t D b 2 x 1 b W 4 y L D F 9 J n F 1 b 3 Q 7 L C Z x d W 9 0 O 1 N l Y 3 R p b 2 4 x L 0 R I R V J T Q S 1 D S E F D S E E y M F 9 z Z X J 2 Z X J f Y W x s L 0 N o Y W 5 n Z W Q g V H l w Z S 5 7 Q 2 9 s d W 1 u M y w y f S Z x d W 9 0 O y w m c X V v d D t T Z W N 0 a W 9 u M S 9 E S E V S U 0 E t Q 0 h B Q 0 h B M j B f c 2 V y d m V y X 2 F s b C 9 D a G F u Z 2 V k I F R 5 c G U u e 0 N v b H V t b j Q s M 3 0 m c X V v d D s s J n F 1 b 3 Q 7 U 2 V j d G l v b j E v R E h F U l N B L U N I Q U N I Q T I w X 3 N l c n Z l c l 9 h b G w v Q 2 h h b m d l Z C B U e X B l L n t D b 2 x 1 b W 4 1 L D R 9 J n F 1 b 3 Q 7 L C Z x d W 9 0 O 1 N l Y 3 R p b 2 4 x L 0 R I R V J T Q S 1 D S E F D S E E y M F 9 z Z X J 2 Z X J f Y W x s L 0 N o Y W 5 n Z W Q g V H l w Z S 5 7 Q 2 9 s d W 1 u N i w 1 f S Z x d W 9 0 O y w m c X V v d D t T Z W N 0 a W 9 u M S 9 E S E V S U 0 E t Q 0 h B Q 0 h B M j B f c 2 V y d m V y X 2 F s b C 9 D a G F u Z 2 V k I F R 5 c G U u e 0 N v b H V t b j c s N n 0 m c X V v d D s s J n F 1 b 3 Q 7 U 2 V j d G l v b j E v R E h F U l N B L U N I Q U N I Q T I w X 3 N l c n Z l c l 9 h b G w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I R V J T Q S 1 D S E F D S E E y M F 9 z Z X J 2 Z X J f Y W x s L 0 N o Y W 5 n Z W Q g V H l w Z S 5 7 Q 2 9 s d W 1 u M S w w f S Z x d W 9 0 O y w m c X V v d D t T Z W N 0 a W 9 u M S 9 E S E V S U 0 E t Q 0 h B Q 0 h B M j B f c 2 V y d m V y X 2 F s b C 9 D a G F u Z 2 V k I F R 5 c G U u e 0 N v b H V t b j I s M X 0 m c X V v d D s s J n F 1 b 3 Q 7 U 2 V j d G l v b j E v R E h F U l N B L U N I Q U N I Q T I w X 3 N l c n Z l c l 9 h b G w v Q 2 h h b m d l Z C B U e X B l L n t D b 2 x 1 b W 4 z L D J 9 J n F 1 b 3 Q 7 L C Z x d W 9 0 O 1 N l Y 3 R p b 2 4 x L 0 R I R V J T Q S 1 D S E F D S E E y M F 9 z Z X J 2 Z X J f Y W x s L 0 N o Y W 5 n Z W Q g V H l w Z S 5 7 Q 2 9 s d W 1 u N C w z f S Z x d W 9 0 O y w m c X V v d D t T Z W N 0 a W 9 u M S 9 E S E V S U 0 E t Q 0 h B Q 0 h B M j B f c 2 V y d m V y X 2 F s b C 9 D a G F u Z 2 V k I F R 5 c G U u e 0 N v b H V t b j U s N H 0 m c X V v d D s s J n F 1 b 3 Q 7 U 2 V j d G l v b j E v R E h F U l N B L U N I Q U N I Q T I w X 3 N l c n Z l c l 9 h b G w v Q 2 h h b m d l Z C B U e X B l L n t D b 2 x 1 b W 4 2 L D V 9 J n F 1 b 3 Q 7 L C Z x d W 9 0 O 1 N l Y 3 R p b 2 4 x L 0 R I R V J T Q S 1 D S E F D S E E y M F 9 z Z X J 2 Z X J f Y W x s L 0 N o Y W 5 n Z W Q g V H l w Z S 5 7 Q 2 9 s d W 1 u N y w 2 f S Z x d W 9 0 O y w m c X V v d D t T Z W N 0 a W 9 u M S 9 E S E V S U 0 E t Q 0 h B Q 0 h B M j B f c 2 V y d m V y X 2 F s b C 9 D a G F u Z 2 V k I F R 5 c G U u e 0 N v b H V t b j g s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S E V S U 0 E t Q 0 h B Q 0 h B M j B f c 2 V y d m V y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E V S U 0 E t Q 0 h B Q 0 h B M j B f c 2 V y d m V y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D R E h F U l N B L U F F U z I 1 N l 9 z Z X J 2 Z X J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V y d m V y I i A v P j x F b n R y e S B U e X B l P S J S Z W N v d m V y e V R h c m d l d E N v b H V t b i I g V m F s d W U 9 I m w x I i A v P j x F b n R y e S B U e X B l P S J S Z W N v d m V y e V R h c m d l d F J v d y I g V m F s d W U 9 I m w y O C I g L z 4 8 R W 5 0 c n k g V H l w Z T 0 i R m l s b F R h c m d l d C I g V m F s d W U 9 I n N F Q 0 R I R V J T Q V 9 B R V M y N T Z f c 2 V y d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1 V D I y O j Q 1 O j Q 0 L j g y N j k 0 M T d a I i A v P j x F b n R y e S B U e X B l P S J G a W x s Q 2 9 s d W 1 u V H l w Z X M i I F Z h b H V l P S J z Q l F V R 0 J n W U d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D R E h F U l N B L U F F U z I 1 N l 9 z Z X J 2 Z X J f Y W x s L 0 N o Y W 5 n Z W Q g V H l w Z S 5 7 Q 2 9 s d W 1 u M S w w f S Z x d W 9 0 O y w m c X V v d D t T Z W N 0 a W 9 u M S 9 F Q 0 R I R V J T Q S 1 B R V M y N T Z f c 2 V y d m V y X 2 F s b C 9 D a G F u Z 2 V k I F R 5 c G U u e 0 N v b H V t b j I s M X 0 m c X V v d D s s J n F 1 b 3 Q 7 U 2 V j d G l v b j E v R U N E S E V S U 0 E t Q U V T M j U 2 X 3 N l c n Z l c l 9 h b G w v Q 2 h h b m d l Z C B U e X B l L n t D b 2 x 1 b W 4 z L D J 9 J n F 1 b 3 Q 7 L C Z x d W 9 0 O 1 N l Y 3 R p b 2 4 x L 0 V D R E h F U l N B L U F F U z I 1 N l 9 z Z X J 2 Z X J f Y W x s L 0 N o Y W 5 n Z W Q g V H l w Z S 5 7 Q 2 9 s d W 1 u N C w z f S Z x d W 9 0 O y w m c X V v d D t T Z W N 0 a W 9 u M S 9 F Q 0 R I R V J T Q S 1 B R V M y N T Z f c 2 V y d m V y X 2 F s b C 9 D a G F u Z 2 V k I F R 5 c G U u e 0 N v b H V t b j U s N H 0 m c X V v d D s s J n F 1 b 3 Q 7 U 2 V j d G l v b j E v R U N E S E V S U 0 E t Q U V T M j U 2 X 3 N l c n Z l c l 9 h b G w v Q 2 h h b m d l Z C B U e X B l L n t D b 2 x 1 b W 4 2 L D V 9 J n F 1 b 3 Q 7 L C Z x d W 9 0 O 1 N l Y 3 R p b 2 4 x L 0 V D R E h F U l N B L U F F U z I 1 N l 9 z Z X J 2 Z X J f Y W x s L 0 N o Y W 5 n Z W Q g V H l w Z S 5 7 Q 2 9 s d W 1 u N y w 2 f S Z x d W 9 0 O y w m c X V v d D t T Z W N 0 a W 9 u M S 9 F Q 0 R I R V J T Q S 1 B R V M y N T Z f c 2 V y d m V y X 2 F s b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U N E S E V S U 0 E t Q U V T M j U 2 X 3 N l c n Z l c l 9 h b G w v Q 2 h h b m d l Z C B U e X B l L n t D b 2 x 1 b W 4 x L D B 9 J n F 1 b 3 Q 7 L C Z x d W 9 0 O 1 N l Y 3 R p b 2 4 x L 0 V D R E h F U l N B L U F F U z I 1 N l 9 z Z X J 2 Z X J f Y W x s L 0 N o Y W 5 n Z W Q g V H l w Z S 5 7 Q 2 9 s d W 1 u M i w x f S Z x d W 9 0 O y w m c X V v d D t T Z W N 0 a W 9 u M S 9 F Q 0 R I R V J T Q S 1 B R V M y N T Z f c 2 V y d m V y X 2 F s b C 9 D a G F u Z 2 V k I F R 5 c G U u e 0 N v b H V t b j M s M n 0 m c X V v d D s s J n F 1 b 3 Q 7 U 2 V j d G l v b j E v R U N E S E V S U 0 E t Q U V T M j U 2 X 3 N l c n Z l c l 9 h b G w v Q 2 h h b m d l Z C B U e X B l L n t D b 2 x 1 b W 4 0 L D N 9 J n F 1 b 3 Q 7 L C Z x d W 9 0 O 1 N l Y 3 R p b 2 4 x L 0 V D R E h F U l N B L U F F U z I 1 N l 9 z Z X J 2 Z X J f Y W x s L 0 N o Y W 5 n Z W Q g V H l w Z S 5 7 Q 2 9 s d W 1 u N S w 0 f S Z x d W 9 0 O y w m c X V v d D t T Z W N 0 a W 9 u M S 9 F Q 0 R I R V J T Q S 1 B R V M y N T Z f c 2 V y d m V y X 2 F s b C 9 D a G F u Z 2 V k I F R 5 c G U u e 0 N v b H V t b j Y s N X 0 m c X V v d D s s J n F 1 b 3 Q 7 U 2 V j d G l v b j E v R U N E S E V S U 0 E t Q U V T M j U 2 X 3 N l c n Z l c l 9 h b G w v Q 2 h h b m d l Z C B U e X B l L n t D b 2 x 1 b W 4 3 L D Z 9 J n F 1 b 3 Q 7 L C Z x d W 9 0 O 1 N l Y 3 R p b 2 4 x L 0 V D R E h F U l N B L U F F U z I 1 N l 9 z Z X J 2 Z X J f Y W x s L 0 N o Y W 5 n Z W Q g V H l w Z S 5 7 Q 2 9 s d W 1 u O C w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D R E h F U l N B L U F F U z I 1 N l 9 z Z X J 2 Z X J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D R E h F U l N B L U F F U z I 1 N l 9 z Z X J 2 Z X J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N E S E V S U 0 E t Q 0 h B Q 0 h B M j B f c 2 V y d m V y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l c n Z l c i I g L z 4 8 R W 5 0 c n k g V H l w Z T 0 i U m V j b 3 Z l c n l U Y X J n Z X R D b 2 x 1 b W 4 i I F Z h b H V l P S J s M S I g L z 4 8 R W 5 0 c n k g V H l w Z T 0 i U m V j b 3 Z l c n l U Y X J n Z X R S b 3 c i I F Z h b H V l P S J s N D E i I C 8 + P E V u d H J 5 I F R 5 c G U 9 I k Z p b G x U Y X J n Z X Q i I F Z h b H V l P S J z R U N E S E V S U 0 F f Q 0 h B Q 0 h B M j B f c 2 V y d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1 V D I y O j Q 2 O j E 3 L j E 1 M D c y N z l a I i A v P j x F b n R y e S B U e X B l P S J G a W x s Q 2 9 s d W 1 u V H l w Z X M i I F Z h b H V l P S J z Q l F V R 0 J n W U d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D R E h F U l N B L U N I Q U N I Q T I w X 3 N l c n Z l c l 9 h b G w v Q 2 h h b m d l Z C B U e X B l L n t D b 2 x 1 b W 4 x L D B 9 J n F 1 b 3 Q 7 L C Z x d W 9 0 O 1 N l Y 3 R p b 2 4 x L 0 V D R E h F U l N B L U N I Q U N I Q T I w X 3 N l c n Z l c l 9 h b G w v Q 2 h h b m d l Z C B U e X B l L n t D b 2 x 1 b W 4 y L D F 9 J n F 1 b 3 Q 7 L C Z x d W 9 0 O 1 N l Y 3 R p b 2 4 x L 0 V D R E h F U l N B L U N I Q U N I Q T I w X 3 N l c n Z l c l 9 h b G w v Q 2 h h b m d l Z C B U e X B l L n t D b 2 x 1 b W 4 z L D J 9 J n F 1 b 3 Q 7 L C Z x d W 9 0 O 1 N l Y 3 R p b 2 4 x L 0 V D R E h F U l N B L U N I Q U N I Q T I w X 3 N l c n Z l c l 9 h b G w v Q 2 h h b m d l Z C B U e X B l L n t D b 2 x 1 b W 4 0 L D N 9 J n F 1 b 3 Q 7 L C Z x d W 9 0 O 1 N l Y 3 R p b 2 4 x L 0 V D R E h F U l N B L U N I Q U N I Q T I w X 3 N l c n Z l c l 9 h b G w v Q 2 h h b m d l Z C B U e X B l L n t D b 2 x 1 b W 4 1 L D R 9 J n F 1 b 3 Q 7 L C Z x d W 9 0 O 1 N l Y 3 R p b 2 4 x L 0 V D R E h F U l N B L U N I Q U N I Q T I w X 3 N l c n Z l c l 9 h b G w v Q 2 h h b m d l Z C B U e X B l L n t D b 2 x 1 b W 4 2 L D V 9 J n F 1 b 3 Q 7 L C Z x d W 9 0 O 1 N l Y 3 R p b 2 4 x L 0 V D R E h F U l N B L U N I Q U N I Q T I w X 3 N l c n Z l c l 9 h b G w v Q 2 h h b m d l Z C B U e X B l L n t D b 2 x 1 b W 4 3 L D Z 9 J n F 1 b 3 Q 7 L C Z x d W 9 0 O 1 N l Y 3 R p b 2 4 x L 0 V D R E h F U l N B L U N I Q U N I Q T I w X 3 N l c n Z l c l 9 h b G w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D R E h F U l N B L U N I Q U N I Q T I w X 3 N l c n Z l c l 9 h b G w v Q 2 h h b m d l Z C B U e X B l L n t D b 2 x 1 b W 4 x L D B 9 J n F 1 b 3 Q 7 L C Z x d W 9 0 O 1 N l Y 3 R p b 2 4 x L 0 V D R E h F U l N B L U N I Q U N I Q T I w X 3 N l c n Z l c l 9 h b G w v Q 2 h h b m d l Z C B U e X B l L n t D b 2 x 1 b W 4 y L D F 9 J n F 1 b 3 Q 7 L C Z x d W 9 0 O 1 N l Y 3 R p b 2 4 x L 0 V D R E h F U l N B L U N I Q U N I Q T I w X 3 N l c n Z l c l 9 h b G w v Q 2 h h b m d l Z C B U e X B l L n t D b 2 x 1 b W 4 z L D J 9 J n F 1 b 3 Q 7 L C Z x d W 9 0 O 1 N l Y 3 R p b 2 4 x L 0 V D R E h F U l N B L U N I Q U N I Q T I w X 3 N l c n Z l c l 9 h b G w v Q 2 h h b m d l Z C B U e X B l L n t D b 2 x 1 b W 4 0 L D N 9 J n F 1 b 3 Q 7 L C Z x d W 9 0 O 1 N l Y 3 R p b 2 4 x L 0 V D R E h F U l N B L U N I Q U N I Q T I w X 3 N l c n Z l c l 9 h b G w v Q 2 h h b m d l Z C B U e X B l L n t D b 2 x 1 b W 4 1 L D R 9 J n F 1 b 3 Q 7 L C Z x d W 9 0 O 1 N l Y 3 R p b 2 4 x L 0 V D R E h F U l N B L U N I Q U N I Q T I w X 3 N l c n Z l c l 9 h b G w v Q 2 h h b m d l Z C B U e X B l L n t D b 2 x 1 b W 4 2 L D V 9 J n F 1 b 3 Q 7 L C Z x d W 9 0 O 1 N l Y 3 R p b 2 4 x L 0 V D R E h F U l N B L U N I Q U N I Q T I w X 3 N l c n Z l c l 9 h b G w v Q 2 h h b m d l Z C B U e X B l L n t D b 2 x 1 b W 4 3 L D Z 9 J n F 1 b 3 Q 7 L C Z x d W 9 0 O 1 N l Y 3 R p b 2 4 x L 0 V D R E h F U l N B L U N I Q U N I Q T I w X 3 N l c n Z l c l 9 h b G w v Q 2 h h b m d l Z C B U e X B l L n t D b 2 x 1 b W 4 4 L D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U N E S E V S U 0 E t Q 0 h B Q 0 h B M j B f c 2 V y d m V y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0 R I R V J T Q S 1 D S E F D S E E y M F 9 z Z X J 2 Z X J f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t M 5 l 6 i c d N h P 8 / R F V 1 a w Q A A A A A A g A A A A A A E G Y A A A A B A A A g A A A A Z n 5 6 Z Q n o E L Q y U o o d g i i r t g i h f E E f + V W s g H U 7 a W K z d g w A A A A A D o A A A A A C A A A g A A A A i a / R A + x y r O J W + p B J w S P z U E / 1 k S m + w t T 0 Y 8 i e w 9 5 7 g 4 F Q A A A A o 5 e b M z x G D G I 7 m q o h 9 N M E R m f G i g r 9 4 p C L C 2 I Z l Q x 0 H z F X E i X l y 7 4 / A 4 T 7 d D c M M L K h 8 F M 5 S A J 0 z i D u k j 6 X s O Y L z Z j U s B v X D 2 C 3 U L c b o 2 7 p 3 D F A A A A A T e A O r W k Z 8 K o G s v 8 E M A + T d Y u U 0 7 n w M 7 D I e 8 v b E e 0 1 M 3 H n v p q b 6 R 5 2 B h 4 E y 4 z l a 0 w s K j 5 7 t g h q 7 v q t 3 m O h a H K L T Q = = < / D a t a M a s h u p > 
</file>

<file path=customXml/itemProps1.xml><?xml version="1.0" encoding="utf-8"?>
<ds:datastoreItem xmlns:ds="http://schemas.openxmlformats.org/officeDocument/2006/customXml" ds:itemID="{5E2102F4-C552-4875-B56E-669611E2C7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</vt:lpstr>
      <vt:lpstr>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H</dc:creator>
  <cp:lastModifiedBy>E H</cp:lastModifiedBy>
  <dcterms:created xsi:type="dcterms:W3CDTF">2020-04-25T22:11:39Z</dcterms:created>
  <dcterms:modified xsi:type="dcterms:W3CDTF">2020-04-25T22:52:32Z</dcterms:modified>
</cp:coreProperties>
</file>