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<sst xmlns="http://schemas.openxmlformats.org/spreadsheetml/2006/main" count="59" uniqueCount="58">
  <si>
    <t>Informe de Costos</t>
  </si>
  <si>
    <t>Version</t>
  </si>
  <si>
    <t>Hecha por</t>
  </si>
  <si>
    <t>Revisada por</t>
  </si>
  <si>
    <t>Aprobada por</t>
  </si>
  <si>
    <t>Fecha</t>
  </si>
  <si>
    <t>Motivo</t>
  </si>
  <si>
    <t>1.0</t>
  </si>
  <si>
    <t>Aguilera, Viviana</t>
  </si>
  <si>
    <t>Benito, Lucia</t>
  </si>
  <si>
    <t>Etapas</t>
  </si>
  <si>
    <t>Costo autorizado</t>
  </si>
  <si>
    <t>Costo incurrido</t>
  </si>
  <si>
    <t>Iniciación: Acta de constitución</t>
  </si>
  <si>
    <t>Planificación del Proyecto</t>
  </si>
  <si>
    <t>Captura de requerimientos</t>
  </si>
  <si>
    <t>Documentación cronograma del proyecto</t>
  </si>
  <si>
    <t>Documentación presupuesto del proyecto</t>
  </si>
  <si>
    <t>Documentación de riesgos</t>
  </si>
  <si>
    <t>Contrato</t>
  </si>
  <si>
    <t>Ejecución del proyecto</t>
  </si>
  <si>
    <t>Testeo</t>
  </si>
  <si>
    <t>Cierre</t>
  </si>
  <si>
    <t>Porcentaje de avance</t>
  </si>
  <si>
    <t xml:space="preserve">BAC = </t>
  </si>
  <si>
    <t>Objetivo BAC</t>
  </si>
  <si>
    <t>FASE</t>
  </si>
  <si>
    <t>Totales</t>
  </si>
  <si>
    <t xml:space="preserve">Variación </t>
  </si>
  <si>
    <t>Indices</t>
  </si>
  <si>
    <t>Pronosticos</t>
  </si>
  <si>
    <t>Costo real (AC)</t>
  </si>
  <si>
    <t>Valor ganado (EV)</t>
  </si>
  <si>
    <t>Valor planificado (PV)</t>
  </si>
  <si>
    <t>Del costo (CV)</t>
  </si>
  <si>
    <t>Del cronograma (SV)</t>
  </si>
  <si>
    <t>Del costo (CPI)</t>
  </si>
  <si>
    <t>Del cronograma (SPI)</t>
  </si>
  <si>
    <t>Índice Costo – Cronograma (CSI)</t>
  </si>
  <si>
    <t>EAC = AC + [(BAC – EV) / (CPI acumulativo x SPI acumulativo)]</t>
  </si>
  <si>
    <t>Estimación hasta la conclusión (ETC)</t>
  </si>
  <si>
    <t>Variación a la Conclusión (VAC)</t>
  </si>
  <si>
    <t>Índice de Desempeño del Trabajo por Completar (TCPI)</t>
  </si>
  <si>
    <t>Informe de avance 1</t>
  </si>
  <si>
    <t>$202.660,00</t>
  </si>
  <si>
    <t>$0,00</t>
  </si>
  <si>
    <t>-$99.700,00</t>
  </si>
  <si>
    <t>$351.408,11</t>
  </si>
  <si>
    <t>$148.748,11</t>
  </si>
  <si>
    <t>-$49.048,11</t>
  </si>
  <si>
    <t>$1,00</t>
  </si>
  <si>
    <t>Informe de avance 2</t>
  </si>
  <si>
    <t>Informe final</t>
  </si>
  <si>
    <t>Módulo de descarga de itinerario (SR)</t>
  </si>
  <si>
    <t>Implementación de módulo reproductor de audio (T)</t>
  </si>
  <si>
    <t>Módulo de usuario(SR)</t>
  </si>
  <si>
    <t>Fase de Testeo</t>
  </si>
  <si>
    <t>Cierre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</si>
</sst>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$]#,##0.00"/>
    <numFmt numFmtId="166" formatCode="[$ $]#,##0.00"/>
  </numFmts>
  <fonts count="8">
    <font>
      <sz val="10.0"/>
      <color rgb="FF000000"/>
      <name val="Arial"/>
    </font>
    <font>
      <b/>
      <sz val="14.0"/>
      <color rgb="FF000000"/>
      <name val="Arial"/>
    </font>
    <font/>
    <font>
      <sz val="10.0"/>
      <name val="Arial"/>
    </font>
    <font>
      <b/>
      <color rgb="FF000000"/>
      <name val="Arial"/>
    </font>
    <font>
      <color rgb="FF000000"/>
      <name val="Arial"/>
    </font>
    <font>
      <b/>
      <sz val="10.0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AD7FA8"/>
        <bgColor rgb="FFAD7FA8"/>
      </patternFill>
    </fill>
    <fill>
      <patternFill patternType="solid">
        <fgColor rgb="FFFCE94F"/>
        <bgColor rgb="FFFCE94F"/>
      </patternFill>
    </fill>
    <fill>
      <patternFill patternType="solid">
        <fgColor rgb="FF73D216"/>
        <bgColor rgb="FF73D216"/>
      </patternFill>
    </fill>
    <fill>
      <patternFill patternType="solid">
        <fgColor rgb="FFEFEFEF"/>
        <bgColor rgb="FFEFEFEF"/>
      </patternFill>
    </fill>
  </fills>
  <borders count="2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1"/>
    </xf>
    <xf borderId="0" fillId="0" fontId="2" numFmtId="0" xfId="0" applyFont="1"/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vertical="center"/>
    </xf>
    <xf borderId="8" fillId="0" fontId="5" numFmtId="164" xfId="0" applyAlignment="1" applyBorder="1" applyFont="1" applyNumberFormat="1">
      <alignment readingOrder="0" vertical="center"/>
    </xf>
    <xf borderId="9" fillId="0" fontId="2" numFmtId="0" xfId="0" applyAlignment="1" applyBorder="1" applyFont="1">
      <alignment vertical="center"/>
    </xf>
    <xf borderId="10" fillId="3" fontId="6" numFmtId="0" xfId="0" applyAlignment="1" applyBorder="1" applyFill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readingOrder="0"/>
    </xf>
    <xf borderId="14" fillId="0" fontId="5" numFmtId="165" xfId="0" applyAlignment="1" applyBorder="1" applyFont="1" applyNumberFormat="1">
      <alignment horizontal="right" readingOrder="0"/>
    </xf>
    <xf borderId="15" fillId="0" fontId="5" numFmtId="166" xfId="0" applyAlignment="1" applyBorder="1" applyFont="1" applyNumberFormat="1">
      <alignment horizontal="right" readingOrder="0"/>
    </xf>
    <xf borderId="16" fillId="0" fontId="5" numFmtId="0" xfId="0" applyAlignment="1" applyBorder="1" applyFont="1">
      <alignment readingOrder="0"/>
    </xf>
    <xf borderId="17" fillId="0" fontId="5" numFmtId="165" xfId="0" applyAlignment="1" applyBorder="1" applyFont="1" applyNumberFormat="1">
      <alignment horizontal="right" readingOrder="0"/>
    </xf>
    <xf borderId="18" fillId="0" fontId="5" numFmtId="166" xfId="0" applyAlignment="1" applyBorder="1" applyFont="1" applyNumberFormat="1">
      <alignment horizontal="right" readingOrder="0"/>
    </xf>
    <xf borderId="17" fillId="0" fontId="2" numFmtId="165" xfId="0" applyAlignment="1" applyBorder="1" applyFont="1" applyNumberFormat="1">
      <alignment horizontal="right" readingOrder="0"/>
    </xf>
    <xf borderId="7" fillId="0" fontId="5" numFmtId="0" xfId="0" applyAlignment="1" applyBorder="1" applyFont="1">
      <alignment readingOrder="0"/>
    </xf>
    <xf borderId="8" fillId="0" fontId="5" numFmtId="165" xfId="0" applyAlignment="1" applyBorder="1" applyFont="1" applyNumberFormat="1">
      <alignment horizontal="right" readingOrder="0"/>
    </xf>
    <xf borderId="9" fillId="0" fontId="5" numFmtId="166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3" numFmtId="165" xfId="0" applyAlignment="1" applyFont="1" applyNumberFormat="1">
      <alignment shrinkToFit="0" vertical="bottom" wrapText="1"/>
    </xf>
    <xf borderId="19" fillId="3" fontId="6" numFmtId="0" xfId="0" applyAlignment="1" applyBorder="1" applyFont="1">
      <alignment horizontal="center" shrinkToFit="0" vertical="center" wrapText="1"/>
    </xf>
    <xf borderId="20" fillId="3" fontId="6" numFmtId="10" xfId="0" applyAlignment="1" applyBorder="1" applyFont="1" applyNumberFormat="1">
      <alignment horizontal="center" shrinkToFit="0" vertical="center" wrapText="1"/>
    </xf>
    <xf borderId="21" fillId="3" fontId="6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vertical="bottom" wrapText="1"/>
    </xf>
    <xf borderId="22" fillId="3" fontId="6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6" numFmtId="0" xfId="0" applyAlignment="1" applyBorder="1" applyFont="1">
      <alignment horizontal="center" readingOrder="0" shrinkToFit="0" vertical="center" wrapText="0"/>
    </xf>
    <xf borderId="19" fillId="4" fontId="6" numFmtId="0" xfId="0" applyAlignment="1" applyBorder="1" applyFill="1" applyFont="1">
      <alignment horizontal="center" shrinkToFit="0" vertical="center" wrapText="0"/>
    </xf>
    <xf borderId="26" fillId="0" fontId="2" numFmtId="0" xfId="0" applyBorder="1" applyFont="1"/>
    <xf borderId="21" fillId="0" fontId="2" numFmtId="0" xfId="0" applyBorder="1" applyFont="1"/>
    <xf borderId="19" fillId="5" fontId="6" numFmtId="0" xfId="0" applyAlignment="1" applyBorder="1" applyFill="1" applyFont="1">
      <alignment horizontal="center" shrinkToFit="0" vertical="center" wrapText="1"/>
    </xf>
    <xf borderId="19" fillId="6" fontId="6" numFmtId="0" xfId="0" applyAlignment="1" applyBorder="1" applyFill="1" applyFont="1">
      <alignment horizontal="center" readingOrder="0" shrinkToFit="0" vertical="center" wrapText="1"/>
    </xf>
    <xf borderId="19" fillId="7" fontId="6" numFmtId="0" xfId="0" applyAlignment="1" applyBorder="1" applyFill="1" applyFont="1">
      <alignment horizontal="center" readingOrder="0" shrinkToFit="0" vertical="center" wrapText="0"/>
    </xf>
    <xf borderId="27" fillId="0" fontId="2" numFmtId="0" xfId="0" applyBorder="1" applyFont="1"/>
    <xf borderId="20" fillId="8" fontId="6" numFmtId="0" xfId="0" applyAlignment="1" applyBorder="1" applyFill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readingOrder="0" shrinkToFit="0" vertical="center" wrapText="1"/>
    </xf>
    <xf borderId="20" fillId="6" fontId="6" numFmtId="0" xfId="0" applyAlignment="1" applyBorder="1" applyFont="1">
      <alignment horizontal="center" readingOrder="0" shrinkToFit="0" vertical="center" wrapText="1"/>
    </xf>
    <xf borderId="20" fillId="7" fontId="6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right" readingOrder="0" shrinkToFit="0" vertical="bottom" wrapText="1"/>
    </xf>
    <xf borderId="20" fillId="0" fontId="3" numFmtId="165" xfId="0" applyAlignment="1" applyBorder="1" applyFont="1" applyNumberFormat="1">
      <alignment shrinkToFit="0" vertical="bottom" wrapText="1"/>
    </xf>
    <xf borderId="20" fillId="0" fontId="3" numFmtId="10" xfId="0" applyAlignment="1" applyBorder="1" applyFont="1" applyNumberFormat="1">
      <alignment horizontal="right" readingOrder="0" shrinkToFit="0" vertical="bottom" wrapText="1"/>
    </xf>
    <xf borderId="20" fillId="0" fontId="3" numFmtId="10" xfId="0" applyAlignment="1" applyBorder="1" applyFont="1" applyNumberFormat="1">
      <alignment readingOrder="0" shrinkToFit="0" vertical="bottom" wrapText="1"/>
    </xf>
    <xf borderId="20" fillId="0" fontId="3" numFmtId="4" xfId="0" applyAlignment="1" applyBorder="1" applyFont="1" applyNumberFormat="1">
      <alignment shrinkToFit="0" vertical="bottom" wrapText="1"/>
    </xf>
    <xf borderId="20" fillId="0" fontId="3" numFmtId="165" xfId="0" applyAlignment="1" applyBorder="1" applyFont="1" applyNumberFormat="1">
      <alignment horizontal="right" readingOrder="0" shrinkToFit="0" vertical="bottom" wrapText="1"/>
    </xf>
    <xf borderId="20" fillId="0" fontId="7" numFmtId="166" xfId="0" applyAlignment="1" applyBorder="1" applyFont="1" applyNumberFormat="1">
      <alignment horizontal="right" shrinkToFit="0" vertical="bottom" wrapText="1"/>
    </xf>
    <xf borderId="21" fillId="0" fontId="7" numFmtId="166" xfId="0" applyAlignment="1" applyBorder="1" applyFont="1" applyNumberFormat="1">
      <alignment horizontal="right" shrinkToFit="0" vertical="bottom" wrapText="1"/>
    </xf>
    <xf borderId="21" fillId="0" fontId="7" numFmtId="165" xfId="0" applyAlignment="1" applyBorder="1" applyFont="1" applyNumberFormat="1">
      <alignment horizontal="right" shrinkToFit="0" vertical="bottom" wrapText="1"/>
    </xf>
    <xf borderId="21" fillId="0" fontId="7" numFmtId="10" xfId="0" applyAlignment="1" applyBorder="1" applyFont="1" applyNumberFormat="1">
      <alignment horizontal="right" shrinkToFit="0" vertical="bottom" wrapText="1"/>
    </xf>
    <xf borderId="21" fillId="0" fontId="7" numFmtId="4" xfId="0" applyAlignment="1" applyBorder="1" applyFont="1" applyNumberFormat="1">
      <alignment horizontal="right" shrinkToFit="0" vertical="bottom" wrapText="1"/>
    </xf>
    <xf borderId="20" fillId="0" fontId="3" numFmtId="166" xfId="0" applyAlignment="1" applyBorder="1" applyFont="1" applyNumberFormat="1">
      <alignment horizontal="right" readingOrder="0" shrinkToFit="0" vertical="bottom" wrapText="1"/>
    </xf>
    <xf borderId="20" fillId="0" fontId="3" numFmtId="166" xfId="0" applyAlignment="1" applyBorder="1" applyFont="1" applyNumberFormat="1">
      <alignment shrinkToFit="0" vertical="bottom" wrapText="1"/>
    </xf>
    <xf borderId="20" fillId="0" fontId="3" numFmtId="10" xfId="0" applyAlignment="1" applyBorder="1" applyFont="1" applyNumberFormat="1">
      <alignment shrinkToFit="0" vertical="bottom" wrapText="1"/>
    </xf>
    <xf borderId="20" fillId="0" fontId="3" numFmtId="166" xfId="0" applyAlignment="1" applyBorder="1" applyFont="1" applyNumberForma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3.43"/>
    <col customWidth="1" min="2" max="2" width="17.57"/>
    <col customWidth="1" min="3" max="3" width="17.71"/>
    <col customWidth="1" min="4" max="4" width="18.43"/>
    <col customWidth="1" min="5" max="5" width="10.86"/>
    <col customWidth="1" min="6" max="6" width="15.86"/>
    <col customWidth="1" min="7" max="7" width="10.86"/>
    <col customWidth="1" min="8" max="8" width="17.86"/>
    <col customWidth="1" min="9" max="10" width="26.0"/>
    <col customWidth="1" min="11" max="11" width="19.0"/>
    <col customWidth="1" min="12" max="12" width="16.43"/>
    <col customWidth="1" min="13" max="13" width="24.86"/>
    <col customWidth="1" min="14" max="14" width="10.86"/>
    <col customWidth="1" min="15" max="26" width="8.71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0.5" customHeight="1">
      <c r="A4" s="9" t="s">
        <v>7</v>
      </c>
      <c r="B4" s="10" t="s">
        <v>8</v>
      </c>
      <c r="C4" s="11" t="s">
        <v>9</v>
      </c>
      <c r="D4" s="12"/>
      <c r="E4" s="13">
        <v>43157.0</v>
      </c>
      <c r="F4" s="1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 t="s">
        <v>10</v>
      </c>
      <c r="B7" s="16" t="s">
        <v>11</v>
      </c>
      <c r="C7" s="17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18" t="s">
        <v>13</v>
      </c>
      <c r="B8" s="19">
        <v>10040.0</v>
      </c>
      <c r="C8" s="20">
        <v>10040.0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21" t="s">
        <v>14</v>
      </c>
      <c r="B9" s="22">
        <v>29020.0</v>
      </c>
      <c r="C9" s="23">
        <v>29020.0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21" t="s">
        <v>15</v>
      </c>
      <c r="B10" s="22">
        <v>22780.0</v>
      </c>
      <c r="C10" s="23">
        <v>22780.0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21" t="s">
        <v>16</v>
      </c>
      <c r="B11" s="22">
        <v>17260.0</v>
      </c>
      <c r="C11" s="23">
        <v>17260.0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21" t="s">
        <v>17</v>
      </c>
      <c r="B12" s="22">
        <v>8080.0</v>
      </c>
      <c r="C12" s="23">
        <v>8080.0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21" t="s">
        <v>18</v>
      </c>
      <c r="B13" s="22">
        <v>16880.0</v>
      </c>
      <c r="C13" s="23">
        <v>16880.0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21" t="s">
        <v>19</v>
      </c>
      <c r="B14" s="22">
        <v>12880.0</v>
      </c>
      <c r="C14" s="23">
        <v>12880.0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21" t="s">
        <v>20</v>
      </c>
      <c r="B15" s="24">
        <v>134120.0</v>
      </c>
      <c r="C15" s="23">
        <v>134120.0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21" t="s">
        <v>21</v>
      </c>
      <c r="B16" s="22">
        <v>26000.0</v>
      </c>
      <c r="C16" s="23">
        <v>26000.0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25" t="s">
        <v>22</v>
      </c>
      <c r="B17" s="26">
        <v>25300.0</v>
      </c>
      <c r="C17" s="27">
        <v>25300.0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28"/>
      <c r="B18" s="2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75" customHeight="1">
      <c r="A20" s="30" t="s">
        <v>23</v>
      </c>
      <c r="B20" s="31">
        <f>SUM(C8:C17)/SUM(B8:B17)</f>
        <v>1</v>
      </c>
      <c r="C20" s="4"/>
      <c r="D20" s="30" t="s">
        <v>24</v>
      </c>
      <c r="E20" s="32">
        <f>SUM(B8:B17)</f>
        <v>302360</v>
      </c>
      <c r="F20" s="3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34" t="s">
        <v>25</v>
      </c>
      <c r="B22" s="35"/>
      <c r="C22" s="35"/>
      <c r="D22" s="3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75" customHeight="1">
      <c r="A23" s="37" t="s">
        <v>26</v>
      </c>
      <c r="B23" s="38" t="s">
        <v>27</v>
      </c>
      <c r="C23" s="39"/>
      <c r="D23" s="40"/>
      <c r="E23" s="41" t="s">
        <v>28</v>
      </c>
      <c r="F23" s="40"/>
      <c r="G23" s="42" t="s">
        <v>29</v>
      </c>
      <c r="H23" s="39"/>
      <c r="I23" s="40"/>
      <c r="J23" s="43" t="s">
        <v>30</v>
      </c>
      <c r="K23" s="39"/>
      <c r="L23" s="39"/>
      <c r="M23" s="4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2.75" customHeight="1">
      <c r="A24" s="44"/>
      <c r="B24" s="45" t="s">
        <v>31</v>
      </c>
      <c r="C24" s="45" t="s">
        <v>32</v>
      </c>
      <c r="D24" s="45" t="s">
        <v>33</v>
      </c>
      <c r="E24" s="46" t="s">
        <v>34</v>
      </c>
      <c r="F24" s="46" t="s">
        <v>35</v>
      </c>
      <c r="G24" s="47" t="s">
        <v>36</v>
      </c>
      <c r="H24" s="47" t="s">
        <v>37</v>
      </c>
      <c r="I24" s="47" t="s">
        <v>38</v>
      </c>
      <c r="J24" s="48" t="s">
        <v>39</v>
      </c>
      <c r="K24" s="48" t="s">
        <v>40</v>
      </c>
      <c r="L24" s="48" t="s">
        <v>41</v>
      </c>
      <c r="M24" s="48" t="s">
        <v>42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4.75" customHeight="1">
      <c r="A25" s="49" t="s">
        <v>43</v>
      </c>
      <c r="B25" s="50" t="s">
        <v>44</v>
      </c>
      <c r="C25" s="50" t="s">
        <v>44</v>
      </c>
      <c r="D25" s="51">
        <f>SUM(B8:B17)</f>
        <v>302360</v>
      </c>
      <c r="E25" s="50" t="s">
        <v>45</v>
      </c>
      <c r="F25" s="50" t="s">
        <v>46</v>
      </c>
      <c r="G25" s="52">
        <v>1.0</v>
      </c>
      <c r="H25" s="53">
        <v>0.6703</v>
      </c>
      <c r="I25" s="54">
        <f>G25*H25</f>
        <v>0.6703</v>
      </c>
      <c r="J25" s="50" t="s">
        <v>47</v>
      </c>
      <c r="K25" s="50" t="s">
        <v>48</v>
      </c>
      <c r="L25" s="50" t="s">
        <v>49</v>
      </c>
      <c r="M25" s="55" t="s">
        <v>50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2.5" customHeight="1">
      <c r="A26" s="49" t="s">
        <v>51</v>
      </c>
      <c r="B26" s="56">
        <v>264060.0</v>
      </c>
      <c r="C26" s="57">
        <v>264060.0</v>
      </c>
      <c r="D26" s="58">
        <v>302360.0</v>
      </c>
      <c r="E26" s="57">
        <v>0.0</v>
      </c>
      <c r="F26" s="57">
        <v>-38300.0</v>
      </c>
      <c r="G26" s="59">
        <v>1.0</v>
      </c>
      <c r="H26" s="59">
        <v>0.873329805529832</v>
      </c>
      <c r="I26" s="60">
        <v>0.873329805529832</v>
      </c>
      <c r="J26" s="57">
        <v>-38300.0</v>
      </c>
      <c r="K26" s="57">
        <v>-302360.0</v>
      </c>
      <c r="L26" s="57">
        <v>38300.0</v>
      </c>
      <c r="M26" s="58">
        <v>1.0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9" t="s">
        <v>52</v>
      </c>
      <c r="B27" s="61">
        <f>SUM(C8:C17)</f>
        <v>302360</v>
      </c>
      <c r="C27" s="62">
        <f>SUM(C8:C17)</f>
        <v>302360</v>
      </c>
      <c r="D27" s="51">
        <f>SUM(B8:B17)</f>
        <v>302360</v>
      </c>
      <c r="E27" s="62">
        <f> C27-B27</f>
        <v>0</v>
      </c>
      <c r="F27" s="62">
        <f>C27-D27</f>
        <v>0</v>
      </c>
      <c r="G27" s="63">
        <f>C27/B27</f>
        <v>1</v>
      </c>
      <c r="H27" s="63">
        <f>C27/D27</f>
        <v>1</v>
      </c>
      <c r="I27" s="54">
        <f>G27*H27</f>
        <v>1</v>
      </c>
      <c r="J27" s="64">
        <f>B27+((E21-C27)/(G27*H27))</f>
        <v>0</v>
      </c>
      <c r="K27" s="62">
        <f>J27-B27</f>
        <v>-302360</v>
      </c>
      <c r="L27" s="62">
        <f>E21-J27</f>
        <v>0</v>
      </c>
      <c r="M27" s="51">
        <f>(E21-C27)/(E21-B27)</f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8" t="s">
        <v>53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8" t="s">
        <v>54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8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8" t="s">
        <v>56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8" t="s">
        <v>57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2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2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2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2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mergeCells count="7">
    <mergeCell ref="A22:D22"/>
    <mergeCell ref="A23:A24"/>
    <mergeCell ref="B23:D23"/>
    <mergeCell ref="E23:F23"/>
    <mergeCell ref="G23:I23"/>
    <mergeCell ref="J23:M23"/>
    <mergeCell ref="A1:M1"/>
  </mergeCells>
  <drawing r:id="rId1"/>
</worksheet>
</file>