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Letna statistika" sheetId="1" state="visible" r:id="rId2"/>
    <sheet name="Vnos meritev" sheetId="2" state="visible" r:id="rId3"/>
    <sheet name="Veljavne vrednosti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<sst xmlns="http://schemas.openxmlformats.org/spreadsheetml/2006/main" count="48" uniqueCount="29">
  <si>
    <t xml:space="preserve">Leto:</t>
  </si>
  <si>
    <t xml:space="preserve">MERILNO MESTO 42A</t>
  </si>
  <si>
    <t xml:space="preserve">MERILNO MESTO 42B</t>
  </si>
  <si>
    <t xml:space="preserve">Razlika (3B - 3A)</t>
  </si>
  <si>
    <t xml:space="preserve">3A leto prej</t>
  </si>
  <si>
    <t xml:space="preserve">3B leto prej</t>
  </si>
  <si>
    <t xml:space="preserve">Datum</t>
  </si>
  <si>
    <t xml:space="preserve">Poraba VT</t>
  </si>
  <si>
    <t xml:space="preserve">Poraba MT</t>
  </si>
  <si>
    <t xml:space="preserve">Poraba skupaj</t>
  </si>
  <si>
    <t xml:space="preserve">Glede na lani</t>
  </si>
  <si>
    <t xml:space="preserve">Agregacija VT</t>
  </si>
  <si>
    <t xml:space="preserve">Agregacija MT</t>
  </si>
  <si>
    <t xml:space="preserve">Razlika VT</t>
  </si>
  <si>
    <t xml:space="preserve">Razlika MT</t>
  </si>
  <si>
    <t xml:space="preserve">Razlika skupaj</t>
  </si>
  <si>
    <t xml:space="preserve">Povprečje:</t>
  </si>
  <si>
    <t xml:space="preserve">Večja tarifa</t>
  </si>
  <si>
    <t xml:space="preserve">VT - razlika</t>
  </si>
  <si>
    <t xml:space="preserve">VT - agregacija</t>
  </si>
  <si>
    <t xml:space="preserve">Manjša tarifa</t>
  </si>
  <si>
    <t xml:space="preserve">MT - razlika</t>
  </si>
  <si>
    <t xml:space="preserve">MT - agregacija</t>
  </si>
  <si>
    <t xml:space="preserve">Opomba</t>
  </si>
  <si>
    <t xml:space="preserve">Menjava števca na B - stari števec (datum približen)</t>
  </si>
  <si>
    <t xml:space="preserve">Menjava števca na B - novi števec (datum približen</t>
  </si>
  <si>
    <t xml:space="preserve">Menjava števca na A - stari števec (datum približen)</t>
  </si>
  <si>
    <t xml:space="preserve">Menjava števca na A - novi števec (datum približen)</t>
  </si>
  <si>
    <t xml:space="preserve">Leto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</si>
</sst>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/M/YYYY"/>
    <numFmt numFmtId="166" formatCode="_-* #,##0.00\ _€_-;\-* #,##0.00\ _€_-;_-* \-??\ _€_-;_-@"/>
    <numFmt numFmtId="167" formatCode="D/\ M/\ YYYY"/>
    <numFmt numFmtId="168" formatCode="[RED]#,##0.00_ ;[GREEN]\-#,##0.00\ "/>
    <numFmt numFmtId="169" formatCode="D&quot;. &quot;M&quot;. &quot;YYYY"/>
    <numFmt numFmtId="170" formatCode="#,##0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sz val="10"/>
      <name val="Arial"/>
      <family val="2"/>
    </font>
    <font>
      <b val="true"/>
      <sz val="10"/>
      <name val="Arial"/>
      <family val="2"/>
    </font>
    <font>
      <sz val="10"/>
      <name val="Arial"/>
      <family val="0"/>
      <charset val="1"/>
    </font>
    <font>
      <b val="true"/>
      <sz val="10"/>
      <name val="Arial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D6E3BC"/>
        <bgColor rgb="FFDDD9C3"/>
      </patternFill>
    </fill>
    <fill>
      <patternFill patternType="solid">
        <fgColor rgb="FFD8D8D8"/>
        <bgColor rgb="FFDDD9C3"/>
      </patternFill>
    </fill>
    <fill>
      <patternFill patternType="solid">
        <fgColor rgb="FF000000"/>
        <bgColor rgb="FF003300"/>
      </patternFill>
    </fill>
    <fill>
      <patternFill patternType="solid">
        <fgColor rgb="FF494429"/>
        <bgColor rgb="FF333300"/>
      </patternFill>
    </fill>
    <fill>
      <patternFill patternType="solid">
        <fgColor rgb="FFDDD9C3"/>
        <bgColor rgb="FFD8D8D8"/>
      </patternFill>
    </fill>
    <fill>
      <patternFill patternType="solid">
        <fgColor rgb="FFEAF1DD"/>
        <bgColor rgb="FFDAEEF3"/>
      </patternFill>
    </fill>
    <fill>
      <patternFill patternType="solid">
        <fgColor rgb="FFDAEEF3"/>
        <bgColor rgb="FFEAF1DD"/>
      </patternFill>
    </fill>
    <fill>
      <patternFill patternType="solid">
        <fgColor rgb="FFBFBFBF"/>
        <bgColor rgb="FFB7B7B7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double"/>
      <right/>
      <top style="thin"/>
      <bottom style="thin"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double"/>
      <top style="thin"/>
      <bottom style="double"/>
      <diagonal/>
    </border>
    <border diagonalUp="false" diagonalDown="false">
      <left/>
      <right style="thin"/>
      <top style="thin"/>
      <bottom style="double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/>
      <top style="thin"/>
      <bottom style="double"/>
      <diagonal/>
    </border>
    <border diagonalUp="false" diagonalDown="false">
      <left style="double"/>
      <right style="thin"/>
      <top style="thin"/>
      <bottom style="double"/>
      <diagonal/>
    </border>
    <border diagonalUp="false" diagonalDown="false">
      <left style="thin"/>
      <right style="double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8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8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8" fillId="0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8" fillId="0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8" fillId="0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1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7" fillId="7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7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7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7" fillId="8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7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7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7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8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8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C0504D"/>
      <rgbColor rgb="FFEAF1DD"/>
      <rgbColor rgb="FFDAEEF3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6E3BC"/>
      <rgbColor rgb="FFFFFF99"/>
      <rgbColor rgb="FF99CCFF"/>
      <rgbColor rgb="FFFF99CC"/>
      <rgbColor rgb="FFCC99FF"/>
      <rgbColor rgb="FFDDD9C3"/>
      <rgbColor rgb="FF3366FF"/>
      <rgbColor rgb="FF4BACC6"/>
      <rgbColor rgb="FF9BBB59"/>
      <rgbColor rgb="FFFFCC00"/>
      <rgbColor rgb="FFFF9900"/>
      <rgbColor rgb="FFFF6600"/>
      <rgbColor rgb="FF8064A2"/>
      <rgbColor rgb="FFB7B7B7"/>
      <rgbColor rgb="FF003366"/>
      <rgbColor rgb="FF339966"/>
      <rgbColor rgb="FF003300"/>
      <rgbColor rgb="FF333300"/>
      <rgbColor rgb="FF993300"/>
      <rgbColor rgb="FF993366"/>
      <rgbColor rgb="FF333399"/>
      <rgbColor rgb="FF49442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'Letna statistika'!$C$5</c:f>
              <c:strCache>
                <c:ptCount val="1"/>
                <c:pt idx="0">
                  <c:v>Poraba VT</c:v>
                </c:pt>
              </c:strCache>
            </c:strRef>
          </c:tx>
          <c:spPr>
            <a:solidFill>
              <a:srgbClr val="4f81bd"/>
            </a:solidFill>
            <a:ln w="1908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'Letna statistika'!$B$6:$B$18</c:f>
              <c:strCache>
                <c:ptCount val="12"/>
                <c:pt idx="0">
                  <c:v>1. 1. 2018</c:v>
                </c:pt>
                <c:pt idx="1">
                  <c:v>1. 2. 2018</c:v>
                </c:pt>
                <c:pt idx="2">
                  <c:v>1. 3. 2018</c:v>
                </c:pt>
                <c:pt idx="3">
                  <c:v>1. 4. 2018</c:v>
                </c:pt>
                <c:pt idx="4">
                  <c:v>1. 5. 2018</c:v>
                </c:pt>
                <c:pt idx="5">
                  <c:v>1. 6. 2018</c:v>
                </c:pt>
                <c:pt idx="6">
                  <c:v>1. 7. 2018</c:v>
                </c:pt>
                <c:pt idx="7">
                  <c:v>1. 8. 2018</c:v>
                </c:pt>
                <c:pt idx="8">
                  <c:v>1. 9. 2018</c:v>
                </c:pt>
                <c:pt idx="9">
                  <c:v>1. 10. 2018</c:v>
                </c:pt>
                <c:pt idx="10">
                  <c:v>1. 11. 2018</c:v>
                </c:pt>
                <c:pt idx="11">
                  <c:v>1. 12. 2018</c:v>
                </c:pt>
              </c:strCache>
            </c:strRef>
          </c:cat>
          <c:val>
            <c:numRef>
              <c:f>'Letna statistika'!$C$6:$C$18</c:f>
              <c:numCache>
                <c:formatCode>General</c:formatCode>
                <c:ptCount val="12"/>
                <c:pt idx="0">
                  <c:v>323.093452981804</c:v>
                </c:pt>
                <c:pt idx="1">
                  <c:v>339.395607017701</c:v>
                </c:pt>
                <c:pt idx="2">
                  <c:v>361.910593045599</c:v>
                </c:pt>
                <c:pt idx="3">
                  <c:v>322.855321122501</c:v>
                </c:pt>
                <c:pt idx="4">
                  <c:v>344.401361149641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'Letna statistika'!$D$5</c:f>
              <c:strCache>
                <c:ptCount val="1"/>
                <c:pt idx="0">
                  <c:v>Poraba MT</c:v>
                </c:pt>
              </c:strCache>
            </c:strRef>
          </c:tx>
          <c:spPr>
            <a:solidFill>
              <a:srgbClr val="c0504d"/>
            </a:solidFill>
            <a:ln w="1908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'Letna statistika'!$B$6:$B$18</c:f>
              <c:strCache>
                <c:ptCount val="12"/>
                <c:pt idx="0">
                  <c:v>1. 1. 2018</c:v>
                </c:pt>
                <c:pt idx="1">
                  <c:v>1. 2. 2018</c:v>
                </c:pt>
                <c:pt idx="2">
                  <c:v>1. 3. 2018</c:v>
                </c:pt>
                <c:pt idx="3">
                  <c:v>1. 4. 2018</c:v>
                </c:pt>
                <c:pt idx="4">
                  <c:v>1. 5. 2018</c:v>
                </c:pt>
                <c:pt idx="5">
                  <c:v>1. 6. 2018</c:v>
                </c:pt>
                <c:pt idx="6">
                  <c:v>1. 7. 2018</c:v>
                </c:pt>
                <c:pt idx="7">
                  <c:v>1. 8. 2018</c:v>
                </c:pt>
                <c:pt idx="8">
                  <c:v>1. 9. 2018</c:v>
                </c:pt>
                <c:pt idx="9">
                  <c:v>1. 10. 2018</c:v>
                </c:pt>
                <c:pt idx="10">
                  <c:v>1. 11. 2018</c:v>
                </c:pt>
                <c:pt idx="11">
                  <c:v>1. 12. 2018</c:v>
                </c:pt>
              </c:strCache>
            </c:strRef>
          </c:cat>
          <c:val>
            <c:numRef>
              <c:f>'Letna statistika'!$D$6:$D$18</c:f>
              <c:numCache>
                <c:formatCode>General</c:formatCode>
                <c:ptCount val="12"/>
                <c:pt idx="0">
                  <c:v>445.652357046405</c:v>
                </c:pt>
                <c:pt idx="1">
                  <c:v>471.797095541289</c:v>
                </c:pt>
                <c:pt idx="2">
                  <c:v>460.092123177405</c:v>
                </c:pt>
                <c:pt idx="3">
                  <c:v>428.134134776607</c:v>
                </c:pt>
                <c:pt idx="4">
                  <c:v>458.673807141095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'Letna statistika'!$E$5</c:f>
              <c:strCache>
                <c:ptCount val="1"/>
                <c:pt idx="0">
                  <c:v>Poraba skupaj</c:v>
                </c:pt>
              </c:strCache>
            </c:strRef>
          </c:tx>
          <c:spPr>
            <a:solidFill>
              <a:srgbClr val="9bbb59"/>
            </a:solidFill>
            <a:ln w="1908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'Letna statistika'!$B$6:$B$18</c:f>
              <c:strCache>
                <c:ptCount val="12"/>
                <c:pt idx="0">
                  <c:v>1. 1. 2018</c:v>
                </c:pt>
                <c:pt idx="1">
                  <c:v>1. 2. 2018</c:v>
                </c:pt>
                <c:pt idx="2">
                  <c:v>1. 3. 2018</c:v>
                </c:pt>
                <c:pt idx="3">
                  <c:v>1. 4. 2018</c:v>
                </c:pt>
                <c:pt idx="4">
                  <c:v>1. 5. 2018</c:v>
                </c:pt>
                <c:pt idx="5">
                  <c:v>1. 6. 2018</c:v>
                </c:pt>
                <c:pt idx="6">
                  <c:v>1. 7. 2018</c:v>
                </c:pt>
                <c:pt idx="7">
                  <c:v>1. 8. 2018</c:v>
                </c:pt>
                <c:pt idx="8">
                  <c:v>1. 9. 2018</c:v>
                </c:pt>
                <c:pt idx="9">
                  <c:v>1. 10. 2018</c:v>
                </c:pt>
                <c:pt idx="10">
                  <c:v>1. 11. 2018</c:v>
                </c:pt>
                <c:pt idx="11">
                  <c:v>1. 12. 2018</c:v>
                </c:pt>
              </c:strCache>
            </c:strRef>
          </c:cat>
          <c:val>
            <c:numRef>
              <c:f>'Letna statistika'!$E$6:$E$18</c:f>
              <c:numCache>
                <c:formatCode>General</c:formatCode>
                <c:ptCount val="12"/>
                <c:pt idx="0">
                  <c:v>768.745810028209</c:v>
                </c:pt>
                <c:pt idx="1">
                  <c:v>811.19270255899</c:v>
                </c:pt>
                <c:pt idx="2">
                  <c:v>822.002716223004</c:v>
                </c:pt>
                <c:pt idx="3">
                  <c:v>750.989455899107</c:v>
                </c:pt>
                <c:pt idx="4">
                  <c:v>803.075168290736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'Letna statistika'!$U$5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8064a2"/>
            </a:solidFill>
            <a:ln w="19080">
              <a:solidFill>
                <a:srgbClr val="8064a2"/>
              </a:solidFill>
              <a:round/>
            </a:ln>
          </c:spPr>
          <c:marker>
            <c:symbol val="none"/>
          </c:marker>
          <c:cat>
            <c:strRef>
              <c:f>'Letna statistika'!$B$6:$B$18</c:f>
              <c:strCache>
                <c:ptCount val="12"/>
                <c:pt idx="0">
                  <c:v>1. 1. 2018</c:v>
                </c:pt>
                <c:pt idx="1">
                  <c:v>1. 2. 2018</c:v>
                </c:pt>
                <c:pt idx="2">
                  <c:v>1. 3. 2018</c:v>
                </c:pt>
                <c:pt idx="3">
                  <c:v>1. 4. 2018</c:v>
                </c:pt>
                <c:pt idx="4">
                  <c:v>1. 5. 2018</c:v>
                </c:pt>
                <c:pt idx="5">
                  <c:v>1. 6. 2018</c:v>
                </c:pt>
                <c:pt idx="6">
                  <c:v>1. 7. 2018</c:v>
                </c:pt>
                <c:pt idx="7">
                  <c:v>1. 8. 2018</c:v>
                </c:pt>
                <c:pt idx="8">
                  <c:v>1. 9. 2018</c:v>
                </c:pt>
                <c:pt idx="9">
                  <c:v>1. 10. 2018</c:v>
                </c:pt>
                <c:pt idx="10">
                  <c:v>1. 11. 2018</c:v>
                </c:pt>
                <c:pt idx="11">
                  <c:v>1. 12. 2018</c:v>
                </c:pt>
              </c:strCache>
            </c:strRef>
          </c:cat>
          <c:val>
            <c:numRef>
              <c:f>'Letna statistika'!$U$6:$U$18</c:f>
              <c:numCache>
                <c:formatCode>General</c:formatCode>
                <c:ptCount val="0"/>
              </c:numCache>
            </c:numRef>
          </c:val>
          <c:smooth val="0"/>
        </c:ser>
        <c:ser>
          <c:idx val="4"/>
          <c:order val="4"/>
          <c:tx>
            <c:strRef>
              <c:f>'Letna statistika'!$X$5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bacc6"/>
            </a:solidFill>
            <a:ln w="19080">
              <a:solidFill>
                <a:srgbClr val="4bacc6"/>
              </a:solidFill>
              <a:round/>
            </a:ln>
          </c:spPr>
          <c:marker>
            <c:symbol val="none"/>
          </c:marker>
          <c:cat>
            <c:strRef>
              <c:f>'Letna statistika'!$B$6:$B$18</c:f>
              <c:strCache>
                <c:ptCount val="12"/>
                <c:pt idx="0">
                  <c:v>1. 1. 2018</c:v>
                </c:pt>
                <c:pt idx="1">
                  <c:v>1. 2. 2018</c:v>
                </c:pt>
                <c:pt idx="2">
                  <c:v>1. 3. 2018</c:v>
                </c:pt>
                <c:pt idx="3">
                  <c:v>1. 4. 2018</c:v>
                </c:pt>
                <c:pt idx="4">
                  <c:v>1. 5. 2018</c:v>
                </c:pt>
                <c:pt idx="5">
                  <c:v>1. 6. 2018</c:v>
                </c:pt>
                <c:pt idx="6">
                  <c:v>1. 7. 2018</c:v>
                </c:pt>
                <c:pt idx="7">
                  <c:v>1. 8. 2018</c:v>
                </c:pt>
                <c:pt idx="8">
                  <c:v>1. 9. 2018</c:v>
                </c:pt>
                <c:pt idx="9">
                  <c:v>1. 10. 2018</c:v>
                </c:pt>
                <c:pt idx="10">
                  <c:v>1. 11. 2018</c:v>
                </c:pt>
                <c:pt idx="11">
                  <c:v>1. 12. 2018</c:v>
                </c:pt>
              </c:strCache>
            </c:strRef>
          </c:cat>
          <c:val>
            <c:numRef>
              <c:f>'Letna statistika'!$X$6:$X$18</c:f>
              <c:numCache>
                <c:formatCode>General</c:formatCode>
                <c:ptCount val="0"/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9692024"/>
        <c:axId val="97813681"/>
      </c:lineChart>
      <c:catAx>
        <c:axId val="69692024"/>
        <c:scaling>
          <c:orientation val="minMax"/>
        </c:scaling>
        <c:delete val="0"/>
        <c:axPos val="b"/>
        <c:numFmt formatCode="D/\ M/\ YYYY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813681"/>
        <c:crosses val="autoZero"/>
        <c:auto val="1"/>
        <c:lblAlgn val="ctr"/>
        <c:lblOffset val="100"/>
      </c:catAx>
      <c:valAx>
        <c:axId val="978136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69202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noFill/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'Letna statistika'!$I$5</c:f>
              <c:strCache>
                <c:ptCount val="1"/>
                <c:pt idx="0">
                  <c:v>Poraba VT</c:v>
                </c:pt>
              </c:strCache>
            </c:strRef>
          </c:tx>
          <c:spPr>
            <a:solidFill>
              <a:srgbClr val="4f81bd"/>
            </a:solidFill>
            <a:ln w="1908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'Letna statistika'!$B$6:$B$18</c:f>
              <c:strCache>
                <c:ptCount val="12"/>
                <c:pt idx="0">
                  <c:v>1. 1. 2018</c:v>
                </c:pt>
                <c:pt idx="1">
                  <c:v>1. 2. 2018</c:v>
                </c:pt>
                <c:pt idx="2">
                  <c:v>1. 3. 2018</c:v>
                </c:pt>
                <c:pt idx="3">
                  <c:v>1. 4. 2018</c:v>
                </c:pt>
                <c:pt idx="4">
                  <c:v>1. 5. 2018</c:v>
                </c:pt>
                <c:pt idx="5">
                  <c:v>1. 6. 2018</c:v>
                </c:pt>
                <c:pt idx="6">
                  <c:v>1. 7. 2018</c:v>
                </c:pt>
                <c:pt idx="7">
                  <c:v>1. 8. 2018</c:v>
                </c:pt>
                <c:pt idx="8">
                  <c:v>1. 9. 2018</c:v>
                </c:pt>
                <c:pt idx="9">
                  <c:v>1. 10. 2018</c:v>
                </c:pt>
                <c:pt idx="10">
                  <c:v>1. 11. 2018</c:v>
                </c:pt>
                <c:pt idx="11">
                  <c:v>1. 12. 2018</c:v>
                </c:pt>
              </c:strCache>
            </c:strRef>
          </c:cat>
          <c:val>
            <c:numRef>
              <c:f>'Letna statistika'!$I$6:$I$18</c:f>
              <c:numCache>
                <c:formatCode>General</c:formatCode>
                <c:ptCount val="12"/>
                <c:pt idx="0">
                  <c:v>472.245055112697</c:v>
                </c:pt>
                <c:pt idx="1">
                  <c:v>484.868148451598</c:v>
                </c:pt>
                <c:pt idx="2">
                  <c:v>430.492674647103</c:v>
                </c:pt>
                <c:pt idx="3">
                  <c:v>478.779326979595</c:v>
                </c:pt>
                <c:pt idx="4">
                  <c:v>422.013201273199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'Letna statistika'!$J$5</c:f>
              <c:strCache>
                <c:ptCount val="1"/>
                <c:pt idx="0">
                  <c:v>Poraba MT</c:v>
                </c:pt>
              </c:strCache>
            </c:strRef>
          </c:tx>
          <c:spPr>
            <a:solidFill>
              <a:srgbClr val="c0504d"/>
            </a:solidFill>
            <a:ln w="1908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'Letna statistika'!$B$6:$B$18</c:f>
              <c:strCache>
                <c:ptCount val="12"/>
                <c:pt idx="0">
                  <c:v>1. 1. 2018</c:v>
                </c:pt>
                <c:pt idx="1">
                  <c:v>1. 2. 2018</c:v>
                </c:pt>
                <c:pt idx="2">
                  <c:v>1. 3. 2018</c:v>
                </c:pt>
                <c:pt idx="3">
                  <c:v>1. 4. 2018</c:v>
                </c:pt>
                <c:pt idx="4">
                  <c:v>1. 5. 2018</c:v>
                </c:pt>
                <c:pt idx="5">
                  <c:v>1. 6. 2018</c:v>
                </c:pt>
                <c:pt idx="6">
                  <c:v>1. 7. 2018</c:v>
                </c:pt>
                <c:pt idx="7">
                  <c:v>1. 8. 2018</c:v>
                </c:pt>
                <c:pt idx="8">
                  <c:v>1. 9. 2018</c:v>
                </c:pt>
                <c:pt idx="9">
                  <c:v>1. 10. 2018</c:v>
                </c:pt>
                <c:pt idx="10">
                  <c:v>1. 11. 2018</c:v>
                </c:pt>
                <c:pt idx="11">
                  <c:v>1. 12. 2018</c:v>
                </c:pt>
              </c:strCache>
            </c:strRef>
          </c:cat>
          <c:val>
            <c:numRef>
              <c:f>'Letna statistika'!$J$6:$J$18</c:f>
              <c:numCache>
                <c:formatCode>General</c:formatCode>
                <c:ptCount val="12"/>
                <c:pt idx="0">
                  <c:v>518.655426015801</c:v>
                </c:pt>
                <c:pt idx="1">
                  <c:v>556.550060642097</c:v>
                </c:pt>
                <c:pt idx="2">
                  <c:v>565.681221309904</c:v>
                </c:pt>
                <c:pt idx="3">
                  <c:v>526.680772349297</c:v>
                </c:pt>
                <c:pt idx="4">
                  <c:v>497.857345304903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'Letna statistika'!$K$5</c:f>
              <c:strCache>
                <c:ptCount val="1"/>
                <c:pt idx="0">
                  <c:v>Poraba skupaj</c:v>
                </c:pt>
              </c:strCache>
            </c:strRef>
          </c:tx>
          <c:spPr>
            <a:solidFill>
              <a:srgbClr val="9bbb59"/>
            </a:solidFill>
            <a:ln w="1908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'Letna statistika'!$B$6:$B$18</c:f>
              <c:strCache>
                <c:ptCount val="12"/>
                <c:pt idx="0">
                  <c:v>1. 1. 2018</c:v>
                </c:pt>
                <c:pt idx="1">
                  <c:v>1. 2. 2018</c:v>
                </c:pt>
                <c:pt idx="2">
                  <c:v>1. 3. 2018</c:v>
                </c:pt>
                <c:pt idx="3">
                  <c:v>1. 4. 2018</c:v>
                </c:pt>
                <c:pt idx="4">
                  <c:v>1. 5. 2018</c:v>
                </c:pt>
                <c:pt idx="5">
                  <c:v>1. 6. 2018</c:v>
                </c:pt>
                <c:pt idx="6">
                  <c:v>1. 7. 2018</c:v>
                </c:pt>
                <c:pt idx="7">
                  <c:v>1. 8. 2018</c:v>
                </c:pt>
                <c:pt idx="8">
                  <c:v>1. 9. 2018</c:v>
                </c:pt>
                <c:pt idx="9">
                  <c:v>1. 10. 2018</c:v>
                </c:pt>
                <c:pt idx="10">
                  <c:v>1. 11. 2018</c:v>
                </c:pt>
                <c:pt idx="11">
                  <c:v>1. 12. 2018</c:v>
                </c:pt>
              </c:strCache>
            </c:strRef>
          </c:cat>
          <c:val>
            <c:numRef>
              <c:f>'Letna statistika'!$K$6:$K$18</c:f>
              <c:numCache>
                <c:formatCode>General</c:formatCode>
                <c:ptCount val="12"/>
                <c:pt idx="0">
                  <c:v>990.900481128498</c:v>
                </c:pt>
                <c:pt idx="1">
                  <c:v>1041.4182090937</c:v>
                </c:pt>
                <c:pt idx="2">
                  <c:v>996.173895957007</c:v>
                </c:pt>
                <c:pt idx="3">
                  <c:v>1005.46009932889</c:v>
                </c:pt>
                <c:pt idx="4">
                  <c:v>919.870546578102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'Letna statistika'!$U$5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8064a2"/>
            </a:solidFill>
            <a:ln w="19080">
              <a:solidFill>
                <a:srgbClr val="8064a2"/>
              </a:solidFill>
              <a:round/>
            </a:ln>
          </c:spPr>
          <c:marker>
            <c:symbol val="none"/>
          </c:marker>
          <c:cat>
            <c:strRef>
              <c:f>'Letna statistika'!$B$6:$B$18</c:f>
              <c:strCache>
                <c:ptCount val="12"/>
                <c:pt idx="0">
                  <c:v>1. 1. 2018</c:v>
                </c:pt>
                <c:pt idx="1">
                  <c:v>1. 2. 2018</c:v>
                </c:pt>
                <c:pt idx="2">
                  <c:v>1. 3. 2018</c:v>
                </c:pt>
                <c:pt idx="3">
                  <c:v>1. 4. 2018</c:v>
                </c:pt>
                <c:pt idx="4">
                  <c:v>1. 5. 2018</c:v>
                </c:pt>
                <c:pt idx="5">
                  <c:v>1. 6. 2018</c:v>
                </c:pt>
                <c:pt idx="6">
                  <c:v>1. 7. 2018</c:v>
                </c:pt>
                <c:pt idx="7">
                  <c:v>1. 8. 2018</c:v>
                </c:pt>
                <c:pt idx="8">
                  <c:v>1. 9. 2018</c:v>
                </c:pt>
                <c:pt idx="9">
                  <c:v>1. 10. 2018</c:v>
                </c:pt>
                <c:pt idx="10">
                  <c:v>1. 11. 2018</c:v>
                </c:pt>
                <c:pt idx="11">
                  <c:v>1. 12. 2018</c:v>
                </c:pt>
              </c:strCache>
            </c:strRef>
          </c:cat>
          <c:val>
            <c:numRef>
              <c:f>'Letna statistika'!$U$6:$U$18</c:f>
              <c:numCache>
                <c:formatCode>General</c:formatCode>
                <c:ptCount val="0"/>
              </c:numCache>
            </c:numRef>
          </c:val>
          <c:smooth val="0"/>
        </c:ser>
        <c:ser>
          <c:idx val="4"/>
          <c:order val="4"/>
          <c:tx>
            <c:strRef>
              <c:f>'Letna statistika'!$X$5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bacc6"/>
            </a:solidFill>
            <a:ln w="19080">
              <a:solidFill>
                <a:srgbClr val="4bacc6"/>
              </a:solidFill>
              <a:round/>
            </a:ln>
          </c:spPr>
          <c:marker>
            <c:symbol val="none"/>
          </c:marker>
          <c:cat>
            <c:strRef>
              <c:f>'Letna statistika'!$B$6:$B$18</c:f>
              <c:strCache>
                <c:ptCount val="12"/>
                <c:pt idx="0">
                  <c:v>1. 1. 2018</c:v>
                </c:pt>
                <c:pt idx="1">
                  <c:v>1. 2. 2018</c:v>
                </c:pt>
                <c:pt idx="2">
                  <c:v>1. 3. 2018</c:v>
                </c:pt>
                <c:pt idx="3">
                  <c:v>1. 4. 2018</c:v>
                </c:pt>
                <c:pt idx="4">
                  <c:v>1. 5. 2018</c:v>
                </c:pt>
                <c:pt idx="5">
                  <c:v>1. 6. 2018</c:v>
                </c:pt>
                <c:pt idx="6">
                  <c:v>1. 7. 2018</c:v>
                </c:pt>
                <c:pt idx="7">
                  <c:v>1. 8. 2018</c:v>
                </c:pt>
                <c:pt idx="8">
                  <c:v>1. 9. 2018</c:v>
                </c:pt>
                <c:pt idx="9">
                  <c:v>1. 10. 2018</c:v>
                </c:pt>
                <c:pt idx="10">
                  <c:v>1. 11. 2018</c:v>
                </c:pt>
                <c:pt idx="11">
                  <c:v>1. 12. 2018</c:v>
                </c:pt>
              </c:strCache>
            </c:strRef>
          </c:cat>
          <c:val>
            <c:numRef>
              <c:f>'Letna statistika'!$X$6:$X$18</c:f>
              <c:numCache>
                <c:formatCode>General</c:formatCode>
                <c:ptCount val="0"/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6030311"/>
        <c:axId val="40729324"/>
      </c:lineChart>
      <c:catAx>
        <c:axId val="86030311"/>
        <c:scaling>
          <c:orientation val="minMax"/>
        </c:scaling>
        <c:delete val="0"/>
        <c:axPos val="b"/>
        <c:numFmt formatCode="D/\ M/\ YYYY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b="1" sz="1000" spc="-1" strike="noStrike">
                <a:latin typeface="Arial"/>
              </a:defRPr>
            </a:pPr>
          </a:p>
        </c:txPr>
        <c:crossAx val="40729324"/>
        <c:crosses val="autoZero"/>
        <c:auto val="1"/>
        <c:lblAlgn val="ctr"/>
        <c:lblOffset val="100"/>
      </c:catAx>
      <c:valAx>
        <c:axId val="407293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030311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22</xdr:row>
      <xdr:rowOff>47520</xdr:rowOff>
    </xdr:from>
    <xdr:to>
      <xdr:col>10</xdr:col>
      <xdr:colOff>21600</xdr:colOff>
      <xdr:row>47</xdr:row>
      <xdr:rowOff>142200</xdr:rowOff>
    </xdr:to>
    <xdr:graphicFrame>
      <xdr:nvGraphicFramePr>
        <xdr:cNvPr id="0" name="Chart 1"/>
        <xdr:cNvGraphicFramePr/>
      </xdr:nvGraphicFramePr>
      <xdr:xfrm>
        <a:off x="614520" y="3733560"/>
        <a:ext cx="6525360" cy="485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438120</xdr:colOff>
      <xdr:row>22</xdr:row>
      <xdr:rowOff>28440</xdr:rowOff>
    </xdr:from>
    <xdr:to>
      <xdr:col>27</xdr:col>
      <xdr:colOff>511920</xdr:colOff>
      <xdr:row>47</xdr:row>
      <xdr:rowOff>151560</xdr:rowOff>
    </xdr:to>
    <xdr:graphicFrame>
      <xdr:nvGraphicFramePr>
        <xdr:cNvPr id="1" name="Chart 2"/>
        <xdr:cNvGraphicFramePr/>
      </xdr:nvGraphicFramePr>
      <xdr:xfrm>
        <a:off x="7556400" y="3714480"/>
        <a:ext cx="6515640" cy="4885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RowHeight="15" zeroHeight="false" outlineLevelRow="0" outlineLevelCol="0"/>
  <cols>
    <col collapsed="false" customWidth="true" hidden="false" outlineLevel="0" max="1" min="1" style="0" width="8.71"/>
    <col collapsed="false" customWidth="true" hidden="false" outlineLevel="0" max="2" min="2" style="0" width="10.71"/>
    <col collapsed="false" customWidth="true" hidden="false" outlineLevel="0" max="6" min="3" style="0" width="13.86"/>
    <col collapsed="false" customWidth="true" hidden="true" outlineLevel="0" max="8" min="7" style="0" width="13.86"/>
    <col collapsed="false" customWidth="true" hidden="false" outlineLevel="0" max="12" min="9" style="0" width="13.02"/>
    <col collapsed="false" customWidth="true" hidden="true" outlineLevel="0" max="14" min="13" style="0" width="13.02"/>
    <col collapsed="false" customWidth="true" hidden="false" outlineLevel="0" max="17" min="15" style="0" width="11.14"/>
    <col collapsed="false" customWidth="true" hidden="true" outlineLevel="0" max="18" min="18" style="0" width="11.86"/>
    <col collapsed="false" customWidth="true" hidden="true" outlineLevel="0" max="19" min="19" style="0" width="14.43"/>
    <col collapsed="false" customWidth="true" hidden="true" outlineLevel="0" max="20" min="20" style="0" width="13.29"/>
    <col collapsed="false" customWidth="true" hidden="true" outlineLevel="0" max="21" min="21" style="0" width="8.71"/>
    <col collapsed="false" customWidth="true" hidden="true" outlineLevel="0" max="22" min="22" style="0" width="13.7"/>
    <col collapsed="false" customWidth="true" hidden="true" outlineLevel="0" max="23" min="23" style="0" width="14.29"/>
    <col collapsed="false" customWidth="false" hidden="true" outlineLevel="0" max="24" min="24" style="0" width="11.57"/>
    <col collapsed="false" customWidth="true" hidden="false" outlineLevel="0" max="26" min="25" style="0" width="8.71"/>
    <col collapsed="false" customWidth="true" hidden="false" outlineLevel="0" max="1025" min="27" style="0" width="14.43"/>
  </cols>
  <sheetData>
    <row r="1" customFormat="false" ht="12.75" hidden="false" customHeight="true" outlineLevel="0" collapsed="false"/>
    <row r="2" customFormat="false" ht="12.75" hidden="false" customHeight="true" outlineLevel="0" collapsed="false">
      <c r="B2" s="1" t="s">
        <v>0</v>
      </c>
      <c r="C2" s="2" t="n">
        <v>2018</v>
      </c>
    </row>
    <row r="4" customFormat="false" ht="30.75" hidden="false" customHeight="true" outlineLevel="0" collapsed="false">
      <c r="A4" s="3"/>
      <c r="B4" s="4"/>
      <c r="C4" s="5" t="s">
        <v>1</v>
      </c>
      <c r="D4" s="5"/>
      <c r="E4" s="5"/>
      <c r="F4" s="5"/>
      <c r="G4" s="5"/>
      <c r="H4" s="5"/>
      <c r="I4" s="6" t="s">
        <v>2</v>
      </c>
      <c r="J4" s="6"/>
      <c r="K4" s="6"/>
      <c r="L4" s="6"/>
      <c r="M4" s="6"/>
      <c r="N4" s="6"/>
      <c r="O4" s="7" t="s">
        <v>3</v>
      </c>
      <c r="P4" s="7"/>
      <c r="Q4" s="7"/>
      <c r="R4" s="8"/>
      <c r="S4" s="9" t="s">
        <v>4</v>
      </c>
      <c r="T4" s="9"/>
      <c r="U4" s="9"/>
      <c r="V4" s="9" t="s">
        <v>5</v>
      </c>
      <c r="W4" s="9"/>
      <c r="X4" s="9"/>
      <c r="Y4" s="3"/>
      <c r="Z4" s="3"/>
    </row>
    <row r="5" customFormat="false" ht="12.75" hidden="false" customHeight="true" outlineLevel="0" collapsed="false">
      <c r="B5" s="10" t="s">
        <v>6</v>
      </c>
      <c r="C5" s="11" t="s">
        <v>7</v>
      </c>
      <c r="D5" s="11" t="s">
        <v>8</v>
      </c>
      <c r="E5" s="11" t="s">
        <v>9</v>
      </c>
      <c r="F5" s="11" t="s">
        <v>10</v>
      </c>
      <c r="G5" s="11" t="s">
        <v>11</v>
      </c>
      <c r="H5" s="5" t="s">
        <v>12</v>
      </c>
      <c r="I5" s="7" t="s">
        <v>7</v>
      </c>
      <c r="J5" s="11" t="s">
        <v>8</v>
      </c>
      <c r="K5" s="11" t="s">
        <v>9</v>
      </c>
      <c r="L5" s="11" t="s">
        <v>10</v>
      </c>
      <c r="M5" s="11" t="s">
        <v>11</v>
      </c>
      <c r="N5" s="5" t="s">
        <v>12</v>
      </c>
      <c r="O5" s="7" t="s">
        <v>13</v>
      </c>
      <c r="P5" s="11" t="s">
        <v>14</v>
      </c>
      <c r="Q5" s="11" t="s">
        <v>15</v>
      </c>
      <c r="R5" s="8" t="str">
        <f aca="false">CONCATENATE("Datum leto ", C2-1)</f>
        <v>Datum leto 2017</v>
      </c>
      <c r="S5" s="12" t="s">
        <v>11</v>
      </c>
      <c r="T5" s="12" t="s">
        <v>12</v>
      </c>
      <c r="U5" s="0" t="str">
        <f aca="false">CONCATENATE("Poraba ", $C$2-1, " 3a")</f>
        <v>Poraba 2017 3a</v>
      </c>
      <c r="V5" s="12" t="s">
        <v>11</v>
      </c>
      <c r="W5" s="12" t="s">
        <v>12</v>
      </c>
      <c r="X5" s="0" t="str">
        <f aca="false">CONCATENATE("Poraba ", $C$2-1, " 3b")</f>
        <v>Poraba 2017 3b</v>
      </c>
    </row>
    <row r="6" customFormat="false" ht="12.75" hidden="true" customHeight="true" outlineLevel="0" collapsed="false">
      <c r="B6" s="13" t="n">
        <f aca="false">DATE($C$2 - 1, ROW()-ROW($B$6) + 12, 1)</f>
        <v>43070</v>
      </c>
      <c r="C6" s="14"/>
      <c r="D6" s="14"/>
      <c r="E6" s="14"/>
      <c r="F6" s="14"/>
      <c r="G6" s="15" t="n">
        <f aca="true">IF(B6=MAX('Vnos meritev'!B:B),   MAX('Vnos meritev'!E:E),   FORECAST(B6,     OFFSET('Vnos meritev'!E:E, MATCH(B6,'Vnos meritev'!B:B)-1,0,2),     OFFSET('Vnos meritev'!B:B,MATCH(B6,'Vnos meritev'!B:B)-1,0,2 )     )   )</f>
        <v>28540.0553615309</v>
      </c>
      <c r="H6" s="16" t="n">
        <f aca="true">IF(B6=MAX('Vnos meritev'!B:B),   MAX('Vnos meritev'!H:H),   FORECAST(B6,     OFFSET('Vnos meritev'!H:H, MATCH(B6,'Vnos meritev'!B:B)-1,0,2),     OFFSET('Vnos meritev'!B:B,MATCH(B6,'Vnos meritev'!B:B)-1,0,2 )     )   )</f>
        <v>38091.4986475046</v>
      </c>
      <c r="I6" s="17"/>
      <c r="J6" s="18"/>
      <c r="K6" s="18"/>
      <c r="L6" s="18"/>
      <c r="M6" s="15" t="n">
        <f aca="true">IF(B6=MAX('Vnos meritev'!B:B),   MAX('Vnos meritev'!K:K),   FORECAST(B6,     OFFSET('Vnos meritev'!K:K, MATCH(B6,'Vnos meritev'!B:B)-1,0,2),     OFFSET('Vnos meritev'!B:B,MATCH(B6,'Vnos meritev'!B:B)-1,0,2 )     )   )</f>
        <v>38363.8749635566</v>
      </c>
      <c r="N6" s="16" t="n">
        <f aca="true">IF(B6=MAX('Vnos meritev'!B:B),   MAX('Vnos meritev'!N:N),   FORECAST(B6,     OFFSET('Vnos meritev'!N:N, MATCH(B6,'Vnos meritev'!B:B)-1,0,2),     OFFSET('Vnos meritev'!B:B,MATCH(B6,'Vnos meritev'!B:B)-1,0,2 )     )   )</f>
        <v>45097.7291941055</v>
      </c>
      <c r="O6" s="17"/>
      <c r="P6" s="18"/>
      <c r="Q6" s="18"/>
      <c r="R6" s="19" t="n">
        <f aca="false">DATE($C$2 - 2, ROW()-ROW($B$6) + 12, 1)</f>
        <v>42705</v>
      </c>
      <c r="S6" s="12" t="n">
        <f aca="true">FORECAST($R6,     OFFSET('Vnos meritev'!E:E, MATCH($R6,'Vnos meritev'!B:B)-1,0,2),     OFFSET('Vnos meritev'!B:B,MATCH($R6,'Vnos meritev'!B:B)-1,0,2 )     )</f>
        <v>24457.613298248</v>
      </c>
      <c r="T6" s="12" t="n">
        <f aca="true">FORECAST($R6,     OFFSET('Vnos meritev'!H:H, MATCH($R6,'Vnos meritev'!B:B)-1,0,2),     OFFSET('Vnos meritev'!B:B,MATCH($R6,'Vnos meritev'!B:B)-1,0,2 )     )</f>
        <v>32713.634181738</v>
      </c>
      <c r="U6" s="12"/>
      <c r="V6" s="12" t="n">
        <f aca="true">FORECAST($R6,     OFFSET('Vnos meritev'!K:K, MATCH($R6,'Vnos meritev'!B:B)-1,0,2),     OFFSET('Vnos meritev'!B:B,MATCH($R6,'Vnos meritev'!B:B)-1,0,2 )     )</f>
        <v>32890.6477584222</v>
      </c>
      <c r="W6" s="12" t="n">
        <f aca="true">FORECAST($R6,     OFFSET('Vnos meritev'!N:N, MATCH($R6,'Vnos meritev'!B:B)-1,0,2),     OFFSET('Vnos meritev'!B:B,MATCH($R6,'Vnos meritev'!B:B)-1,0,2 )     )</f>
        <v>38752.4178100204</v>
      </c>
      <c r="X6" s="12"/>
    </row>
    <row r="7" customFormat="false" ht="12.75" hidden="false" customHeight="true" outlineLevel="0" collapsed="false">
      <c r="B7" s="20" t="n">
        <f aca="false">DATE($C$2 - 1, ROW()-ROW($B$6) + 12, 1)</f>
        <v>43101</v>
      </c>
      <c r="C7" s="15" t="n">
        <f aca="false">IF(MAX('Vnos meritev'!$B:$B)&gt;='Letna statistika'!$B7, G7-G6, 0)</f>
        <v>323.093452981804</v>
      </c>
      <c r="D7" s="15" t="n">
        <f aca="false">IF(MAX('Vnos meritev'!$B:$B)&gt;='Letna statistika'!$B7, H7-H6, 0)</f>
        <v>445.652357046405</v>
      </c>
      <c r="E7" s="15" t="n">
        <f aca="false">IF(MAX('Vnos meritev'!$B:$B)&gt;='Letna statistika'!$B7, C7+D7, 0)</f>
        <v>768.745810028209</v>
      </c>
      <c r="F7" s="21" t="n">
        <f aca="false">IF(MAX('Vnos meritev'!$B:$B)&gt;='Letna statistika'!$B7, E7-U7, "")</f>
        <v>-17.8027259209921</v>
      </c>
      <c r="G7" s="15" t="n">
        <f aca="true">IF(B7=MAX('Vnos meritev'!B:B),   MAX('Vnos meritev'!E:E),   FORECAST(B7,     OFFSET('Vnos meritev'!E:E, MATCH(B7,'Vnos meritev'!B:B)-1,0,2),     OFFSET('Vnos meritev'!B:B,MATCH(B7,'Vnos meritev'!B:B)-1,0,2 )     )   )</f>
        <v>28863.1488145127</v>
      </c>
      <c r="H7" s="16" t="n">
        <f aca="true">IF(B7=MAX('Vnos meritev'!B:B),   MAX('Vnos meritev'!H:H),   FORECAST(B7,     OFFSET('Vnos meritev'!H:H, MATCH(B7,'Vnos meritev'!B:B)-1,0,2),     OFFSET('Vnos meritev'!B:B,MATCH(B7,'Vnos meritev'!B:B)-1,0,2 )     )   )</f>
        <v>38537.151004551</v>
      </c>
      <c r="I7" s="22" t="n">
        <f aca="false">IF(MAX('Vnos meritev'!$B:$B)&gt;='Letna statistika'!$B7, M7-M6, 0)</f>
        <v>472.245055112697</v>
      </c>
      <c r="J7" s="15" t="n">
        <f aca="false">IF(MAX('Vnos meritev'!$B:$B)&gt;='Letna statistika'!$B7, N7-N6, 0)</f>
        <v>518.655426015801</v>
      </c>
      <c r="K7" s="15" t="n">
        <f aca="false">IF(MAX('Vnos meritev'!$B:$B)&gt;='Letna statistika'!$B7, I7+J7, 0)</f>
        <v>990.900481128498</v>
      </c>
      <c r="L7" s="21" t="n">
        <f aca="false">IF(MAX('Vnos meritev'!$B:$B)&gt;='Letna statistika'!$B7, K7-X7, "")</f>
        <v>-22.9139080779059</v>
      </c>
      <c r="M7" s="15" t="n">
        <f aca="true">IF(B7=MAX('Vnos meritev'!B:B),   MAX('Vnos meritev'!K:K),   FORECAST(B7,     OFFSET('Vnos meritev'!K:K, MATCH(B7,'Vnos meritev'!B:B)-1,0,2),     OFFSET('Vnos meritev'!B:B,MATCH(B7,'Vnos meritev'!B:B)-1,0,2 )     )   )</f>
        <v>38836.1200186693</v>
      </c>
      <c r="N7" s="16" t="n">
        <f aca="true">IF(B7=MAX('Vnos meritev'!B:B),   MAX('Vnos meritev'!N:N),   FORECAST(B7,     OFFSET('Vnos meritev'!N:N, MATCH(B7,'Vnos meritev'!B:B)-1,0,2),     OFFSET('Vnos meritev'!B:B,MATCH(B7,'Vnos meritev'!B:B)-1,0,2 )     )   )</f>
        <v>45616.3846201213</v>
      </c>
      <c r="O7" s="22" t="n">
        <f aca="false">IF(MAX('Vnos meritev'!$B:$B)&gt;='Letna statistika'!$B7, I7-C7, 0)</f>
        <v>149.151602130893</v>
      </c>
      <c r="P7" s="15" t="n">
        <f aca="false">IF(MAX('Vnos meritev'!$B:$B)&gt;='Letna statistika'!$B7, J7-D7, 0)</f>
        <v>73.0030689693958</v>
      </c>
      <c r="Q7" s="15" t="n">
        <f aca="false">IF(MAX('Vnos meritev'!$B:$B)&gt;='Letna statistika'!$B7, O7+P7, 0)</f>
        <v>222.154671100288</v>
      </c>
      <c r="R7" s="19" t="n">
        <f aca="false">DATE($C$2 - 2, ROW()-ROW($B$6) + 12, 1)</f>
        <v>42736</v>
      </c>
      <c r="S7" s="12" t="n">
        <f aca="true">FORECAST($R7,     OFFSET('Vnos meritev'!E:E, MATCH($R7,'Vnos meritev'!B:B)-1,0,2),     OFFSET('Vnos meritev'!B:B,MATCH($R7,'Vnos meritev'!B:B)-1,0,2 )     )</f>
        <v>24775.5450028039</v>
      </c>
      <c r="T7" s="12" t="n">
        <f aca="true">FORECAST($R7,     OFFSET('Vnos meritev'!H:H, MATCH($R7,'Vnos meritev'!B:B)-1,0,2),     OFFSET('Vnos meritev'!B:B,MATCH($R7,'Vnos meritev'!B:B)-1,0,2 )     )</f>
        <v>33182.2510131313</v>
      </c>
      <c r="U7" s="12" t="n">
        <f aca="false">S7-S6+T7-T6</f>
        <v>786.548535949201</v>
      </c>
      <c r="V7" s="12" t="n">
        <f aca="true">FORECAST($R7,     OFFSET('Vnos meritev'!K:K, MATCH($R7,'Vnos meritev'!B:B)-1,0,2),     OFFSET('Vnos meritev'!B:B,MATCH($R7,'Vnos meritev'!B:B)-1,0,2 )     )</f>
        <v>33343.7559726196</v>
      </c>
      <c r="W7" s="12" t="n">
        <f aca="true">FORECAST($R7,     OFFSET('Vnos meritev'!N:N, MATCH($R7,'Vnos meritev'!B:B)-1,0,2),     OFFSET('Vnos meritev'!B:B,MATCH($R7,'Vnos meritev'!B:B)-1,0,2 )     )</f>
        <v>39313.1239850294</v>
      </c>
      <c r="X7" s="12" t="n">
        <f aca="false">V7-V6+W7-W6</f>
        <v>1013.8143892064</v>
      </c>
    </row>
    <row r="8" customFormat="false" ht="12.75" hidden="false" customHeight="true" outlineLevel="0" collapsed="false">
      <c r="B8" s="20" t="n">
        <f aca="false">DATE($C$2 - 1, ROW()-ROW($B$6) + 12, 1)</f>
        <v>43132</v>
      </c>
      <c r="C8" s="15" t="n">
        <f aca="false">IF(MAX('Vnos meritev'!$B:$B)&gt;='Letna statistika'!$B8, G8-G7, 0)</f>
        <v>339.395607017701</v>
      </c>
      <c r="D8" s="15" t="n">
        <f aca="false">IF(MAX('Vnos meritev'!$B:$B)&gt;='Letna statistika'!$B8, H8-H7, 0)</f>
        <v>471.797095541289</v>
      </c>
      <c r="E8" s="15" t="n">
        <f aca="false">IF(MAX('Vnos meritev'!$B:$B)&gt;='Letna statistika'!$B8, C8+D8, 0)</f>
        <v>811.19270255899</v>
      </c>
      <c r="F8" s="21" t="n">
        <f aca="false">IF(MAX('Vnos meritev'!$B:$B)&gt;='Letna statistika'!$B8, E8-U8, "")</f>
        <v>-1.38798555960966</v>
      </c>
      <c r="G8" s="15" t="n">
        <f aca="true">IF(B8=MAX('Vnos meritev'!B:B),   MAX('Vnos meritev'!E:E),   FORECAST(B8,     OFFSET('Vnos meritev'!E:E, MATCH(B8,'Vnos meritev'!B:B)-1,0,2),     OFFSET('Vnos meritev'!B:B,MATCH(B8,'Vnos meritev'!B:B)-1,0,2 )     )   )</f>
        <v>29202.5444215304</v>
      </c>
      <c r="H8" s="16" t="n">
        <f aca="true">IF(B8=MAX('Vnos meritev'!B:B),   MAX('Vnos meritev'!H:H),   FORECAST(B8,     OFFSET('Vnos meritev'!H:H, MATCH(B8,'Vnos meritev'!B:B)-1,0,2),     OFFSET('Vnos meritev'!B:B,MATCH(B8,'Vnos meritev'!B:B)-1,0,2 )     )   )</f>
        <v>39008.9481000923</v>
      </c>
      <c r="I8" s="22" t="n">
        <f aca="false">IF(MAX('Vnos meritev'!$B:$B)&gt;='Letna statistika'!$B8, M8-M7, 0)</f>
        <v>484.868148451598</v>
      </c>
      <c r="J8" s="15" t="n">
        <f aca="false">IF(MAX('Vnos meritev'!$B:$B)&gt;='Letna statistika'!$B8, N8-N7, 0)</f>
        <v>556.550060642097</v>
      </c>
      <c r="K8" s="15" t="n">
        <f aca="false">IF(MAX('Vnos meritev'!$B:$B)&gt;='Letna statistika'!$B8, I8+J8, 0)</f>
        <v>1041.4182090937</v>
      </c>
      <c r="L8" s="21" t="n">
        <f aca="false">IF(MAX('Vnos meritev'!$B:$B)&gt;='Letna statistika'!$B8, K8-X8, "")</f>
        <v>19.1275452362097</v>
      </c>
      <c r="M8" s="15" t="n">
        <f aca="true">IF(B8=MAX('Vnos meritev'!B:B),   MAX('Vnos meritev'!K:K),   FORECAST(B8,     OFFSET('Vnos meritev'!K:K, MATCH(B8,'Vnos meritev'!B:B)-1,0,2),     OFFSET('Vnos meritev'!B:B,MATCH(B8,'Vnos meritev'!B:B)-1,0,2 )     )   )</f>
        <v>39320.9881671209</v>
      </c>
      <c r="N8" s="16" t="n">
        <f aca="true">IF(B8=MAX('Vnos meritev'!B:B),   MAX('Vnos meritev'!N:N),   FORECAST(B8,     OFFSET('Vnos meritev'!N:N, MATCH(B8,'Vnos meritev'!B:B)-1,0,2),     OFFSET('Vnos meritev'!B:B,MATCH(B8,'Vnos meritev'!B:B)-1,0,2 )     )   )</f>
        <v>46172.9346807634</v>
      </c>
      <c r="O8" s="22" t="n">
        <f aca="false">IF(MAX('Vnos meritev'!$B:$B)&gt;='Letna statistika'!$B8, I8-C8, 0)</f>
        <v>145.472541433897</v>
      </c>
      <c r="P8" s="15" t="n">
        <f aca="false">IF(MAX('Vnos meritev'!$B:$B)&gt;='Letna statistika'!$B8, J8-D8, 0)</f>
        <v>84.7529651008081</v>
      </c>
      <c r="Q8" s="15" t="n">
        <f aca="false">IF(MAX('Vnos meritev'!$B:$B)&gt;='Letna statistika'!$B8, O8+P8, 0)</f>
        <v>230.225506534705</v>
      </c>
      <c r="R8" s="19" t="n">
        <f aca="false">DATE($C$2 - 2, ROW()-ROW($B$6) + 12, 1)</f>
        <v>42767</v>
      </c>
      <c r="S8" s="12" t="n">
        <f aca="true">FORECAST($R8,     OFFSET('Vnos meritev'!E:E, MATCH($R8,'Vnos meritev'!B:B)-1,0,2),     OFFSET('Vnos meritev'!B:B,MATCH($R8,'Vnos meritev'!B:B)-1,0,2 )     )</f>
        <v>25139.2422662883</v>
      </c>
      <c r="T8" s="12" t="n">
        <f aca="true">FORECAST($R8,     OFFSET('Vnos meritev'!H:H, MATCH($R8,'Vnos meritev'!B:B)-1,0,2),     OFFSET('Vnos meritev'!B:B,MATCH($R8,'Vnos meritev'!B:B)-1,0,2 )     )</f>
        <v>33631.1344377655</v>
      </c>
      <c r="U8" s="12" t="n">
        <f aca="false">S8-S7+T8-T7</f>
        <v>812.5806881186</v>
      </c>
      <c r="V8" s="12" t="n">
        <f aca="true">FORECAST($R8,     OFFSET('Vnos meritev'!K:K, MATCH($R8,'Vnos meritev'!B:B)-1,0,2),     OFFSET('Vnos meritev'!B:B,MATCH($R8,'Vnos meritev'!B:B)-1,0,2 )     )</f>
        <v>33820.5733629484</v>
      </c>
      <c r="W8" s="12" t="n">
        <f aca="true">FORECAST($R8,     OFFSET('Vnos meritev'!N:N, MATCH($R8,'Vnos meritev'!B:B)-1,0,2),     OFFSET('Vnos meritev'!B:B,MATCH($R8,'Vnos meritev'!B:B)-1,0,2 )     )</f>
        <v>39858.5972585581</v>
      </c>
      <c r="X8" s="12" t="n">
        <f aca="false">V8-V7+W8-W7</f>
        <v>1022.29066385749</v>
      </c>
    </row>
    <row r="9" customFormat="false" ht="12.75" hidden="false" customHeight="true" outlineLevel="0" collapsed="false">
      <c r="B9" s="20" t="n">
        <f aca="false">DATE($C$2 - 1, ROW()-ROW($B$6) + 12, 1)</f>
        <v>43160</v>
      </c>
      <c r="C9" s="15" t="n">
        <f aca="false">IF(MAX('Vnos meritev'!$B:$B)&gt;='Letna statistika'!$B9, G9-G8, 0)</f>
        <v>361.910593045599</v>
      </c>
      <c r="D9" s="15" t="n">
        <f aca="false">IF(MAX('Vnos meritev'!$B:$B)&gt;='Letna statistika'!$B9, H9-H8, 0)</f>
        <v>460.092123177405</v>
      </c>
      <c r="E9" s="15" t="n">
        <f aca="false">IF(MAX('Vnos meritev'!$B:$B)&gt;='Letna statistika'!$B9, C9+D9, 0)</f>
        <v>822.002716223004</v>
      </c>
      <c r="F9" s="21" t="n">
        <f aca="false">IF(MAX('Vnos meritev'!$B:$B)&gt;='Letna statistika'!$B9, E9-U9, "")</f>
        <v>-18.8303950190893</v>
      </c>
      <c r="G9" s="15" t="n">
        <f aca="true">IF(B9=MAX('Vnos meritev'!B:B),   MAX('Vnos meritev'!E:E),   FORECAST(B9,     OFFSET('Vnos meritev'!E:E, MATCH(B9,'Vnos meritev'!B:B)-1,0,2),     OFFSET('Vnos meritev'!B:B,MATCH(B9,'Vnos meritev'!B:B)-1,0,2 )     )   )</f>
        <v>29564.455014576</v>
      </c>
      <c r="H9" s="16" t="n">
        <f aca="true">IF(B9=MAX('Vnos meritev'!B:B),   MAX('Vnos meritev'!H:H),   FORECAST(B9,     OFFSET('Vnos meritev'!H:H, MATCH(B9,'Vnos meritev'!B:B)-1,0,2),     OFFSET('Vnos meritev'!B:B,MATCH(B9,'Vnos meritev'!B:B)-1,0,2 )     )   )</f>
        <v>39469.0402232697</v>
      </c>
      <c r="I9" s="22" t="n">
        <f aca="false">IF(MAX('Vnos meritev'!$B:$B)&gt;='Letna statistika'!$B9, M9-M8, 0)</f>
        <v>430.492674647103</v>
      </c>
      <c r="J9" s="15" t="n">
        <f aca="false">IF(MAX('Vnos meritev'!$B:$B)&gt;='Letna statistika'!$B9, N9-N8, 0)</f>
        <v>565.681221309904</v>
      </c>
      <c r="K9" s="15" t="n">
        <f aca="false">IF(MAX('Vnos meritev'!$B:$B)&gt;='Letna statistika'!$B9, I9+J9, 0)</f>
        <v>996.173895957007</v>
      </c>
      <c r="L9" s="21" t="n">
        <f aca="false">IF(MAX('Vnos meritev'!$B:$B)&gt;='Letna statistika'!$B9, K9-X9, "")</f>
        <v>-39.7847837886075</v>
      </c>
      <c r="M9" s="15" t="n">
        <f aca="true">IF(B9=MAX('Vnos meritev'!B:B),   MAX('Vnos meritev'!K:K),   FORECAST(B9,     OFFSET('Vnos meritev'!K:K, MATCH(B9,'Vnos meritev'!B:B)-1,0,2),     OFFSET('Vnos meritev'!B:B,MATCH(B9,'Vnos meritev'!B:B)-1,0,2 )     )   )</f>
        <v>39751.480841768</v>
      </c>
      <c r="N9" s="16" t="n">
        <f aca="true">IF(B9=MAX('Vnos meritev'!B:B),   MAX('Vnos meritev'!N:N),   FORECAST(B9,     OFFSET('Vnos meritev'!N:N, MATCH(B9,'Vnos meritev'!B:B)-1,0,2),     OFFSET('Vnos meritev'!B:B,MATCH(B9,'Vnos meritev'!B:B)-1,0,2 )     )   )</f>
        <v>46738.6159020733</v>
      </c>
      <c r="O9" s="22" t="n">
        <f aca="false">IF(MAX('Vnos meritev'!$B:$B)&gt;='Letna statistika'!$B9, I9-C9, 0)</f>
        <v>68.5820816015039</v>
      </c>
      <c r="P9" s="15" t="n">
        <f aca="false">IF(MAX('Vnos meritev'!$B:$B)&gt;='Letna statistika'!$B9, J9-D9, 0)</f>
        <v>105.589098132499</v>
      </c>
      <c r="Q9" s="15" t="n">
        <f aca="false">IF(MAX('Vnos meritev'!$B:$B)&gt;='Letna statistika'!$B9, O9+P9, 0)</f>
        <v>174.171179734003</v>
      </c>
      <c r="R9" s="19" t="n">
        <f aca="false">DATE($C$2 - 2, ROW()-ROW($B$6) + 12, 1)</f>
        <v>42795</v>
      </c>
      <c r="S9" s="12" t="n">
        <f aca="true">FORECAST($R9,     OFFSET('Vnos meritev'!E:E, MATCH($R9,'Vnos meritev'!B:B)-1,0,2),     OFFSET('Vnos meritev'!B:B,MATCH($R9,'Vnos meritev'!B:B)-1,0,2 )     )</f>
        <v>25497.1827454583</v>
      </c>
      <c r="T9" s="12" t="n">
        <f aca="true">FORECAST($R9,     OFFSET('Vnos meritev'!H:H, MATCH($R9,'Vnos meritev'!B:B)-1,0,2),     OFFSET('Vnos meritev'!B:B,MATCH($R9,'Vnos meritev'!B:B)-1,0,2 )     )</f>
        <v>34114.0270698376</v>
      </c>
      <c r="U9" s="12" t="n">
        <f aca="false">S9-S8+T9-T8</f>
        <v>840.833111242093</v>
      </c>
      <c r="V9" s="12" t="n">
        <f aca="true">FORECAST($R9,     OFFSET('Vnos meritev'!K:K, MATCH($R9,'Vnos meritev'!B:B)-1,0,2),     OFFSET('Vnos meritev'!B:B,MATCH($R9,'Vnos meritev'!B:B)-1,0,2 )     )</f>
        <v>34302.6902680592</v>
      </c>
      <c r="W9" s="12" t="n">
        <f aca="true">FORECAST($R9,     OFFSET('Vnos meritev'!N:N, MATCH($R9,'Vnos meritev'!B:B)-1,0,2),     OFFSET('Vnos meritev'!B:B,MATCH($R9,'Vnos meritev'!B:B)-1,0,2 )     )</f>
        <v>40412.4390331929</v>
      </c>
      <c r="X9" s="12" t="n">
        <f aca="false">V9-V8+W9-W8</f>
        <v>1035.95867974561</v>
      </c>
    </row>
    <row r="10" customFormat="false" ht="12.75" hidden="false" customHeight="true" outlineLevel="0" collapsed="false">
      <c r="B10" s="20" t="n">
        <f aca="false">DATE($C$2 - 1, ROW()-ROW($B$6) + 12, 1)</f>
        <v>43191</v>
      </c>
      <c r="C10" s="15" t="n">
        <f aca="false">IF(MAX('Vnos meritev'!$B:$B)&gt;='Letna statistika'!$B10, G10-G9, 0)</f>
        <v>322.855321122501</v>
      </c>
      <c r="D10" s="15" t="n">
        <f aca="false">IF(MAX('Vnos meritev'!$B:$B)&gt;='Letna statistika'!$B10, H10-H9, 0)</f>
        <v>428.134134776607</v>
      </c>
      <c r="E10" s="15" t="n">
        <f aca="false">IF(MAX('Vnos meritev'!$B:$B)&gt;='Letna statistika'!$B10, C10+D10, 0)</f>
        <v>750.989455899107</v>
      </c>
      <c r="F10" s="21" t="n">
        <f aca="false">IF(MAX('Vnos meritev'!$B:$B)&gt;='Letna statistika'!$B10, E10-U10, "")</f>
        <v>-12.9804786880995</v>
      </c>
      <c r="G10" s="15" t="n">
        <f aca="true">IF(B10=MAX('Vnos meritev'!B:B),   MAX('Vnos meritev'!E:E),   FORECAST(B10,     OFFSET('Vnos meritev'!E:E, MATCH(B10,'Vnos meritev'!B:B)-1,0,2),     OFFSET('Vnos meritev'!B:B,MATCH(B10,'Vnos meritev'!B:B)-1,0,2 )     )   )</f>
        <v>29887.3103356985</v>
      </c>
      <c r="H10" s="16" t="n">
        <f aca="true">IF(B10=MAX('Vnos meritev'!B:B),   MAX('Vnos meritev'!H:H),   FORECAST(B10,     OFFSET('Vnos meritev'!H:H, MATCH(B10,'Vnos meritev'!B:B)-1,0,2),     OFFSET('Vnos meritev'!B:B,MATCH(B10,'Vnos meritev'!B:B)-1,0,2 )     )   )</f>
        <v>39897.1743580463</v>
      </c>
      <c r="I10" s="22" t="n">
        <f aca="false">IF(MAX('Vnos meritev'!$B:$B)&gt;='Letna statistika'!$B10, M10-M9, 0)</f>
        <v>478.779326979595</v>
      </c>
      <c r="J10" s="15" t="n">
        <f aca="false">IF(MAX('Vnos meritev'!$B:$B)&gt;='Letna statistika'!$B10, N10-N9, 0)</f>
        <v>526.680772349297</v>
      </c>
      <c r="K10" s="15" t="n">
        <f aca="false">IF(MAX('Vnos meritev'!$B:$B)&gt;='Letna statistika'!$B10, I10+J10, 0)</f>
        <v>1005.46009932889</v>
      </c>
      <c r="L10" s="21" t="n">
        <f aca="false">IF(MAX('Vnos meritev'!$B:$B)&gt;='Letna statistika'!$B10, K10-X10, "")</f>
        <v>24.7413536025124</v>
      </c>
      <c r="M10" s="15" t="n">
        <f aca="true">IF(B10=MAX('Vnos meritev'!B:B),   MAX('Vnos meritev'!K:K),   FORECAST(B10,     OFFSET('Vnos meritev'!K:K, MATCH(B10,'Vnos meritev'!B:B)-1,0,2),     OFFSET('Vnos meritev'!B:B,MATCH(B10,'Vnos meritev'!B:B)-1,0,2 )     )   )</f>
        <v>40230.2601687476</v>
      </c>
      <c r="N10" s="16" t="n">
        <f aca="true">IF(B10=MAX('Vnos meritev'!B:B),   MAX('Vnos meritev'!N:N),   FORECAST(B10,     OFFSET('Vnos meritev'!N:N, MATCH(B10,'Vnos meritev'!B:B)-1,0,2),     OFFSET('Vnos meritev'!B:B,MATCH(B10,'Vnos meritev'!B:B)-1,0,2 )     )   )</f>
        <v>47265.2966744226</v>
      </c>
      <c r="O10" s="22" t="n">
        <f aca="false">IF(MAX('Vnos meritev'!$B:$B)&gt;='Letna statistika'!$B10, I10-C10, 0)</f>
        <v>155.924005857094</v>
      </c>
      <c r="P10" s="15" t="n">
        <f aca="false">IF(MAX('Vnos meritev'!$B:$B)&gt;='Letna statistika'!$B10, J10-D10, 0)</f>
        <v>98.5466375726901</v>
      </c>
      <c r="Q10" s="15" t="n">
        <f aca="false">IF(MAX('Vnos meritev'!$B:$B)&gt;='Letna statistika'!$B10, O10+P10, 0)</f>
        <v>254.470643429784</v>
      </c>
      <c r="R10" s="19" t="n">
        <f aca="false">DATE($C$2 - 2, ROW()-ROW($B$6) + 12, 1)</f>
        <v>42826</v>
      </c>
      <c r="S10" s="12" t="n">
        <f aca="true">FORECAST($R10,     OFFSET('Vnos meritev'!E:E, MATCH($R10,'Vnos meritev'!B:B)-1,0,2),     OFFSET('Vnos meritev'!B:B,MATCH($R10,'Vnos meritev'!B:B)-1,0,2 )     )</f>
        <v>25847.4680939884</v>
      </c>
      <c r="T10" s="12" t="n">
        <f aca="true">FORECAST($R10,     OFFSET('Vnos meritev'!H:H, MATCH($R10,'Vnos meritev'!B:B)-1,0,2),     OFFSET('Vnos meritev'!B:B,MATCH($R10,'Vnos meritev'!B:B)-1,0,2 )     )</f>
        <v>34527.7116558947</v>
      </c>
      <c r="U10" s="12" t="n">
        <f aca="false">S10-S9+T10-T9</f>
        <v>763.969934587207</v>
      </c>
      <c r="V10" s="12" t="n">
        <f aca="true">FORECAST($R10,     OFFSET('Vnos meritev'!K:K, MATCH($R10,'Vnos meritev'!B:B)-1,0,2),     OFFSET('Vnos meritev'!B:B,MATCH($R10,'Vnos meritev'!B:B)-1,0,2 )     )</f>
        <v>34746.9578653072</v>
      </c>
      <c r="W10" s="12" t="n">
        <f aca="true">FORECAST($R10,     OFFSET('Vnos meritev'!N:N, MATCH($R10,'Vnos meritev'!B:B)-1,0,2),     OFFSET('Vnos meritev'!B:B,MATCH($R10,'Vnos meritev'!B:B)-1,0,2 )     )</f>
        <v>40948.8901816713</v>
      </c>
      <c r="X10" s="12" t="n">
        <f aca="false">V10-V9+W10-W9</f>
        <v>980.718745726379</v>
      </c>
    </row>
    <row r="11" customFormat="false" ht="12.75" hidden="false" customHeight="true" outlineLevel="0" collapsed="false">
      <c r="B11" s="20" t="n">
        <f aca="false">DATE($C$2 - 1, ROW()-ROW($B$6) + 12, 1)</f>
        <v>43221</v>
      </c>
      <c r="C11" s="15" t="n">
        <f aca="false">IF(MAX('Vnos meritev'!$B:$B)&gt;='Letna statistika'!$B11, G11-G10, 0)</f>
        <v>344.401361149641</v>
      </c>
      <c r="D11" s="15" t="n">
        <f aca="false">IF(MAX('Vnos meritev'!$B:$B)&gt;='Letna statistika'!$B11, H11-H10, 0)</f>
        <v>458.673807141095</v>
      </c>
      <c r="E11" s="15" t="n">
        <f aca="false">IF(MAX('Vnos meritev'!$B:$B)&gt;='Letna statistika'!$B11, C11+D11, 0)</f>
        <v>803.075168290736</v>
      </c>
      <c r="F11" s="21" t="n">
        <f aca="false">IF(MAX('Vnos meritev'!$B:$B)&gt;='Letna statistika'!$B11, E11-U11, "")</f>
        <v>-35.7971397202564</v>
      </c>
      <c r="G11" s="15" t="n">
        <f aca="true">IF(B11=MAX('Vnos meritev'!B:B),   MAX('Vnos meritev'!E:E),   FORECAST(B11,     OFFSET('Vnos meritev'!E:E, MATCH(B11,'Vnos meritev'!B:B)-1,0,2),     OFFSET('Vnos meritev'!B:B,MATCH(B11,'Vnos meritev'!B:B)-1,0,2 )     )   )</f>
        <v>30231.7116968481</v>
      </c>
      <c r="H11" s="16" t="n">
        <f aca="true">IF(B11=MAX('Vnos meritev'!B:B),   MAX('Vnos meritev'!H:H),   FORECAST(B11,     OFFSET('Vnos meritev'!H:H, MATCH(B11,'Vnos meritev'!B:B)-1,0,2),     OFFSET('Vnos meritev'!B:B,MATCH(B11,'Vnos meritev'!B:B)-1,0,2 )     )   )</f>
        <v>40355.8481651874</v>
      </c>
      <c r="I11" s="22" t="n">
        <f aca="false">IF(MAX('Vnos meritev'!$B:$B)&gt;='Letna statistika'!$B11, M11-M10, 0)</f>
        <v>422.013201273199</v>
      </c>
      <c r="J11" s="15" t="n">
        <f aca="false">IF(MAX('Vnos meritev'!$B:$B)&gt;='Letna statistika'!$B11, N11-N10, 0)</f>
        <v>497.857345304903</v>
      </c>
      <c r="K11" s="15" t="n">
        <f aca="false">IF(MAX('Vnos meritev'!$B:$B)&gt;='Letna statistika'!$B11, I11+J11, 0)</f>
        <v>919.870546578102</v>
      </c>
      <c r="L11" s="21" t="n">
        <f aca="false">IF(MAX('Vnos meritev'!$B:$B)&gt;='Letna statistika'!$B11, K11-X11, "")</f>
        <v>-60.6862048423063</v>
      </c>
      <c r="M11" s="15" t="n">
        <f aca="true">IF(B11=MAX('Vnos meritev'!B:B),   MAX('Vnos meritev'!K:K),   FORECAST(B11,     OFFSET('Vnos meritev'!K:K, MATCH(B11,'Vnos meritev'!B:B)-1,0,2),     OFFSET('Vnos meritev'!B:B,MATCH(B11,'Vnos meritev'!B:B)-1,0,2 )     )   )</f>
        <v>40652.2733700208</v>
      </c>
      <c r="N11" s="16" t="n">
        <f aca="true">IF(B11=MAX('Vnos meritev'!B:B),   MAX('Vnos meritev'!N:N),   FORECAST(B11,     OFFSET('Vnos meritev'!N:N, MATCH(B11,'Vnos meritev'!B:B)-1,0,2),     OFFSET('Vnos meritev'!B:B,MATCH(B11,'Vnos meritev'!B:B)-1,0,2 )     )   )</f>
        <v>47763.1540197275</v>
      </c>
      <c r="O11" s="22" t="n">
        <f aca="false">IF(MAX('Vnos meritev'!$B:$B)&gt;='Letna statistika'!$B11, I11-C11, 0)</f>
        <v>77.6118401235581</v>
      </c>
      <c r="P11" s="15" t="n">
        <f aca="false">IF(MAX('Vnos meritev'!$B:$B)&gt;='Letna statistika'!$B11, J11-D11, 0)</f>
        <v>39.1835381638084</v>
      </c>
      <c r="Q11" s="15" t="n">
        <f aca="false">IF(MAX('Vnos meritev'!$B:$B)&gt;='Letna statistika'!$B11, O11+P11, 0)</f>
        <v>116.795378287366</v>
      </c>
      <c r="R11" s="19" t="n">
        <f aca="false">DATE($C$2 - 2, ROW()-ROW($B$6) + 12, 1)</f>
        <v>42856</v>
      </c>
      <c r="S11" s="12" t="n">
        <f aca="true">FORECAST($R11,     OFFSET('Vnos meritev'!E:E, MATCH($R11,'Vnos meritev'!B:B)-1,0,2),     OFFSET('Vnos meritev'!B:B,MATCH($R11,'Vnos meritev'!B:B)-1,0,2 )     )</f>
        <v>26186.145386079</v>
      </c>
      <c r="T11" s="12" t="n">
        <f aca="true">FORECAST($R11,     OFFSET('Vnos meritev'!H:H, MATCH($R11,'Vnos meritev'!B:B)-1,0,2),     OFFSET('Vnos meritev'!B:B,MATCH($R11,'Vnos meritev'!B:B)-1,0,2 )     )</f>
        <v>35027.9066718151</v>
      </c>
      <c r="U11" s="12" t="n">
        <f aca="false">S11-S10+T11-T10</f>
        <v>838.872308010992</v>
      </c>
      <c r="V11" s="12" t="n">
        <f aca="true">FORECAST($R11,     OFFSET('Vnos meritev'!K:K, MATCH($R11,'Vnos meritev'!B:B)-1,0,2),     OFFSET('Vnos meritev'!B:B,MATCH($R11,'Vnos meritev'!B:B)-1,0,2 )     )</f>
        <v>35202.2209660117</v>
      </c>
      <c r="W11" s="12" t="n">
        <f aca="true">FORECAST($R11,     OFFSET('Vnos meritev'!N:N, MATCH($R11,'Vnos meritev'!B:B)-1,0,2),     OFFSET('Vnos meritev'!B:B,MATCH($R11,'Vnos meritev'!B:B)-1,0,2 )     )</f>
        <v>41474.1838323872</v>
      </c>
      <c r="X11" s="12" t="n">
        <f aca="false">V11-V10+W11-W10</f>
        <v>980.556751420409</v>
      </c>
    </row>
    <row r="12" customFormat="false" ht="12.75" hidden="false" customHeight="true" outlineLevel="0" collapsed="false">
      <c r="B12" s="20" t="n">
        <f aca="false">DATE($C$2 - 1, ROW()-ROW($B$6) + 12, 1)</f>
        <v>43252</v>
      </c>
      <c r="C12" s="15" t="n">
        <f aca="false">IF(MAX('Vnos meritev'!$B:$B)&gt;='Letna statistika'!$B12, G12-G11, 0)</f>
        <v>0</v>
      </c>
      <c r="D12" s="15" t="n">
        <f aca="false">IF(MAX('Vnos meritev'!$B:$B)&gt;='Letna statistika'!$B12, H12-H11, 0)</f>
        <v>0</v>
      </c>
      <c r="E12" s="15" t="n">
        <f aca="false">IF(MAX('Vnos meritev'!$B:$B)&gt;='Letna statistika'!$B12, C12+D12, 0)</f>
        <v>0</v>
      </c>
      <c r="F12" s="21" t="str">
        <f aca="false">IF(MAX('Vnos meritev'!$B:$B)&gt;='Letna statistika'!$B12, E12-U12, "")</f>
        <v/>
      </c>
      <c r="G12" s="15" t="e">
        <f aca="true">IF(B12=MAX('Vnos meritev'!B:B),   MAX('Vnos meritev'!E:E),   FORECAST(B12,     OFFSET('Vnos meritev'!E:E, MATCH(B12,'Vnos meritev'!B:B)-1,0,2),     OFFSET('Vnos meritev'!B:B,MATCH(B12,'Vnos meritev'!B:B)-1,0,2 )     )   )</f>
        <v>#DIV/0!</v>
      </c>
      <c r="H12" s="16" t="e">
        <f aca="true">IF(B12=MAX('Vnos meritev'!B:B),   MAX('Vnos meritev'!H:H),   FORECAST(B12,     OFFSET('Vnos meritev'!H:H, MATCH(B12,'Vnos meritev'!B:B)-1,0,2),     OFFSET('Vnos meritev'!B:B,MATCH(B12,'Vnos meritev'!B:B)-1,0,2 )     )   )</f>
        <v>#DIV/0!</v>
      </c>
      <c r="I12" s="22" t="n">
        <f aca="false">IF(MAX('Vnos meritev'!$B:$B)&gt;='Letna statistika'!$B12, M12-M11, 0)</f>
        <v>0</v>
      </c>
      <c r="J12" s="15" t="n">
        <f aca="false">IF(MAX('Vnos meritev'!$B:$B)&gt;='Letna statistika'!$B12, N12-N11, 0)</f>
        <v>0</v>
      </c>
      <c r="K12" s="15" t="n">
        <f aca="false">IF(MAX('Vnos meritev'!$B:$B)&gt;='Letna statistika'!$B12, I12+J12, 0)</f>
        <v>0</v>
      </c>
      <c r="L12" s="21" t="str">
        <f aca="false">IF(MAX('Vnos meritev'!$B:$B)&gt;='Letna statistika'!$B12, K12-X12, "")</f>
        <v/>
      </c>
      <c r="M12" s="15" t="e">
        <f aca="true">IF(B12=MAX('Vnos meritev'!B:B),   MAX('Vnos meritev'!K:K),   FORECAST(B12,     OFFSET('Vnos meritev'!K:K, MATCH(B12,'Vnos meritev'!B:B)-1,0,2),     OFFSET('Vnos meritev'!B:B,MATCH(B12,'Vnos meritev'!B:B)-1,0,2 )     )   )</f>
        <v>#DIV/0!</v>
      </c>
      <c r="N12" s="16" t="e">
        <f aca="true">IF(B12=MAX('Vnos meritev'!B:B),   MAX('Vnos meritev'!N:N),   FORECAST(B12,     OFFSET('Vnos meritev'!N:N, MATCH(B12,'Vnos meritev'!B:B)-1,0,2),     OFFSET('Vnos meritev'!B:B,MATCH(B12,'Vnos meritev'!B:B)-1,0,2 )     )   )</f>
        <v>#DIV/0!</v>
      </c>
      <c r="O12" s="22" t="n">
        <f aca="false">IF(MAX('Vnos meritev'!$B:$B)&gt;='Letna statistika'!$B12, I12-C12, 0)</f>
        <v>0</v>
      </c>
      <c r="P12" s="15" t="n">
        <f aca="false">IF(MAX('Vnos meritev'!$B:$B)&gt;='Letna statistika'!$B12, J12-D12, 0)</f>
        <v>0</v>
      </c>
      <c r="Q12" s="15" t="n">
        <f aca="false">IF(MAX('Vnos meritev'!$B:$B)&gt;='Letna statistika'!$B12, O12+P12, 0)</f>
        <v>0</v>
      </c>
      <c r="R12" s="19" t="n">
        <f aca="false">DATE($C$2 - 2, ROW()-ROW($B$6) + 12, 1)</f>
        <v>42887</v>
      </c>
      <c r="S12" s="12" t="n">
        <f aca="true">FORECAST($R12,     OFFSET('Vnos meritev'!E:E, MATCH($R12,'Vnos meritev'!B:B)-1,0,2),     OFFSET('Vnos meritev'!B:B,MATCH($R12,'Vnos meritev'!B:B)-1,0,2 )     )</f>
        <v>26511.1085347544</v>
      </c>
      <c r="T12" s="12" t="n">
        <f aca="true">FORECAST($R12,     OFFSET('Vnos meritev'!H:H, MATCH($R12,'Vnos meritev'!B:B)-1,0,2),     OFFSET('Vnos meritev'!B:B,MATCH($R12,'Vnos meritev'!B:B)-1,0,2 )     )</f>
        <v>35453.2453591455</v>
      </c>
      <c r="U12" s="12" t="n">
        <f aca="false">S12-S11+T12-T11</f>
        <v>750.301836005798</v>
      </c>
      <c r="V12" s="12" t="n">
        <f aca="true">FORECAST($R12,     OFFSET('Vnos meritev'!K:K, MATCH($R12,'Vnos meritev'!B:B)-1,0,2),     OFFSET('Vnos meritev'!B:B,MATCH($R12,'Vnos meritev'!B:B)-1,0,2 )     )</f>
        <v>35658.0554467426</v>
      </c>
      <c r="W12" s="12" t="n">
        <f aca="true">FORECAST($R12,     OFFSET('Vnos meritev'!N:N, MATCH($R12,'Vnos meritev'!B:B)-1,0,2),     OFFSET('Vnos meritev'!B:B,MATCH($R12,'Vnos meritev'!B:B)-1,0,2 )     )</f>
        <v>42019.3683755997</v>
      </c>
      <c r="X12" s="12" t="n">
        <f aca="false">V12-V11+W12-W11</f>
        <v>1001.01902394341</v>
      </c>
    </row>
    <row r="13" customFormat="false" ht="12.75" hidden="false" customHeight="true" outlineLevel="0" collapsed="false">
      <c r="B13" s="20" t="n">
        <f aca="false">DATE($C$2 - 1, ROW()-ROW($B$6) + 12, 1)</f>
        <v>43282</v>
      </c>
      <c r="C13" s="15" t="n">
        <f aca="false">IF(MAX('Vnos meritev'!$B:$B)&gt;='Letna statistika'!$B13, G13-G12, 0)</f>
        <v>0</v>
      </c>
      <c r="D13" s="15" t="n">
        <f aca="false">IF(MAX('Vnos meritev'!$B:$B)&gt;='Letna statistika'!$B13, H13-H12, 0)</f>
        <v>0</v>
      </c>
      <c r="E13" s="15" t="n">
        <f aca="false">IF(MAX('Vnos meritev'!$B:$B)&gt;='Letna statistika'!$B13, C13+D13, 0)</f>
        <v>0</v>
      </c>
      <c r="F13" s="21" t="str">
        <f aca="false">IF(MAX('Vnos meritev'!$B:$B)&gt;='Letna statistika'!$B13, E13-U13, "")</f>
        <v/>
      </c>
      <c r="G13" s="15" t="e">
        <f aca="true">IF(B13=MAX('Vnos meritev'!B:B),   MAX('Vnos meritev'!E:E),   FORECAST(B13,     OFFSET('Vnos meritev'!E:E, MATCH(B13,'Vnos meritev'!B:B)-1,0,2),     OFFSET('Vnos meritev'!B:B,MATCH(B13,'Vnos meritev'!B:B)-1,0,2 )     )   )</f>
        <v>#DIV/0!</v>
      </c>
      <c r="H13" s="16" t="e">
        <f aca="true">IF(B13=MAX('Vnos meritev'!B:B),   MAX('Vnos meritev'!H:H),   FORECAST(B13,     OFFSET('Vnos meritev'!H:H, MATCH(B13,'Vnos meritev'!B:B)-1,0,2),     OFFSET('Vnos meritev'!B:B,MATCH(B13,'Vnos meritev'!B:B)-1,0,2 )     )   )</f>
        <v>#DIV/0!</v>
      </c>
      <c r="I13" s="22" t="n">
        <f aca="false">IF(MAX('Vnos meritev'!$B:$B)&gt;='Letna statistika'!$B13, M13-M12, 0)</f>
        <v>0</v>
      </c>
      <c r="J13" s="15" t="n">
        <f aca="false">IF(MAX('Vnos meritev'!$B:$B)&gt;='Letna statistika'!$B13, N13-N12, 0)</f>
        <v>0</v>
      </c>
      <c r="K13" s="15" t="n">
        <f aca="false">IF(MAX('Vnos meritev'!$B:$B)&gt;='Letna statistika'!$B13, I13+J13, 0)</f>
        <v>0</v>
      </c>
      <c r="L13" s="21" t="str">
        <f aca="false">IF(MAX('Vnos meritev'!$B:$B)&gt;='Letna statistika'!$B13, K13-X13, "")</f>
        <v/>
      </c>
      <c r="M13" s="15" t="e">
        <f aca="true">IF(B13=MAX('Vnos meritev'!B:B),   MAX('Vnos meritev'!K:K),   FORECAST(B13,     OFFSET('Vnos meritev'!K:K, MATCH(B13,'Vnos meritev'!B:B)-1,0,2),     OFFSET('Vnos meritev'!B:B,MATCH(B13,'Vnos meritev'!B:B)-1,0,2 )     )   )</f>
        <v>#DIV/0!</v>
      </c>
      <c r="N13" s="16" t="e">
        <f aca="true">IF(B13=MAX('Vnos meritev'!B:B),   MAX('Vnos meritev'!N:N),   FORECAST(B13,     OFFSET('Vnos meritev'!N:N, MATCH(B13,'Vnos meritev'!B:B)-1,0,2),     OFFSET('Vnos meritev'!B:B,MATCH(B13,'Vnos meritev'!B:B)-1,0,2 )     )   )</f>
        <v>#DIV/0!</v>
      </c>
      <c r="O13" s="22" t="n">
        <f aca="false">IF(MAX('Vnos meritev'!$B:$B)&gt;='Letna statistika'!$B13, I13-C13, 0)</f>
        <v>0</v>
      </c>
      <c r="P13" s="15" t="n">
        <f aca="false">IF(MAX('Vnos meritev'!$B:$B)&gt;='Letna statistika'!$B13, J13-D13, 0)</f>
        <v>0</v>
      </c>
      <c r="Q13" s="15" t="n">
        <f aca="false">IF(MAX('Vnos meritev'!$B:$B)&gt;='Letna statistika'!$B13, O13+P13, 0)</f>
        <v>0</v>
      </c>
      <c r="R13" s="19" t="n">
        <f aca="false">DATE($C$2 - 2, ROW()-ROW($B$6) + 12, 1)</f>
        <v>42917</v>
      </c>
      <c r="S13" s="12" t="n">
        <f aca="true">FORECAST($R13,     OFFSET('Vnos meritev'!E:E, MATCH($R13,'Vnos meritev'!B:B)-1,0,2),     OFFSET('Vnos meritev'!B:B,MATCH($R13,'Vnos meritev'!B:B)-1,0,2 )     )</f>
        <v>26825.1972384264</v>
      </c>
      <c r="T13" s="12" t="n">
        <f aca="true">FORECAST($R13,     OFFSET('Vnos meritev'!H:H, MATCH($R13,'Vnos meritev'!B:B)-1,0,2),     OFFSET('Vnos meritev'!B:B,MATCH($R13,'Vnos meritev'!B:B)-1,0,2 )     )</f>
        <v>35882.4336187425</v>
      </c>
      <c r="U13" s="12" t="n">
        <f aca="false">S13-S12+T13-T12</f>
        <v>743.276963268996</v>
      </c>
      <c r="V13" s="12" t="n">
        <f aca="true">FORECAST($R13,     OFFSET('Vnos meritev'!K:K, MATCH($R13,'Vnos meritev'!B:B)-1,0,2),     OFFSET('Vnos meritev'!B:B,MATCH($R13,'Vnos meritev'!B:B)-1,0,2 )     )</f>
        <v>36105.8061576986</v>
      </c>
      <c r="W13" s="12" t="n">
        <f aca="true">FORECAST($R13,     OFFSET('Vnos meritev'!N:N, MATCH($R13,'Vnos meritev'!B:B)-1,0,2),     OFFSET('Vnos meritev'!B:B,MATCH($R13,'Vnos meritev'!B:B)-1,0,2 )     )</f>
        <v>42519.9241679635</v>
      </c>
      <c r="X13" s="12" t="n">
        <f aca="false">V13-V12+W13-W12</f>
        <v>948.3065033198</v>
      </c>
    </row>
    <row r="14" customFormat="false" ht="12.75" hidden="false" customHeight="true" outlineLevel="0" collapsed="false">
      <c r="B14" s="20" t="n">
        <f aca="false">DATE($C$2 - 1, ROW()-ROW($B$6) + 12, 1)</f>
        <v>43313</v>
      </c>
      <c r="C14" s="15" t="n">
        <f aca="false">IF(MAX('Vnos meritev'!$B:$B)&gt;='Letna statistika'!$B14, G14-G13, 0)</f>
        <v>0</v>
      </c>
      <c r="D14" s="15" t="n">
        <f aca="false">IF(MAX('Vnos meritev'!$B:$B)&gt;='Letna statistika'!$B14, H14-H13, 0)</f>
        <v>0</v>
      </c>
      <c r="E14" s="15" t="n">
        <f aca="false">IF(MAX('Vnos meritev'!$B:$B)&gt;='Letna statistika'!$B14, C14+D14, 0)</f>
        <v>0</v>
      </c>
      <c r="F14" s="21" t="str">
        <f aca="false">IF(MAX('Vnos meritev'!$B:$B)&gt;='Letna statistika'!$B14, E14-U14, "")</f>
        <v/>
      </c>
      <c r="G14" s="15" t="e">
        <f aca="true">IF(B14=MAX('Vnos meritev'!B:B),   MAX('Vnos meritev'!E:E),   FORECAST(B14,     OFFSET('Vnos meritev'!E:E, MATCH(B14,'Vnos meritev'!B:B)-1,0,2),     OFFSET('Vnos meritev'!B:B,MATCH(B14,'Vnos meritev'!B:B)-1,0,2 )     )   )</f>
        <v>#DIV/0!</v>
      </c>
      <c r="H14" s="16" t="e">
        <f aca="true">IF(B14=MAX('Vnos meritev'!B:B),   MAX('Vnos meritev'!H:H),   FORECAST(B14,     OFFSET('Vnos meritev'!H:H, MATCH(B14,'Vnos meritev'!B:B)-1,0,2),     OFFSET('Vnos meritev'!B:B,MATCH(B14,'Vnos meritev'!B:B)-1,0,2 )     )   )</f>
        <v>#DIV/0!</v>
      </c>
      <c r="I14" s="22" t="n">
        <f aca="false">IF(MAX('Vnos meritev'!$B:$B)&gt;='Letna statistika'!$B14, M14-M13, 0)</f>
        <v>0</v>
      </c>
      <c r="J14" s="15" t="n">
        <f aca="false">IF(MAX('Vnos meritev'!$B:$B)&gt;='Letna statistika'!$B14, N14-N13, 0)</f>
        <v>0</v>
      </c>
      <c r="K14" s="15" t="n">
        <f aca="false">IF(MAX('Vnos meritev'!$B:$B)&gt;='Letna statistika'!$B14, I14+J14, 0)</f>
        <v>0</v>
      </c>
      <c r="L14" s="21" t="str">
        <f aca="false">IF(MAX('Vnos meritev'!$B:$B)&gt;='Letna statistika'!$B14, K14-X14, "")</f>
        <v/>
      </c>
      <c r="M14" s="15" t="e">
        <f aca="true">IF(B14=MAX('Vnos meritev'!B:B),   MAX('Vnos meritev'!K:K),   FORECAST(B14,     OFFSET('Vnos meritev'!K:K, MATCH(B14,'Vnos meritev'!B:B)-1,0,2),     OFFSET('Vnos meritev'!B:B,MATCH(B14,'Vnos meritev'!B:B)-1,0,2 )     )   )</f>
        <v>#DIV/0!</v>
      </c>
      <c r="N14" s="16" t="e">
        <f aca="true">IF(B14=MAX('Vnos meritev'!B:B),   MAX('Vnos meritev'!N:N),   FORECAST(B14,     OFFSET('Vnos meritev'!N:N, MATCH(B14,'Vnos meritev'!B:B)-1,0,2),     OFFSET('Vnos meritev'!B:B,MATCH(B14,'Vnos meritev'!B:B)-1,0,2 )     )   )</f>
        <v>#DIV/0!</v>
      </c>
      <c r="O14" s="22" t="n">
        <f aca="false">IF(MAX('Vnos meritev'!$B:$B)&gt;='Letna statistika'!$B14, I14-C14, 0)</f>
        <v>0</v>
      </c>
      <c r="P14" s="15" t="n">
        <f aca="false">IF(MAX('Vnos meritev'!$B:$B)&gt;='Letna statistika'!$B14, J14-D14, 0)</f>
        <v>0</v>
      </c>
      <c r="Q14" s="15" t="n">
        <f aca="false">IF(MAX('Vnos meritev'!$B:$B)&gt;='Letna statistika'!$B14, O14+P14, 0)</f>
        <v>0</v>
      </c>
      <c r="R14" s="19" t="n">
        <f aca="false">DATE($C$2 - 2, ROW()-ROW($B$6) + 12, 1)</f>
        <v>42948</v>
      </c>
      <c r="S14" s="12" t="n">
        <f aca="true">FORECAST($R14,     OFFSET('Vnos meritev'!E:E, MATCH($R14,'Vnos meritev'!B:B)-1,0,2),     OFFSET('Vnos meritev'!B:B,MATCH($R14,'Vnos meritev'!B:B)-1,0,2 )     )</f>
        <v>27168.1141249936</v>
      </c>
      <c r="T14" s="12" t="n">
        <f aca="true">FORECAST($R14,     OFFSET('Vnos meritev'!H:H, MATCH($R14,'Vnos meritev'!B:B)-1,0,2),     OFFSET('Vnos meritev'!B:B,MATCH($R14,'Vnos meritev'!B:B)-1,0,2 )     )</f>
        <v>36316.0981023576</v>
      </c>
      <c r="U14" s="12" t="n">
        <f aca="false">S14-S13+T14-T13</f>
        <v>776.581370182306</v>
      </c>
      <c r="V14" s="12" t="n">
        <f aca="true">FORECAST($R14,     OFFSET('Vnos meritev'!K:K, MATCH($R14,'Vnos meritev'!B:B)-1,0,2),     OFFSET('Vnos meritev'!B:B,MATCH($R14,'Vnos meritev'!B:B)-1,0,2 )     )</f>
        <v>36559.801546624</v>
      </c>
      <c r="W14" s="12" t="n">
        <f aca="true">FORECAST($R14,     OFFSET('Vnos meritev'!N:N, MATCH($R14,'Vnos meritev'!B:B)-1,0,2),     OFFSET('Vnos meritev'!B:B,MATCH($R14,'Vnos meritev'!B:B)-1,0,2 )     )</f>
        <v>43025.6665486678</v>
      </c>
      <c r="X14" s="12" t="n">
        <f aca="false">V14-V13+W14-W13</f>
        <v>959.737769629697</v>
      </c>
    </row>
    <row r="15" customFormat="false" ht="12.75" hidden="false" customHeight="true" outlineLevel="0" collapsed="false">
      <c r="B15" s="20" t="n">
        <f aca="false">DATE($C$2 - 1, ROW()-ROW($B$6) + 12, 1)</f>
        <v>43344</v>
      </c>
      <c r="C15" s="15" t="n">
        <f aca="false">IF(MAX('Vnos meritev'!$B:$B)&gt;='Letna statistika'!$B15, G15-G14, 0)</f>
        <v>0</v>
      </c>
      <c r="D15" s="15" t="n">
        <f aca="false">IF(MAX('Vnos meritev'!$B:$B)&gt;='Letna statistika'!$B15, H15-H14, 0)</f>
        <v>0</v>
      </c>
      <c r="E15" s="15" t="n">
        <f aca="false">IF(MAX('Vnos meritev'!$B:$B)&gt;='Letna statistika'!$B15, C15+D15, 0)</f>
        <v>0</v>
      </c>
      <c r="F15" s="21" t="str">
        <f aca="false">IF(MAX('Vnos meritev'!$B:$B)&gt;='Letna statistika'!$B15, E15-U15, "")</f>
        <v/>
      </c>
      <c r="G15" s="15" t="e">
        <f aca="true">IF(B15=MAX('Vnos meritev'!B:B),   MAX('Vnos meritev'!E:E),   FORECAST(B15,     OFFSET('Vnos meritev'!E:E, MATCH(B15,'Vnos meritev'!B:B)-1,0,2),     OFFSET('Vnos meritev'!B:B,MATCH(B15,'Vnos meritev'!B:B)-1,0,2 )     )   )</f>
        <v>#DIV/0!</v>
      </c>
      <c r="H15" s="16" t="e">
        <f aca="true">IF(B15=MAX('Vnos meritev'!B:B),   MAX('Vnos meritev'!H:H),   FORECAST(B15,     OFFSET('Vnos meritev'!H:H, MATCH(B15,'Vnos meritev'!B:B)-1,0,2),     OFFSET('Vnos meritev'!B:B,MATCH(B15,'Vnos meritev'!B:B)-1,0,2 )     )   )</f>
        <v>#DIV/0!</v>
      </c>
      <c r="I15" s="22" t="n">
        <f aca="false">IF(MAX('Vnos meritev'!$B:$B)&gt;='Letna statistika'!$B15, M15-M14, 0)</f>
        <v>0</v>
      </c>
      <c r="J15" s="15" t="n">
        <f aca="false">IF(MAX('Vnos meritev'!$B:$B)&gt;='Letna statistika'!$B15, N15-N14, 0)</f>
        <v>0</v>
      </c>
      <c r="K15" s="15" t="n">
        <f aca="false">IF(MAX('Vnos meritev'!$B:$B)&gt;='Letna statistika'!$B15, I15+J15, 0)</f>
        <v>0</v>
      </c>
      <c r="L15" s="21" t="str">
        <f aca="false">IF(MAX('Vnos meritev'!$B:$B)&gt;='Letna statistika'!$B15, K15-X15, "")</f>
        <v/>
      </c>
      <c r="M15" s="15" t="e">
        <f aca="true">IF(B15=MAX('Vnos meritev'!B:B),   MAX('Vnos meritev'!K:K),   FORECAST(B15,     OFFSET('Vnos meritev'!K:K, MATCH(B15,'Vnos meritev'!B:B)-1,0,2),     OFFSET('Vnos meritev'!B:B,MATCH(B15,'Vnos meritev'!B:B)-1,0,2 )     )   )</f>
        <v>#DIV/0!</v>
      </c>
      <c r="N15" s="16" t="e">
        <f aca="true">IF(B15=MAX('Vnos meritev'!B:B),   MAX('Vnos meritev'!N:N),   FORECAST(B15,     OFFSET('Vnos meritev'!N:N, MATCH(B15,'Vnos meritev'!B:B)-1,0,2),     OFFSET('Vnos meritev'!B:B,MATCH(B15,'Vnos meritev'!B:B)-1,0,2 )     )   )</f>
        <v>#DIV/0!</v>
      </c>
      <c r="O15" s="22" t="n">
        <f aca="false">IF(MAX('Vnos meritev'!$B:$B)&gt;='Letna statistika'!$B15, I15-C15, 0)</f>
        <v>0</v>
      </c>
      <c r="P15" s="15" t="n">
        <f aca="false">IF(MAX('Vnos meritev'!$B:$B)&gt;='Letna statistika'!$B15, J15-D15, 0)</f>
        <v>0</v>
      </c>
      <c r="Q15" s="15" t="n">
        <f aca="false">IF(MAX('Vnos meritev'!$B:$B)&gt;='Letna statistika'!$B15, O15+P15, 0)</f>
        <v>0</v>
      </c>
      <c r="R15" s="19" t="n">
        <f aca="false">DATE($C$2 - 2, ROW()-ROW($B$6) + 12, 1)</f>
        <v>42979</v>
      </c>
      <c r="S15" s="12" t="n">
        <f aca="true">FORECAST($R15,     OFFSET('Vnos meritev'!E:E, MATCH($R15,'Vnos meritev'!B:B)-1,0,2),     OFFSET('Vnos meritev'!B:B,MATCH($R15,'Vnos meritev'!B:B)-1,0,2 )     )</f>
        <v>27447.1643665865</v>
      </c>
      <c r="T15" s="12" t="n">
        <f aca="true">FORECAST($R15,     OFFSET('Vnos meritev'!H:H, MATCH($R15,'Vnos meritev'!B:B)-1,0,2),     OFFSET('Vnos meritev'!B:B,MATCH($R15,'Vnos meritev'!B:B)-1,0,2 )     )</f>
        <v>36660.3038351886</v>
      </c>
      <c r="U15" s="12" t="n">
        <f aca="false">S15-S14+T15-T14</f>
        <v>623.255974423853</v>
      </c>
      <c r="V15" s="12" t="n">
        <f aca="true">FORECAST($R15,     OFFSET('Vnos meritev'!K:K, MATCH($R15,'Vnos meritev'!B:B)-1,0,2),     OFFSET('Vnos meritev'!B:B,MATCH($R15,'Vnos meritev'!B:B)-1,0,2 )     )</f>
        <v>36907.731481292</v>
      </c>
      <c r="W15" s="12" t="n">
        <f aca="true">FORECAST($R15,     OFFSET('Vnos meritev'!N:N, MATCH($R15,'Vnos meritev'!B:B)-1,0,2),     OFFSET('Vnos meritev'!B:B,MATCH($R15,'Vnos meritev'!B:B)-1,0,2 )     )</f>
        <v>43440.6740443192</v>
      </c>
      <c r="X15" s="12" t="n">
        <f aca="false">V15-V14+W15-W14</f>
        <v>762.937430319391</v>
      </c>
    </row>
    <row r="16" customFormat="false" ht="12.75" hidden="false" customHeight="true" outlineLevel="0" collapsed="false">
      <c r="B16" s="20" t="n">
        <f aca="false">DATE($C$2 - 1, ROW()-ROW($B$6) + 12, 1)</f>
        <v>43374</v>
      </c>
      <c r="C16" s="15" t="n">
        <f aca="false">IF(MAX('Vnos meritev'!$B:$B)&gt;='Letna statistika'!$B16, G16-G15, 0)</f>
        <v>0</v>
      </c>
      <c r="D16" s="15" t="n">
        <f aca="false">IF(MAX('Vnos meritev'!$B:$B)&gt;='Letna statistika'!$B16, H16-H15, 0)</f>
        <v>0</v>
      </c>
      <c r="E16" s="15" t="n">
        <f aca="false">IF(MAX('Vnos meritev'!$B:$B)&gt;='Letna statistika'!$B16, C16+D16, 0)</f>
        <v>0</v>
      </c>
      <c r="F16" s="21" t="str">
        <f aca="false">IF(MAX('Vnos meritev'!$B:$B)&gt;='Letna statistika'!$B16, E16-U16, "")</f>
        <v/>
      </c>
      <c r="G16" s="15" t="e">
        <f aca="true">IF(B16=MAX('Vnos meritev'!B:B),   MAX('Vnos meritev'!E:E),   FORECAST(B16,     OFFSET('Vnos meritev'!E:E, MATCH(B16,'Vnos meritev'!B:B)-1,0,2),     OFFSET('Vnos meritev'!B:B,MATCH(B16,'Vnos meritev'!B:B)-1,0,2 )     )   )</f>
        <v>#DIV/0!</v>
      </c>
      <c r="H16" s="16" t="e">
        <f aca="true">IF(B16=MAX('Vnos meritev'!B:B),   MAX('Vnos meritev'!H:H),   FORECAST(B16,     OFFSET('Vnos meritev'!H:H, MATCH(B16,'Vnos meritev'!B:B)-1,0,2),     OFFSET('Vnos meritev'!B:B,MATCH(B16,'Vnos meritev'!B:B)-1,0,2 )     )   )</f>
        <v>#DIV/0!</v>
      </c>
      <c r="I16" s="22" t="n">
        <f aca="false">IF(MAX('Vnos meritev'!$B:$B)&gt;='Letna statistika'!$B16, M16-M15, 0)</f>
        <v>0</v>
      </c>
      <c r="J16" s="15" t="n">
        <f aca="false">IF(MAX('Vnos meritev'!$B:$B)&gt;='Letna statistika'!$B16, N16-N15, 0)</f>
        <v>0</v>
      </c>
      <c r="K16" s="15" t="n">
        <f aca="false">IF(MAX('Vnos meritev'!$B:$B)&gt;='Letna statistika'!$B16, I16+J16, 0)</f>
        <v>0</v>
      </c>
      <c r="L16" s="21" t="str">
        <f aca="false">IF(MAX('Vnos meritev'!$B:$B)&gt;='Letna statistika'!$B16, K16-X16, "")</f>
        <v/>
      </c>
      <c r="M16" s="15" t="e">
        <f aca="true">IF(B16=MAX('Vnos meritev'!B:B),   MAX('Vnos meritev'!K:K),   FORECAST(B16,     OFFSET('Vnos meritev'!K:K, MATCH(B16,'Vnos meritev'!B:B)-1,0,2),     OFFSET('Vnos meritev'!B:B,MATCH(B16,'Vnos meritev'!B:B)-1,0,2 )     )   )</f>
        <v>#DIV/0!</v>
      </c>
      <c r="N16" s="16" t="e">
        <f aca="true">IF(B16=MAX('Vnos meritev'!B:B),   MAX('Vnos meritev'!N:N),   FORECAST(B16,     OFFSET('Vnos meritev'!N:N, MATCH(B16,'Vnos meritev'!B:B)-1,0,2),     OFFSET('Vnos meritev'!B:B,MATCH(B16,'Vnos meritev'!B:B)-1,0,2 )     )   )</f>
        <v>#DIV/0!</v>
      </c>
      <c r="O16" s="22" t="n">
        <f aca="false">IF(MAX('Vnos meritev'!$B:$B)&gt;='Letna statistika'!$B16, I16-C16, 0)</f>
        <v>0</v>
      </c>
      <c r="P16" s="15" t="n">
        <f aca="false">IF(MAX('Vnos meritev'!$B:$B)&gt;='Letna statistika'!$B16, J16-D16, 0)</f>
        <v>0</v>
      </c>
      <c r="Q16" s="15" t="n">
        <f aca="false">IF(MAX('Vnos meritev'!$B:$B)&gt;='Letna statistika'!$B16, O16+P16, 0)</f>
        <v>0</v>
      </c>
      <c r="R16" s="19" t="n">
        <f aca="false">DATE($C$2 - 2, ROW()-ROW($B$6) + 12, 1)</f>
        <v>43009</v>
      </c>
      <c r="S16" s="12" t="n">
        <f aca="true">FORECAST($R16,     OFFSET('Vnos meritev'!E:E, MATCH($R16,'Vnos meritev'!B:B)-1,0,2),     OFFSET('Vnos meritev'!B:B,MATCH($R16,'Vnos meritev'!B:B)-1,0,2 )     )</f>
        <v>27871.8958839818</v>
      </c>
      <c r="T16" s="12" t="n">
        <f aca="true">FORECAST($R16,     OFFSET('Vnos meritev'!H:H, MATCH($R16,'Vnos meritev'!B:B)-1,0,2),     OFFSET('Vnos meritev'!B:B,MATCH($R16,'Vnos meritev'!B:B)-1,0,2 )     )</f>
        <v>37192.8764487429</v>
      </c>
      <c r="U16" s="12" t="n">
        <f aca="false">S16-S15+T16-T15</f>
        <v>957.304130949655</v>
      </c>
      <c r="V16" s="12" t="n">
        <f aca="true">FORECAST($R16,     OFFSET('Vnos meritev'!K:K, MATCH($R16,'Vnos meritev'!B:B)-1,0,2),     OFFSET('Vnos meritev'!B:B,MATCH($R16,'Vnos meritev'!B:B)-1,0,2 )     )</f>
        <v>37459.4255610324</v>
      </c>
      <c r="W16" s="12" t="n">
        <f aca="true">FORECAST($R16,     OFFSET('Vnos meritev'!N:N, MATCH($R16,'Vnos meritev'!B:B)-1,0,2),     OFFSET('Vnos meritev'!B:B,MATCH($R16,'Vnos meritev'!B:B)-1,0,2 )     )</f>
        <v>44067.1520528729</v>
      </c>
      <c r="X16" s="12" t="n">
        <f aca="false">V16-V15+W16-W15</f>
        <v>1178.17208829412</v>
      </c>
    </row>
    <row r="17" customFormat="false" ht="12.75" hidden="false" customHeight="true" outlineLevel="0" collapsed="false">
      <c r="B17" s="20" t="n">
        <f aca="false">DATE($C$2 - 1, ROW()-ROW($B$6) + 12, 1)</f>
        <v>43405</v>
      </c>
      <c r="C17" s="15" t="n">
        <f aca="false">IF(MAX('Vnos meritev'!$B:$B)&gt;='Letna statistika'!$B17, G17-G16, 0)</f>
        <v>0</v>
      </c>
      <c r="D17" s="15" t="n">
        <f aca="false">IF(MAX('Vnos meritev'!$B:$B)&gt;='Letna statistika'!$B17, H17-H16, 0)</f>
        <v>0</v>
      </c>
      <c r="E17" s="15" t="n">
        <f aca="false">IF(MAX('Vnos meritev'!$B:$B)&gt;='Letna statistika'!$B17, C17+D17, 0)</f>
        <v>0</v>
      </c>
      <c r="F17" s="21" t="str">
        <f aca="false">IF(MAX('Vnos meritev'!$B:$B)&gt;='Letna statistika'!$B17, E17-U17, "")</f>
        <v/>
      </c>
      <c r="G17" s="15" t="e">
        <f aca="true">IF(B17=MAX('Vnos meritev'!B:B),   MAX('Vnos meritev'!E:E),   FORECAST(B17,     OFFSET('Vnos meritev'!E:E, MATCH(B17,'Vnos meritev'!B:B)-1,0,2),     OFFSET('Vnos meritev'!B:B,MATCH(B17,'Vnos meritev'!B:B)-1,0,2 )     )   )</f>
        <v>#DIV/0!</v>
      </c>
      <c r="H17" s="16" t="e">
        <f aca="true">IF(B17=MAX('Vnos meritev'!B:B),   MAX('Vnos meritev'!H:H),   FORECAST(B17,     OFFSET('Vnos meritev'!H:H, MATCH(B17,'Vnos meritev'!B:B)-1,0,2),     OFFSET('Vnos meritev'!B:B,MATCH(B17,'Vnos meritev'!B:B)-1,0,2 )     )   )</f>
        <v>#DIV/0!</v>
      </c>
      <c r="I17" s="22" t="n">
        <f aca="false">IF(MAX('Vnos meritev'!$B:$B)&gt;='Letna statistika'!$B17, M17-M16, 0)</f>
        <v>0</v>
      </c>
      <c r="J17" s="15" t="n">
        <f aca="false">IF(MAX('Vnos meritev'!$B:$B)&gt;='Letna statistika'!$B17, N17-N16, 0)</f>
        <v>0</v>
      </c>
      <c r="K17" s="15" t="n">
        <f aca="false">IF(MAX('Vnos meritev'!$B:$B)&gt;='Letna statistika'!$B17, I17+J17, 0)</f>
        <v>0</v>
      </c>
      <c r="L17" s="21" t="str">
        <f aca="false">IF(MAX('Vnos meritev'!$B:$B)&gt;='Letna statistika'!$B17, K17-X17, "")</f>
        <v/>
      </c>
      <c r="M17" s="15" t="e">
        <f aca="true">IF(B17=MAX('Vnos meritev'!B:B),   MAX('Vnos meritev'!K:K),   FORECAST(B17,     OFFSET('Vnos meritev'!K:K, MATCH(B17,'Vnos meritev'!B:B)-1,0,2),     OFFSET('Vnos meritev'!B:B,MATCH(B17,'Vnos meritev'!B:B)-1,0,2 )     )   )</f>
        <v>#DIV/0!</v>
      </c>
      <c r="N17" s="16" t="e">
        <f aca="true">IF(B17=MAX('Vnos meritev'!B:B),   MAX('Vnos meritev'!N:N),   FORECAST(B17,     OFFSET('Vnos meritev'!N:N, MATCH(B17,'Vnos meritev'!B:B)-1,0,2),     OFFSET('Vnos meritev'!B:B,MATCH(B17,'Vnos meritev'!B:B)-1,0,2 )     )   )</f>
        <v>#DIV/0!</v>
      </c>
      <c r="O17" s="22" t="n">
        <f aca="false">IF(MAX('Vnos meritev'!$B:$B)&gt;='Letna statistika'!$B17, I17-C17, 0)</f>
        <v>0</v>
      </c>
      <c r="P17" s="15" t="n">
        <f aca="false">IF(MAX('Vnos meritev'!$B:$B)&gt;='Letna statistika'!$B17, J17-D17, 0)</f>
        <v>0</v>
      </c>
      <c r="Q17" s="15" t="n">
        <f aca="false">IF(MAX('Vnos meritev'!$B:$B)&gt;='Letna statistika'!$B17, O17+P17, 0)</f>
        <v>0</v>
      </c>
      <c r="R17" s="19" t="n">
        <f aca="false">DATE($C$2 - 2, ROW()-ROW($B$6) + 12, 1)</f>
        <v>43040</v>
      </c>
      <c r="S17" s="12" t="n">
        <f aca="true">FORECAST($R17,     OFFSET('Vnos meritev'!E:E, MATCH($R17,'Vnos meritev'!B:B)-1,0,2),     OFFSET('Vnos meritev'!B:B,MATCH($R17,'Vnos meritev'!B:B)-1,0,2 )     )</f>
        <v>28182.2056293452</v>
      </c>
      <c r="T17" s="12" t="n">
        <f aca="true">FORECAST($R17,     OFFSET('Vnos meritev'!H:H, MATCH($R17,'Vnos meritev'!B:B)-1,0,2),     OFFSET('Vnos meritev'!B:B,MATCH($R17,'Vnos meritev'!B:B)-1,0,2 )     )</f>
        <v>37653.7809942159</v>
      </c>
      <c r="U17" s="12" t="n">
        <f aca="false">S17-S16+T17-T16</f>
        <v>771.214290836389</v>
      </c>
      <c r="V17" s="12" t="n">
        <f aca="true">FORECAST($R17,     OFFSET('Vnos meritev'!K:K, MATCH($R17,'Vnos meritev'!B:B)-1,0,2),     OFFSET('Vnos meritev'!B:B,MATCH($R17,'Vnos meritev'!B:B)-1,0,2 )     )</f>
        <v>37927.9187037387</v>
      </c>
      <c r="W17" s="12" t="n">
        <f aca="true">FORECAST($R17,     OFFSET('Vnos meritev'!N:N, MATCH($R17,'Vnos meritev'!B:B)-1,0,2),     OFFSET('Vnos meritev'!B:B,MATCH($R17,'Vnos meritev'!B:B)-1,0,2 )     )</f>
        <v>44579.738407019</v>
      </c>
      <c r="X17" s="12" t="n">
        <f aca="false">V17-V16+W17-W16</f>
        <v>981.079496852399</v>
      </c>
    </row>
    <row r="18" customFormat="false" ht="12.75" hidden="false" customHeight="true" outlineLevel="0" collapsed="false">
      <c r="B18" s="23" t="n">
        <f aca="false">DATE($C$2 - 1, ROW()-ROW($B$6) + 12, 1)</f>
        <v>43435</v>
      </c>
      <c r="C18" s="15" t="n">
        <f aca="false">IF(MAX('Vnos meritev'!$B:$B)&gt;='Letna statistika'!$B18, G18-G17, 0)</f>
        <v>0</v>
      </c>
      <c r="D18" s="15" t="n">
        <f aca="false">IF(MAX('Vnos meritev'!$B:$B)&gt;='Letna statistika'!$B18, H18-H17, 0)</f>
        <v>0</v>
      </c>
      <c r="E18" s="15" t="n">
        <f aca="false">IF(MAX('Vnos meritev'!$B:$B)&gt;='Letna statistika'!$B18, C18+D18, 0)</f>
        <v>0</v>
      </c>
      <c r="F18" s="21" t="str">
        <f aca="false">IF(MAX('Vnos meritev'!$B:$B)&gt;='Letna statistika'!$B18, E18-U18, "")</f>
        <v/>
      </c>
      <c r="G18" s="24" t="e">
        <f aca="true">IF(B18=MAX('Vnos meritev'!B:B),   MAX('Vnos meritev'!E:E),   FORECAST(B18,     OFFSET('Vnos meritev'!E:E, MATCH(B18,'Vnos meritev'!B:B)-1,0,2),     OFFSET('Vnos meritev'!B:B,MATCH(B18,'Vnos meritev'!B:B)-1,0,2 )     )   )</f>
        <v>#DIV/0!</v>
      </c>
      <c r="H18" s="25" t="e">
        <f aca="true">IF(B18=MAX('Vnos meritev'!B:B),   MAX('Vnos meritev'!H:H),   FORECAST(B18,     OFFSET('Vnos meritev'!H:H, MATCH(B18,'Vnos meritev'!B:B)-1,0,2),     OFFSET('Vnos meritev'!B:B,MATCH(B18,'Vnos meritev'!B:B)-1,0,2 )     )   )</f>
        <v>#DIV/0!</v>
      </c>
      <c r="I18" s="22" t="n">
        <f aca="false">IF(MAX('Vnos meritev'!$B:$B)&gt;='Letna statistika'!$B18, M18-M17, 0)</f>
        <v>0</v>
      </c>
      <c r="J18" s="15" t="n">
        <f aca="false">IF(MAX('Vnos meritev'!$B:$B)&gt;='Letna statistika'!$B18, N18-N17, 0)</f>
        <v>0</v>
      </c>
      <c r="K18" s="15" t="n">
        <f aca="false">IF(MAX('Vnos meritev'!$B:$B)&gt;='Letna statistika'!$B18, I18+J18, 0)</f>
        <v>0</v>
      </c>
      <c r="L18" s="21" t="str">
        <f aca="false">IF(MAX('Vnos meritev'!$B:$B)&gt;='Letna statistika'!$B18, K18-X18, "")</f>
        <v/>
      </c>
      <c r="M18" s="24" t="e">
        <f aca="true">IF(B18=MAX('Vnos meritev'!B:B),   MAX('Vnos meritev'!K:K),   FORECAST(B18,     OFFSET('Vnos meritev'!K:K, MATCH(B18,'Vnos meritev'!B:B)-1,0,2),     OFFSET('Vnos meritev'!B:B,MATCH(B18,'Vnos meritev'!B:B)-1,0,2 )     )   )</f>
        <v>#DIV/0!</v>
      </c>
      <c r="N18" s="25" t="e">
        <f aca="true">IF(B18=MAX('Vnos meritev'!B:B),   MAX('Vnos meritev'!N:N),   FORECAST(B18,     OFFSET('Vnos meritev'!N:N, MATCH(B18,'Vnos meritev'!B:B)-1,0,2),     OFFSET('Vnos meritev'!B:B,MATCH(B18,'Vnos meritev'!B:B)-1,0,2 )     )   )</f>
        <v>#DIV/0!</v>
      </c>
      <c r="O18" s="22" t="n">
        <f aca="false">IF(MAX('Vnos meritev'!$B:$B)&gt;='Letna statistika'!$B18, I18-C18, 0)</f>
        <v>0</v>
      </c>
      <c r="P18" s="15" t="n">
        <f aca="false">IF(MAX('Vnos meritev'!$B:$B)&gt;='Letna statistika'!$B18, J18-D18, 0)</f>
        <v>0</v>
      </c>
      <c r="Q18" s="15" t="n">
        <f aca="false">IF(MAX('Vnos meritev'!$B:$B)&gt;='Letna statistika'!$B18, O18+P18, 0)</f>
        <v>0</v>
      </c>
      <c r="R18" s="19" t="n">
        <f aca="false">DATE($C$2 - 2, ROW()-ROW($B$6) + 12, 1)</f>
        <v>43070</v>
      </c>
      <c r="S18" s="12" t="n">
        <f aca="true">FORECAST($R18,     OFFSET('Vnos meritev'!E:E, MATCH($R18,'Vnos meritev'!B:B)-1,0,2),     OFFSET('Vnos meritev'!B:B,MATCH($R18,'Vnos meritev'!B:B)-1,0,2 )     )</f>
        <v>28540.0553615309</v>
      </c>
      <c r="T18" s="12" t="n">
        <f aca="true">FORECAST($R18,     OFFSET('Vnos meritev'!H:H, MATCH($R18,'Vnos meritev'!B:B)-1,0,2),     OFFSET('Vnos meritev'!B:B,MATCH($R18,'Vnos meritev'!B:B)-1,0,2 )     )</f>
        <v>38091.4986475046</v>
      </c>
      <c r="U18" s="12" t="n">
        <f aca="false">S18-S17+T18-T17</f>
        <v>795.567385474409</v>
      </c>
      <c r="V18" s="12" t="n">
        <f aca="true">FORECAST($R18,     OFFSET('Vnos meritev'!K:K, MATCH($R18,'Vnos meritev'!B:B)-1,0,2),     OFFSET('Vnos meritev'!B:B,MATCH($R18,'Vnos meritev'!B:B)-1,0,2 )     )</f>
        <v>38363.8749635566</v>
      </c>
      <c r="W18" s="12" t="n">
        <f aca="true">FORECAST($R18,     OFFSET('Vnos meritev'!N:N, MATCH($R18,'Vnos meritev'!B:B)-1,0,2),     OFFSET('Vnos meritev'!B:B,MATCH($R18,'Vnos meritev'!B:B)-1,0,2 )     )</f>
        <v>45097.7291941055</v>
      </c>
      <c r="X18" s="12" t="n">
        <f aca="false">V18-V17+W18-W17</f>
        <v>953.947046904403</v>
      </c>
    </row>
    <row r="19" customFormat="false" ht="12.75" hidden="false" customHeight="true" outlineLevel="0" collapsed="false">
      <c r="B19" s="26" t="s">
        <v>16</v>
      </c>
      <c r="C19" s="27" t="n">
        <f aca="false">AVERAGEIF(C7:C18, "&gt;0")</f>
        <v>338.331267063449</v>
      </c>
      <c r="D19" s="27" t="n">
        <f aca="false">AVERAGEIF(D7:D18, "&gt;0")</f>
        <v>452.86990353656</v>
      </c>
      <c r="E19" s="27" t="n">
        <f aca="false">AVERAGEIF(E7:E18, "&gt;0")</f>
        <v>791.201170600009</v>
      </c>
      <c r="F19" s="27" t="n">
        <f aca="false">AVERAGEIF(E7:E18, "&gt;0", F7:F18)</f>
        <v>-17.3597449816094</v>
      </c>
      <c r="G19" s="27" t="e">
        <f aca="false">AVERAGE(G7:G18)</f>
        <v>#DIV/0!</v>
      </c>
      <c r="H19" s="27" t="e">
        <f aca="false">AVERAGE(H7:H18)</f>
        <v>#DIV/0!</v>
      </c>
      <c r="I19" s="27" t="n">
        <f aca="false">AVERAGEIF(I7:I18, "&gt;0")</f>
        <v>457.679681292838</v>
      </c>
      <c r="J19" s="27" t="n">
        <f aca="false">AVERAGEIF(J7:J18, "&gt;0")</f>
        <v>533.0849651244</v>
      </c>
      <c r="K19" s="27" t="n">
        <f aca="false">AVERAGEIF(K7:K18, "&gt;0")</f>
        <v>990.764646417239</v>
      </c>
      <c r="L19" s="27" t="n">
        <f aca="false">AVERAGEIF(K7:K18, "&gt;0", L7:L18)</f>
        <v>-15.9031995740195</v>
      </c>
      <c r="M19" s="27" t="e">
        <f aca="false">AVERAGE(M7:M18)</f>
        <v>#DIV/0!</v>
      </c>
      <c r="N19" s="27" t="e">
        <f aca="false">AVERAGE(N7:N18)</f>
        <v>#DIV/0!</v>
      </c>
      <c r="O19" s="27" t="n">
        <f aca="false">AVERAGEIF($K7:$K18, "&gt;0", O7:O18)</f>
        <v>119.348414229389</v>
      </c>
      <c r="P19" s="27" t="n">
        <f aca="false">AVERAGEIF($K7:$K18, "&gt;0", P7:P18)</f>
        <v>80.2150615878403</v>
      </c>
      <c r="Q19" s="27" t="n">
        <f aca="false">AVERAGEIF($K7:$K18, "&gt;0", Q7:Q18)</f>
        <v>199.563475817229</v>
      </c>
      <c r="R19" s="12"/>
      <c r="S19" s="12"/>
      <c r="T19" s="12"/>
      <c r="U19" s="12" t="n">
        <f aca="false">AVERAGE(U7:U18)</f>
        <v>788.358877420792</v>
      </c>
      <c r="V19" s="12"/>
      <c r="W19" s="12"/>
      <c r="X19" s="12" t="n">
        <f aca="false">AVERAGE(X7:X18)</f>
        <v>984.878215768292</v>
      </c>
    </row>
    <row r="20" customFormat="false" ht="12.75" hidden="false" customHeight="true" outlineLevel="0" collapsed="false"/>
    <row r="21" customFormat="false" ht="12.75" hidden="false" customHeight="true" outlineLevel="0" collapsed="false"/>
  </sheetData>
  <mergeCells count="5">
    <mergeCell ref="C4:H4"/>
    <mergeCell ref="I4:N4"/>
    <mergeCell ref="O4:Q4"/>
    <mergeCell ref="S4:U4"/>
    <mergeCell ref="V4:X4"/>
  </mergeCells>
  <dataValidations count="1">
    <dataValidation allowBlank="true" operator="between" showDropDown="false" showErrorMessage="false" showInputMessage="false" sqref="C2" type="list">
      <formula1>'Veljavne vrednosti'!$B$3:$B$10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O1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5" topLeftCell="C21" activePane="bottomRight" state="frozen"/>
      <selection pane="topLeft" activeCell="A1" activeCellId="0" sqref="A1"/>
      <selection pane="topRight" activeCell="C1" activeCellId="0" sqref="C1"/>
      <selection pane="bottomLeft" activeCell="A21" activeCellId="0" sqref="A21"/>
      <selection pane="bottomRight" activeCell="I4" activeCellId="0" sqref="I4"/>
    </sheetView>
  </sheetViews>
  <sheetFormatPr defaultRowHeight="15" zeroHeight="false" outlineLevelRow="0" outlineLevelCol="0"/>
  <cols>
    <col collapsed="false" customWidth="true" hidden="false" outlineLevel="0" max="1" min="1" style="0" width="5.29"/>
    <col collapsed="false" customWidth="true" hidden="false" outlineLevel="0" max="2" min="2" style="0" width="14.43"/>
    <col collapsed="false" customWidth="true" hidden="false" outlineLevel="0" max="4" min="3" style="0" width="10.99"/>
    <col collapsed="false" customWidth="true" hidden="true" outlineLevel="0" max="5" min="5" style="0" width="10.99"/>
    <col collapsed="false" customWidth="true" hidden="false" outlineLevel="0" max="7" min="6" style="0" width="10.99"/>
    <col collapsed="false" customWidth="true" hidden="true" outlineLevel="0" max="8" min="8" style="0" width="10.99"/>
    <col collapsed="false" customWidth="true" hidden="false" outlineLevel="0" max="10" min="9" style="0" width="10.99"/>
    <col collapsed="false" customWidth="true" hidden="true" outlineLevel="0" max="11" min="11" style="0" width="10.99"/>
    <col collapsed="false" customWidth="true" hidden="false" outlineLevel="0" max="13" min="12" style="0" width="10.99"/>
    <col collapsed="false" customWidth="true" hidden="true" outlineLevel="0" max="14" min="14" style="0" width="10.99"/>
    <col collapsed="false" customWidth="true" hidden="false" outlineLevel="0" max="15" min="15" style="0" width="54.3"/>
    <col collapsed="false" customWidth="true" hidden="false" outlineLevel="0" max="1025" min="16" style="0" width="14.43"/>
  </cols>
  <sheetData>
    <row r="1" customFormat="false" ht="15.75" hidden="false" customHeight="true" outlineLevel="0" collapsed="false">
      <c r="B1" s="28"/>
      <c r="C1" s="29"/>
      <c r="F1" s="29"/>
    </row>
    <row r="2" customFormat="false" ht="15.75" hidden="false" customHeight="true" outlineLevel="0" collapsed="false">
      <c r="B2" s="28"/>
      <c r="C2" s="29"/>
      <c r="F2" s="29"/>
    </row>
    <row r="3" customFormat="false" ht="15.75" hidden="false" customHeight="true" outlineLevel="0" collapsed="false">
      <c r="B3" s="28"/>
      <c r="C3" s="29"/>
      <c r="F3" s="29"/>
    </row>
    <row r="4" customFormat="false" ht="15.75" hidden="false" customHeight="true" outlineLevel="0" collapsed="false">
      <c r="B4" s="30"/>
      <c r="C4" s="31" t="s">
        <v>1</v>
      </c>
      <c r="D4" s="31"/>
      <c r="E4" s="31"/>
      <c r="F4" s="31"/>
      <c r="G4" s="31"/>
      <c r="H4" s="31"/>
      <c r="I4" s="32" t="s">
        <v>2</v>
      </c>
      <c r="J4" s="32"/>
      <c r="K4" s="32"/>
      <c r="L4" s="32"/>
      <c r="M4" s="32"/>
      <c r="N4" s="32"/>
      <c r="O4" s="33"/>
    </row>
    <row r="5" customFormat="false" ht="15.75" hidden="false" customHeight="true" outlineLevel="0" collapsed="false">
      <c r="B5" s="34" t="s">
        <v>6</v>
      </c>
      <c r="C5" s="35" t="s">
        <v>17</v>
      </c>
      <c r="D5" s="36" t="s">
        <v>18</v>
      </c>
      <c r="E5" s="36" t="s">
        <v>19</v>
      </c>
      <c r="F5" s="37" t="s">
        <v>20</v>
      </c>
      <c r="G5" s="36" t="s">
        <v>21</v>
      </c>
      <c r="H5" s="38" t="s">
        <v>22</v>
      </c>
      <c r="I5" s="39" t="s">
        <v>17</v>
      </c>
      <c r="J5" s="36" t="s">
        <v>18</v>
      </c>
      <c r="K5" s="36" t="s">
        <v>19</v>
      </c>
      <c r="L5" s="36" t="s">
        <v>20</v>
      </c>
      <c r="M5" s="36" t="s">
        <v>21</v>
      </c>
      <c r="N5" s="38" t="s">
        <v>22</v>
      </c>
      <c r="O5" s="40" t="s">
        <v>23</v>
      </c>
    </row>
    <row r="6" customFormat="false" ht="15.75" hidden="false" customHeight="true" outlineLevel="0" collapsed="false">
      <c r="B6" s="30" t="n">
        <v>40546</v>
      </c>
      <c r="C6" s="41" t="n">
        <v>8120</v>
      </c>
      <c r="D6" s="42" t="n">
        <f aca="false">IF(C6-C96&gt;0, C6-C96, 0)</f>
        <v>0</v>
      </c>
      <c r="E6" s="42" t="n">
        <v>0</v>
      </c>
      <c r="F6" s="43" t="n">
        <v>11212</v>
      </c>
      <c r="G6" s="42" t="n">
        <f aca="false">IF(F6-F96&gt;0, F6-F96, 0)</f>
        <v>0</v>
      </c>
      <c r="H6" s="44" t="n">
        <v>0</v>
      </c>
      <c r="I6" s="45" t="n">
        <v>22112</v>
      </c>
      <c r="J6" s="46" t="n">
        <f aca="false">IF(I6-I96&gt;0, I6-I96, 0)</f>
        <v>0</v>
      </c>
      <c r="K6" s="46" t="n">
        <v>0</v>
      </c>
      <c r="L6" s="47" t="n">
        <v>32100</v>
      </c>
      <c r="M6" s="46" t="n">
        <f aca="false">IF(L6-L96&gt;0, L6-L96, 0)</f>
        <v>0</v>
      </c>
      <c r="N6" s="48" t="n">
        <v>0</v>
      </c>
      <c r="O6" s="12"/>
    </row>
    <row r="7" customFormat="false" ht="15.75" hidden="false" customHeight="true" outlineLevel="0" collapsed="false">
      <c r="B7" s="30" t="n">
        <v>40576</v>
      </c>
      <c r="C7" s="41" t="n">
        <v>8433.96895082288</v>
      </c>
      <c r="D7" s="42" t="n">
        <f aca="false">IF(C7-C6&gt;0, C7-C6, 0)</f>
        <v>313.96895082288</v>
      </c>
      <c r="E7" s="42" t="n">
        <f aca="false">E6+D7</f>
        <v>313.96895082288</v>
      </c>
      <c r="F7" s="43" t="n">
        <v>11700.9431471408</v>
      </c>
      <c r="G7" s="42" t="n">
        <f aca="false">IF(F7-F6&gt;0, F7-F6, 0)</f>
        <v>488.943147140841</v>
      </c>
      <c r="H7" s="44" t="n">
        <f aca="false">H6+G7</f>
        <v>488.943147140841</v>
      </c>
      <c r="I7" s="45" t="n">
        <v>22555.823169849</v>
      </c>
      <c r="J7" s="46" t="n">
        <f aca="false">IF(I7-I6&gt;0, I7-I6, 0)</f>
        <v>443.823169848954</v>
      </c>
      <c r="K7" s="46" t="n">
        <f aca="false">K6+J7</f>
        <v>443.823169848954</v>
      </c>
      <c r="L7" s="47" t="n">
        <v>32628.2098333532</v>
      </c>
      <c r="M7" s="46" t="n">
        <f aca="false">IF(L7-L6&gt;0, L7-L6, 0)</f>
        <v>528.209833353245</v>
      </c>
      <c r="N7" s="48" t="n">
        <f aca="false">N6+M7</f>
        <v>528.209833353245</v>
      </c>
      <c r="O7" s="12"/>
    </row>
    <row r="8" customFormat="false" ht="15.75" hidden="false" customHeight="true" outlineLevel="0" collapsed="false">
      <c r="B8" s="30" t="n">
        <v>40603</v>
      </c>
      <c r="C8" s="41" t="n">
        <v>8780.7660288295</v>
      </c>
      <c r="D8" s="42" t="n">
        <f aca="false">IF(C8-C7&gt;0, C8-C7, 0)</f>
        <v>346.797078006624</v>
      </c>
      <c r="E8" s="42" t="n">
        <f aca="false">E7+D8</f>
        <v>660.766028829505</v>
      </c>
      <c r="F8" s="43" t="n">
        <v>12169.7635632797</v>
      </c>
      <c r="G8" s="42" t="n">
        <f aca="false">IF(F8-F7&gt;0, F8-F7, 0)</f>
        <v>468.820416138818</v>
      </c>
      <c r="H8" s="44" t="n">
        <f aca="false">H7+G8</f>
        <v>957.763563279659</v>
      </c>
      <c r="I8" s="45" t="n">
        <v>23032.0300588538</v>
      </c>
      <c r="J8" s="46" t="n">
        <f aca="false">IF(I8-I7&gt;0, I8-I7, 0)</f>
        <v>476.20688900489</v>
      </c>
      <c r="K8" s="46" t="n">
        <f aca="false">K7+J8</f>
        <v>920.030058853845</v>
      </c>
      <c r="L8" s="47" t="n">
        <v>33184.172708597</v>
      </c>
      <c r="M8" s="46" t="n">
        <f aca="false">IF(L8-L7&gt;0, L8-L7, 0)</f>
        <v>555.962875243753</v>
      </c>
      <c r="N8" s="48" t="n">
        <f aca="false">N7+M8</f>
        <v>1084.172708597</v>
      </c>
      <c r="O8" s="12"/>
    </row>
    <row r="9" customFormat="false" ht="15.75" hidden="false" customHeight="true" outlineLevel="0" collapsed="false">
      <c r="B9" s="30" t="n">
        <v>40635</v>
      </c>
      <c r="C9" s="41" t="n">
        <v>9115.85391916749</v>
      </c>
      <c r="D9" s="42" t="n">
        <f aca="false">IF(C9-C8&gt;0, C9-C8, 0)</f>
        <v>335.087890337989</v>
      </c>
      <c r="E9" s="42" t="n">
        <f aca="false">E8+D9</f>
        <v>995.853919167494</v>
      </c>
      <c r="F9" s="43" t="n">
        <v>12628.2711391646</v>
      </c>
      <c r="G9" s="42" t="n">
        <f aca="false">IF(F9-F8&gt;0, F9-F8, 0)</f>
        <v>458.507575884918</v>
      </c>
      <c r="H9" s="44" t="n">
        <f aca="false">H8+G9</f>
        <v>1416.27113916458</v>
      </c>
      <c r="I9" s="45" t="n">
        <v>23492.6311431542</v>
      </c>
      <c r="J9" s="46" t="n">
        <f aca="false">IF(I9-I8&gt;0, I9-I8, 0)</f>
        <v>460.601084300382</v>
      </c>
      <c r="K9" s="46" t="n">
        <f aca="false">K8+J9</f>
        <v>1380.63114315423</v>
      </c>
      <c r="L9" s="47" t="n">
        <v>33695.8915932765</v>
      </c>
      <c r="M9" s="46" t="n">
        <f aca="false">IF(L9-L8&gt;0, L9-L8, 0)</f>
        <v>511.718884679496</v>
      </c>
      <c r="N9" s="48" t="n">
        <f aca="false">N8+M9</f>
        <v>1595.89159327649</v>
      </c>
      <c r="O9" s="12"/>
    </row>
    <row r="10" customFormat="false" ht="15.75" hidden="false" customHeight="true" outlineLevel="0" collapsed="false">
      <c r="B10" s="30" t="n">
        <v>40666</v>
      </c>
      <c r="C10" s="41" t="n">
        <v>9464.85467093582</v>
      </c>
      <c r="D10" s="42" t="n">
        <f aca="false">IF(C10-C9&gt;0, C10-C9, 0)</f>
        <v>349.00075176833</v>
      </c>
      <c r="E10" s="42" t="n">
        <f aca="false">E9+D10</f>
        <v>1344.85467093582</v>
      </c>
      <c r="F10" s="43" t="n">
        <v>13078.1204502503</v>
      </c>
      <c r="G10" s="42" t="n">
        <f aca="false">IF(F10-F9&gt;0, F10-F9, 0)</f>
        <v>449.849311085744</v>
      </c>
      <c r="H10" s="44" t="n">
        <f aca="false">H9+G10</f>
        <v>1866.12045025032</v>
      </c>
      <c r="I10" s="45" t="n">
        <v>23966.0636477854</v>
      </c>
      <c r="J10" s="46" t="n">
        <f aca="false">IF(I10-I9&gt;0, I10-I9, 0)</f>
        <v>473.432504631197</v>
      </c>
      <c r="K10" s="46" t="n">
        <f aca="false">K9+J10</f>
        <v>1854.06364778542</v>
      </c>
      <c r="L10" s="47" t="n">
        <v>34262.4124587791</v>
      </c>
      <c r="M10" s="46" t="n">
        <f aca="false">IF(L10-L9&gt;0, L10-L9, 0)</f>
        <v>566.520865502556</v>
      </c>
      <c r="N10" s="48" t="n">
        <f aca="false">N9+M10</f>
        <v>2162.41245877905</v>
      </c>
      <c r="O10" s="12"/>
    </row>
    <row r="11" customFormat="false" ht="15.75" hidden="false" customHeight="true" outlineLevel="0" collapsed="false">
      <c r="B11" s="30" t="n">
        <v>40696</v>
      </c>
      <c r="C11" s="41" t="n">
        <v>9796.72649660088</v>
      </c>
      <c r="D11" s="42" t="n">
        <f aca="false">IF(C11-C10&gt;0, C11-C10, 0)</f>
        <v>331.871825665055</v>
      </c>
      <c r="E11" s="42" t="n">
        <f aca="false">E10+D11</f>
        <v>1676.72649660088</v>
      </c>
      <c r="F11" s="43" t="n">
        <v>13552.7942828677</v>
      </c>
      <c r="G11" s="42" t="n">
        <f aca="false">IF(F11-F10&gt;0, F11-F10, 0)</f>
        <v>474.673832617336</v>
      </c>
      <c r="H11" s="44" t="n">
        <f aca="false">H10+G11</f>
        <v>2340.79428286766</v>
      </c>
      <c r="I11" s="45" t="n">
        <v>24428.2270422507</v>
      </c>
      <c r="J11" s="46" t="n">
        <f aca="false">IF(I11-I10&gt;0, I11-I10, 0)</f>
        <v>462.163394465235</v>
      </c>
      <c r="K11" s="46" t="n">
        <f aca="false">K10+J11</f>
        <v>2316.22704225066</v>
      </c>
      <c r="L11" s="47" t="n">
        <v>34784.4589716195</v>
      </c>
      <c r="M11" s="46" t="n">
        <f aca="false">IF(L11-L10&gt;0, L11-L10, 0)</f>
        <v>522.046512840447</v>
      </c>
      <c r="N11" s="48" t="n">
        <f aca="false">N10+M11</f>
        <v>2684.4589716195</v>
      </c>
      <c r="O11" s="12"/>
    </row>
    <row r="12" customFormat="false" ht="15.75" hidden="false" customHeight="true" outlineLevel="0" collapsed="false">
      <c r="B12" s="30" t="n">
        <v>40726</v>
      </c>
      <c r="C12" s="41" t="n">
        <v>10143.2311058147</v>
      </c>
      <c r="D12" s="42" t="n">
        <f aca="false">IF(C12-C11&gt;0, C12-C11, 0)</f>
        <v>346.504609213773</v>
      </c>
      <c r="E12" s="42" t="n">
        <f aca="false">E11+D12</f>
        <v>2023.23110581465</v>
      </c>
      <c r="F12" s="43" t="n">
        <v>13978.6922707697</v>
      </c>
      <c r="G12" s="42" t="n">
        <f aca="false">IF(F12-F11&gt;0, F12-F11, 0)</f>
        <v>425.897987902084</v>
      </c>
      <c r="H12" s="44" t="n">
        <f aca="false">H11+G12</f>
        <v>2766.69227076974</v>
      </c>
      <c r="I12" s="45" t="n">
        <v>24873.6810158191</v>
      </c>
      <c r="J12" s="46" t="n">
        <f aca="false">IF(I12-I11&gt;0, I12-I11, 0)</f>
        <v>445.453973568485</v>
      </c>
      <c r="K12" s="46" t="n">
        <f aca="false">K11+J12</f>
        <v>2761.68101581914</v>
      </c>
      <c r="L12" s="47" t="n">
        <v>35311.7316882157</v>
      </c>
      <c r="M12" s="46" t="n">
        <f aca="false">IF(L12-L11&gt;0, L12-L11, 0)</f>
        <v>527.272716596221</v>
      </c>
      <c r="N12" s="48" t="n">
        <f aca="false">N11+M12</f>
        <v>3211.73168821572</v>
      </c>
      <c r="O12" s="12"/>
    </row>
    <row r="13" customFormat="false" ht="15.75" hidden="false" customHeight="true" outlineLevel="0" collapsed="false">
      <c r="B13" s="30" t="n">
        <v>40756</v>
      </c>
      <c r="C13" s="41" t="n">
        <v>10507.3492633254</v>
      </c>
      <c r="D13" s="42" t="n">
        <f aca="false">IF(C13-C12&gt;0, C13-C12, 0)</f>
        <v>364.118157510757</v>
      </c>
      <c r="E13" s="42" t="n">
        <f aca="false">E12+D13</f>
        <v>2387.34926332541</v>
      </c>
      <c r="F13" s="43" t="n">
        <v>14453.4538270644</v>
      </c>
      <c r="G13" s="42" t="n">
        <f aca="false">IF(F13-F12&gt;0, F13-F12, 0)</f>
        <v>474.761556294681</v>
      </c>
      <c r="H13" s="44" t="n">
        <f aca="false">H12+G13</f>
        <v>3241.45382706442</v>
      </c>
      <c r="I13" s="45" t="n">
        <v>25316.9732893208</v>
      </c>
      <c r="J13" s="46" t="n">
        <f aca="false">IF(I13-I12&gt;0, I13-I12, 0)</f>
        <v>443.292273501625</v>
      </c>
      <c r="K13" s="46" t="n">
        <f aca="false">K12+J13</f>
        <v>3204.97328932077</v>
      </c>
      <c r="L13" s="47" t="n">
        <v>35844.5690758513</v>
      </c>
      <c r="M13" s="46" t="n">
        <f aca="false">IF(L13-L12&gt;0, L13-L12, 0)</f>
        <v>532.83738763562</v>
      </c>
      <c r="N13" s="48" t="n">
        <f aca="false">N12+M13</f>
        <v>3744.56907585134</v>
      </c>
      <c r="O13" s="12"/>
    </row>
    <row r="14" customFormat="false" ht="15.75" hidden="false" customHeight="true" outlineLevel="0" collapsed="false">
      <c r="B14" s="30" t="n">
        <v>40781</v>
      </c>
      <c r="C14" s="41" t="n">
        <v>10826.896727854</v>
      </c>
      <c r="D14" s="42" t="n">
        <f aca="false">IF(C14-C13&gt;0, C14-C13, 0)</f>
        <v>319.547464528563</v>
      </c>
      <c r="E14" s="42" t="n">
        <f aca="false">E13+D14</f>
        <v>2706.89672785397</v>
      </c>
      <c r="F14" s="43" t="n">
        <v>14927.1563303156</v>
      </c>
      <c r="G14" s="42" t="n">
        <f aca="false">IF(F14-F13&gt;0, F14-F13, 0)</f>
        <v>473.70250325117</v>
      </c>
      <c r="H14" s="44" t="n">
        <f aca="false">H13+G14</f>
        <v>3715.15633031559</v>
      </c>
      <c r="I14" s="45" t="n">
        <v>25771.8437288966</v>
      </c>
      <c r="J14" s="46" t="n">
        <f aca="false">IF(I14-I13&gt;0, I14-I13, 0)</f>
        <v>454.870439575796</v>
      </c>
      <c r="K14" s="46" t="n">
        <f aca="false">K13+J14</f>
        <v>3659.84372889657</v>
      </c>
      <c r="L14" s="47" t="n">
        <v>36397.0607022941</v>
      </c>
      <c r="M14" s="46" t="n">
        <f aca="false">IF(L14-L13&gt;0, L14-L13, 0)</f>
        <v>552.491626442737</v>
      </c>
      <c r="N14" s="48" t="n">
        <f aca="false">N13+M14</f>
        <v>4297.06070229407</v>
      </c>
      <c r="O14" s="12"/>
    </row>
    <row r="15" customFormat="false" ht="15.75" hidden="false" customHeight="true" outlineLevel="0" collapsed="false">
      <c r="B15" s="30" t="n">
        <v>40816</v>
      </c>
      <c r="C15" s="41" t="n">
        <v>11143.1077329317</v>
      </c>
      <c r="D15" s="42" t="n">
        <f aca="false">IF(C15-C14&gt;0, C15-C14, 0)</f>
        <v>316.211005077732</v>
      </c>
      <c r="E15" s="42" t="n">
        <f aca="false">E14+D15</f>
        <v>3023.1077329317</v>
      </c>
      <c r="F15" s="43" t="n">
        <v>15375.074726254</v>
      </c>
      <c r="G15" s="42" t="n">
        <f aca="false">IF(F15-F14&gt;0, F15-F14, 0)</f>
        <v>447.918395938432</v>
      </c>
      <c r="H15" s="44" t="n">
        <f aca="false">H14+G15</f>
        <v>4163.07472625403</v>
      </c>
      <c r="I15" s="45" t="n">
        <v>26231.2447732857</v>
      </c>
      <c r="J15" s="46" t="n">
        <f aca="false">IF(I15-I14&gt;0, I15-I14, 0)</f>
        <v>459.401044389182</v>
      </c>
      <c r="K15" s="46" t="n">
        <f aca="false">K14+J15</f>
        <v>4119.24477328575</v>
      </c>
      <c r="L15" s="47" t="n">
        <v>36938.86593747</v>
      </c>
      <c r="M15" s="46" t="n">
        <f aca="false">IF(L15-L14&gt;0, L15-L14, 0)</f>
        <v>541.805235175954</v>
      </c>
      <c r="N15" s="48" t="n">
        <f aca="false">N14+M15</f>
        <v>4838.86593747003</v>
      </c>
      <c r="O15" s="12"/>
    </row>
    <row r="16" customFormat="false" ht="15.75" hidden="false" customHeight="true" outlineLevel="0" collapsed="false">
      <c r="B16" s="30" t="n">
        <v>40848</v>
      </c>
      <c r="C16" s="41" t="n">
        <v>11506.5628571577</v>
      </c>
      <c r="D16" s="42" t="n">
        <f aca="false">IF(C16-C15&gt;0, C16-C15, 0)</f>
        <v>363.455124225979</v>
      </c>
      <c r="E16" s="42" t="n">
        <f aca="false">E15+D16</f>
        <v>3386.56285715768</v>
      </c>
      <c r="F16" s="43" t="n">
        <v>15812.489712663</v>
      </c>
      <c r="G16" s="42" t="n">
        <f aca="false">IF(F16-F15&gt;0, F16-F15, 0)</f>
        <v>437.414986408938</v>
      </c>
      <c r="H16" s="44" t="n">
        <f aca="false">H15+G16</f>
        <v>4600.48971266296</v>
      </c>
      <c r="I16" s="45" t="n">
        <v>26702.6069999984</v>
      </c>
      <c r="J16" s="46" t="n">
        <f aca="false">IF(I16-I15&gt;0, I16-I15, 0)</f>
        <v>471.36222671267</v>
      </c>
      <c r="K16" s="46" t="n">
        <f aca="false">K15+J16</f>
        <v>4590.60699999842</v>
      </c>
      <c r="L16" s="47" t="n">
        <v>37490.2720915563</v>
      </c>
      <c r="M16" s="46" t="n">
        <f aca="false">IF(L16-L15&gt;0, L16-L15, 0)</f>
        <v>551.406154086224</v>
      </c>
      <c r="N16" s="48" t="n">
        <f aca="false">N15+M16</f>
        <v>5390.27209155625</v>
      </c>
      <c r="O16" s="12"/>
    </row>
    <row r="17" customFormat="false" ht="15.75" hidden="false" customHeight="true" outlineLevel="0" collapsed="false">
      <c r="B17" s="30" t="n">
        <v>40870</v>
      </c>
      <c r="C17" s="41" t="n">
        <v>11864.7901038495</v>
      </c>
      <c r="D17" s="42" t="n">
        <f aca="false">IF(C17-C16&gt;0, C17-C16, 0)</f>
        <v>358.227246691767</v>
      </c>
      <c r="E17" s="42" t="n">
        <f aca="false">E16+D17</f>
        <v>3744.79010384945</v>
      </c>
      <c r="F17" s="43" t="n">
        <v>16248.511117224</v>
      </c>
      <c r="G17" s="42" t="n">
        <f aca="false">IF(F17-F16&gt;0, F17-F16, 0)</f>
        <v>436.021404561028</v>
      </c>
      <c r="H17" s="44" t="n">
        <f aca="false">H16+G17</f>
        <v>5036.51111722399</v>
      </c>
      <c r="I17" s="45" t="n">
        <v>27182.7755184458</v>
      </c>
      <c r="J17" s="46" t="n">
        <f aca="false">IF(I17-I16&gt;0, I17-I16, 0)</f>
        <v>480.168518447412</v>
      </c>
      <c r="K17" s="46" t="n">
        <f aca="false">K16+J17</f>
        <v>5070.77551844583</v>
      </c>
      <c r="L17" s="47" t="n">
        <v>38009.2323696045</v>
      </c>
      <c r="M17" s="46" t="n">
        <f aca="false">IF(L17-L16&gt;0, L17-L16, 0)</f>
        <v>518.960278048202</v>
      </c>
      <c r="N17" s="48" t="n">
        <f aca="false">N16+M17</f>
        <v>5909.23236960446</v>
      </c>
      <c r="O17" s="12"/>
    </row>
    <row r="18" customFormat="false" ht="15.75" hidden="false" customHeight="true" outlineLevel="0" collapsed="false">
      <c r="B18" s="30" t="n">
        <v>40878</v>
      </c>
      <c r="C18" s="41" t="n">
        <v>12206.0481226863</v>
      </c>
      <c r="D18" s="42" t="n">
        <f aca="false">IF(C18-C17&gt;0, C18-C17, 0)</f>
        <v>341.258018836859</v>
      </c>
      <c r="E18" s="42" t="n">
        <f aca="false">E17+D18</f>
        <v>4086.04812268631</v>
      </c>
      <c r="F18" s="43" t="n">
        <v>16715.0917628811</v>
      </c>
      <c r="G18" s="42" t="n">
        <f aca="false">IF(F18-F17&gt;0, F18-F17, 0)</f>
        <v>466.580645657077</v>
      </c>
      <c r="H18" s="44" t="n">
        <f aca="false">H17+G18</f>
        <v>5503.09176288107</v>
      </c>
      <c r="I18" s="45" t="n">
        <v>27629.8725231895</v>
      </c>
      <c r="J18" s="46" t="n">
        <f aca="false">IF(I18-I17&gt;0, I18-I17, 0)</f>
        <v>447.0970047437</v>
      </c>
      <c r="K18" s="46" t="n">
        <f aca="false">K17+J18</f>
        <v>5517.87252318953</v>
      </c>
      <c r="L18" s="47" t="n">
        <v>38578.0473415496</v>
      </c>
      <c r="M18" s="46" t="n">
        <f aca="false">IF(L18-L17&gt;0, L18-L17, 0)</f>
        <v>568.81497194511</v>
      </c>
      <c r="N18" s="48" t="n">
        <f aca="false">N17+M18</f>
        <v>6478.04734154957</v>
      </c>
      <c r="O18" s="12"/>
    </row>
    <row r="19" customFormat="false" ht="15.75" hidden="false" customHeight="true" outlineLevel="0" collapsed="false">
      <c r="B19" s="30" t="n">
        <v>40910</v>
      </c>
      <c r="C19" s="41" t="n">
        <v>12519.9393179934</v>
      </c>
      <c r="D19" s="42" t="n">
        <f aca="false">IF(C19-C18&gt;0, C19-C18, 0)</f>
        <v>313.891195307137</v>
      </c>
      <c r="E19" s="42" t="n">
        <f aca="false">E18+D19</f>
        <v>4399.93931799345</v>
      </c>
      <c r="F19" s="43" t="n">
        <v>17175.9141525583</v>
      </c>
      <c r="G19" s="42" t="n">
        <f aca="false">IF(F19-F18&gt;0, F19-F18, 0)</f>
        <v>460.822389677276</v>
      </c>
      <c r="H19" s="44" t="n">
        <f aca="false">H18+G19</f>
        <v>5963.91415255834</v>
      </c>
      <c r="I19" s="45" t="n">
        <v>28065.4005586168</v>
      </c>
      <c r="J19" s="46" t="n">
        <f aca="false">IF(I19-I18&gt;0, I19-I18, 0)</f>
        <v>435.528035427313</v>
      </c>
      <c r="K19" s="46" t="n">
        <f aca="false">K18+J19</f>
        <v>5953.40055861684</v>
      </c>
      <c r="L19" s="47" t="n">
        <v>39145.9445928963</v>
      </c>
      <c r="M19" s="46" t="n">
        <f aca="false">IF(L19-L18&gt;0, L19-L18, 0)</f>
        <v>567.89725134676</v>
      </c>
      <c r="N19" s="48" t="n">
        <f aca="false">N18+M19</f>
        <v>7045.94459289633</v>
      </c>
      <c r="O19" s="12"/>
    </row>
    <row r="20" customFormat="false" ht="15.75" hidden="false" customHeight="true" outlineLevel="0" collapsed="false">
      <c r="B20" s="30" t="n">
        <v>40940</v>
      </c>
      <c r="C20" s="41" t="n">
        <v>12882.2505012183</v>
      </c>
      <c r="D20" s="42" t="n">
        <f aca="false">IF(C20-C19&gt;0, C20-C19, 0)</f>
        <v>362.311183224812</v>
      </c>
      <c r="E20" s="42" t="n">
        <f aca="false">E19+D20</f>
        <v>4762.25050121826</v>
      </c>
      <c r="F20" s="43" t="n">
        <v>17646.5315678863</v>
      </c>
      <c r="G20" s="42" t="n">
        <f aca="false">IF(F20-F19&gt;0, F20-F19, 0)</f>
        <v>470.617415327935</v>
      </c>
      <c r="H20" s="44" t="n">
        <f aca="false">H19+G20</f>
        <v>6434.53156788628</v>
      </c>
      <c r="I20" s="45" t="n">
        <v>28521.1410914306</v>
      </c>
      <c r="J20" s="46" t="n">
        <f aca="false">IF(I20-I19&gt;0, I20-I19, 0)</f>
        <v>455.740532813717</v>
      </c>
      <c r="K20" s="46" t="n">
        <f aca="false">K19+J20</f>
        <v>6409.14109143056</v>
      </c>
      <c r="L20" s="47" t="n">
        <v>39686.4994830783</v>
      </c>
      <c r="M20" s="46" t="n">
        <f aca="false">IF(L20-L19&gt;0, L20-L19, 0)</f>
        <v>540.554890182022</v>
      </c>
      <c r="N20" s="48" t="n">
        <f aca="false">N19+M20</f>
        <v>7586.49948307835</v>
      </c>
      <c r="O20" s="12"/>
    </row>
    <row r="21" customFormat="false" ht="15.75" hidden="false" customHeight="true" outlineLevel="0" collapsed="false">
      <c r="B21" s="30" t="n">
        <v>40969</v>
      </c>
      <c r="C21" s="41" t="n">
        <v>13203.8231786395</v>
      </c>
      <c r="D21" s="42" t="n">
        <f aca="false">IF(C21-C20&gt;0, C21-C20, 0)</f>
        <v>321.572677421254</v>
      </c>
      <c r="E21" s="42" t="n">
        <f aca="false">E20+D21</f>
        <v>5083.82317863951</v>
      </c>
      <c r="F21" s="43" t="n">
        <v>18104.4243080114</v>
      </c>
      <c r="G21" s="42" t="n">
        <f aca="false">IF(F21-F20&gt;0, F21-F20, 0)</f>
        <v>457.892740125124</v>
      </c>
      <c r="H21" s="44" t="n">
        <f aca="false">H20+G21</f>
        <v>6892.4243080114</v>
      </c>
      <c r="I21" s="45" t="n">
        <v>28966.8928076655</v>
      </c>
      <c r="J21" s="46" t="n">
        <f aca="false">IF(I21-I20&gt;0, I21-I20, 0)</f>
        <v>445.751716234903</v>
      </c>
      <c r="K21" s="46" t="n">
        <f aca="false">K20+J21</f>
        <v>6854.89280766546</v>
      </c>
      <c r="L21" s="47" t="n">
        <v>40230.9608246649</v>
      </c>
      <c r="M21" s="46" t="n">
        <f aca="false">IF(L21-L20&gt;0, L21-L20, 0)</f>
        <v>544.461341586546</v>
      </c>
      <c r="N21" s="48" t="n">
        <f aca="false">N20+M21</f>
        <v>8130.96082466489</v>
      </c>
      <c r="O21" s="12"/>
    </row>
    <row r="22" customFormat="false" ht="15.75" hidden="false" customHeight="true" outlineLevel="0" collapsed="false">
      <c r="B22" s="30" t="n">
        <v>41000</v>
      </c>
      <c r="C22" s="41" t="n">
        <v>13556.2339726676</v>
      </c>
      <c r="D22" s="42" t="n">
        <f aca="false">IF(C22-C21&gt;0, C22-C21, 0)</f>
        <v>352.41079402809</v>
      </c>
      <c r="E22" s="42" t="n">
        <f aca="false">E21+D22</f>
        <v>5436.2339726676</v>
      </c>
      <c r="F22" s="43" t="n">
        <v>18559.0470805853</v>
      </c>
      <c r="G22" s="42" t="n">
        <f aca="false">IF(F22-F21&gt;0, F22-F21, 0)</f>
        <v>454.622772573861</v>
      </c>
      <c r="H22" s="44" t="n">
        <f aca="false">H21+G22</f>
        <v>7347.04708058526</v>
      </c>
      <c r="I22" s="45" t="n">
        <v>29398.318431228</v>
      </c>
      <c r="J22" s="46" t="n">
        <f aca="false">IF(I22-I21&gt;0, I22-I21, 0)</f>
        <v>431.425623562522</v>
      </c>
      <c r="K22" s="46" t="n">
        <f aca="false">K21+J22</f>
        <v>7286.31843122798</v>
      </c>
      <c r="L22" s="47" t="n">
        <v>40779.623215965</v>
      </c>
      <c r="M22" s="46" t="n">
        <f aca="false">IF(L22-L21&gt;0, L22-L21, 0)</f>
        <v>548.662391300073</v>
      </c>
      <c r="N22" s="48" t="n">
        <f aca="false">N21+M22</f>
        <v>8679.62321596497</v>
      </c>
      <c r="O22" s="12"/>
    </row>
    <row r="23" customFormat="false" ht="15.75" hidden="false" customHeight="true" outlineLevel="0" collapsed="false">
      <c r="B23" s="30" t="n">
        <v>41030</v>
      </c>
      <c r="C23" s="41" t="n">
        <v>13906.9853968369</v>
      </c>
      <c r="D23" s="42" t="n">
        <f aca="false">IF(C23-C22&gt;0, C23-C22, 0)</f>
        <v>350.751424169292</v>
      </c>
      <c r="E23" s="42" t="n">
        <f aca="false">E22+D23</f>
        <v>5786.98539683689</v>
      </c>
      <c r="F23" s="43" t="n">
        <v>19045.6915945435</v>
      </c>
      <c r="G23" s="42" t="n">
        <f aca="false">IF(F23-F22&gt;0, F23-F22, 0)</f>
        <v>486.644513958239</v>
      </c>
      <c r="H23" s="44" t="n">
        <f aca="false">H22+G23</f>
        <v>7833.6915945435</v>
      </c>
      <c r="I23" s="45" t="n">
        <v>29851.2712336689</v>
      </c>
      <c r="J23" s="46" t="n">
        <f aca="false">IF(I23-I22&gt;0, I23-I22, 0)</f>
        <v>452.952802440876</v>
      </c>
      <c r="K23" s="46" t="n">
        <f aca="false">K22+J23</f>
        <v>7739.27123366886</v>
      </c>
      <c r="L23" s="47" t="n">
        <v>41280.8969477388</v>
      </c>
      <c r="M23" s="46" t="n">
        <f aca="false">IF(L23-L22&gt;0, L23-L22, 0)</f>
        <v>501.273731773821</v>
      </c>
      <c r="N23" s="48" t="n">
        <f aca="false">N22+M23</f>
        <v>9180.89694773879</v>
      </c>
      <c r="O23" s="12"/>
    </row>
    <row r="24" customFormat="false" ht="15.75" hidden="false" customHeight="true" outlineLevel="0" collapsed="false">
      <c r="B24" s="30" t="n">
        <v>41061</v>
      </c>
      <c r="C24" s="41" t="n">
        <v>14250.2673301061</v>
      </c>
      <c r="D24" s="42" t="n">
        <f aca="false">IF(C24-C23&gt;0, C24-C23, 0)</f>
        <v>343.281933269225</v>
      </c>
      <c r="E24" s="42" t="n">
        <f aca="false">E23+D24</f>
        <v>6130.26733010612</v>
      </c>
      <c r="F24" s="43" t="n">
        <v>19506.4483162317</v>
      </c>
      <c r="G24" s="42" t="n">
        <f aca="false">IF(F24-F23&gt;0, F24-F23, 0)</f>
        <v>460.75672168818</v>
      </c>
      <c r="H24" s="44" t="n">
        <f aca="false">H23+G24</f>
        <v>8294.44831623168</v>
      </c>
      <c r="I24" s="45" t="n">
        <v>30284.5895973013</v>
      </c>
      <c r="J24" s="46" t="n">
        <f aca="false">IF(I24-I23&gt;0, I24-I23, 0)</f>
        <v>433.318363632461</v>
      </c>
      <c r="K24" s="46" t="n">
        <f aca="false">K23+J24</f>
        <v>8172.58959730132</v>
      </c>
      <c r="L24" s="47" t="n">
        <v>41816.1253456141</v>
      </c>
      <c r="M24" s="46" t="n">
        <f aca="false">IF(L24-L23&gt;0, L24-L23, 0)</f>
        <v>535.228397875319</v>
      </c>
      <c r="N24" s="48" t="n">
        <f aca="false">N23+M24</f>
        <v>9716.12534561411</v>
      </c>
      <c r="O24" s="12"/>
    </row>
    <row r="25" customFormat="false" ht="15.75" hidden="false" customHeight="true" outlineLevel="0" collapsed="false">
      <c r="B25" s="30" t="n">
        <v>41091</v>
      </c>
      <c r="C25" s="41" t="n">
        <v>14605.060219738</v>
      </c>
      <c r="D25" s="42" t="n">
        <f aca="false">IF(C25-C24&gt;0, C25-C24, 0)</f>
        <v>354.792889631915</v>
      </c>
      <c r="E25" s="42" t="n">
        <f aca="false">E24+D25</f>
        <v>6485.06021973803</v>
      </c>
      <c r="F25" s="43" t="n">
        <v>19933.1108103778</v>
      </c>
      <c r="G25" s="42" t="n">
        <f aca="false">IF(F25-F24&gt;0, F25-F24, 0)</f>
        <v>426.662494146149</v>
      </c>
      <c r="H25" s="44" t="n">
        <f aca="false">H24+G25</f>
        <v>8721.11081037783</v>
      </c>
      <c r="I25" s="45" t="n">
        <v>30727.9001252217</v>
      </c>
      <c r="J25" s="46" t="n">
        <f aca="false">IF(I25-I24&gt;0, I25-I24, 0)</f>
        <v>443.310527920399</v>
      </c>
      <c r="K25" s="46" t="n">
        <f aca="false">K24+J25</f>
        <v>8615.90012522172</v>
      </c>
      <c r="L25" s="47" t="n">
        <v>42336.7985555353</v>
      </c>
      <c r="M25" s="46" t="n">
        <f aca="false">IF(L25-L24&gt;0, L25-L24, 0)</f>
        <v>520.67320992118</v>
      </c>
      <c r="N25" s="48" t="n">
        <f aca="false">N24+M25</f>
        <v>10236.7985555353</v>
      </c>
      <c r="O25" s="12"/>
    </row>
    <row r="26" customFormat="false" ht="15.75" hidden="false" customHeight="true" outlineLevel="0" collapsed="false">
      <c r="B26" s="30" t="n">
        <v>41122</v>
      </c>
      <c r="C26" s="41" t="n">
        <v>14968.5582011217</v>
      </c>
      <c r="D26" s="42" t="n">
        <f aca="false">IF(C26-C25&gt;0, C26-C25, 0)</f>
        <v>363.497981383698</v>
      </c>
      <c r="E26" s="42" t="n">
        <f aca="false">E25+D26</f>
        <v>6848.55820112173</v>
      </c>
      <c r="F26" s="43" t="n">
        <v>20377.0138712769</v>
      </c>
      <c r="G26" s="42" t="n">
        <f aca="false">IF(F26-F25&gt;0, F26-F25, 0)</f>
        <v>443.903060899069</v>
      </c>
      <c r="H26" s="44" t="n">
        <f aca="false">H25+G26</f>
        <v>9165.0138712769</v>
      </c>
      <c r="I26" s="45" t="n">
        <v>31162.0399793679</v>
      </c>
      <c r="J26" s="46" t="n">
        <f aca="false">IF(I26-I25&gt;0, I26-I25, 0)</f>
        <v>434.139854146149</v>
      </c>
      <c r="K26" s="46" t="n">
        <f aca="false">K25+J26</f>
        <v>9050.03997936787</v>
      </c>
      <c r="L26" s="47" t="n">
        <v>42900.1064089704</v>
      </c>
      <c r="M26" s="46" t="n">
        <f aca="false">IF(L26-L25&gt;0, L26-L25, 0)</f>
        <v>563.307853435108</v>
      </c>
      <c r="N26" s="48" t="n">
        <f aca="false">N25+M26</f>
        <v>10800.1064089704</v>
      </c>
      <c r="O26" s="12"/>
    </row>
    <row r="27" customFormat="false" ht="15.75" hidden="false" customHeight="true" outlineLevel="0" collapsed="false">
      <c r="B27" s="30" t="n">
        <v>41153</v>
      </c>
      <c r="C27" s="41" t="n">
        <v>15301.0088011119</v>
      </c>
      <c r="D27" s="42" t="n">
        <f aca="false">IF(C27-C26&gt;0, C27-C26, 0)</f>
        <v>332.45059999019</v>
      </c>
      <c r="E27" s="42" t="n">
        <f aca="false">E26+D27</f>
        <v>7181.00880111192</v>
      </c>
      <c r="F27" s="43" t="n">
        <v>20818.5092018932</v>
      </c>
      <c r="G27" s="42" t="n">
        <f aca="false">IF(F27-F26&gt;0, F27-F26, 0)</f>
        <v>441.495330616279</v>
      </c>
      <c r="H27" s="44" t="n">
        <f aca="false">H26+G27</f>
        <v>9606.50920189318</v>
      </c>
      <c r="I27" s="45" t="n">
        <v>31614.2986330336</v>
      </c>
      <c r="J27" s="46" t="n">
        <f aca="false">IF(I27-I26&gt;0, I27-I26, 0)</f>
        <v>452.258653665711</v>
      </c>
      <c r="K27" s="46" t="n">
        <f aca="false">K26+J27</f>
        <v>9502.29863303358</v>
      </c>
      <c r="L27" s="47" t="n">
        <v>43419.8693374104</v>
      </c>
      <c r="M27" s="46" t="n">
        <f aca="false">IF(L27-L26&gt;0, L27-L26, 0)</f>
        <v>519.762928439981</v>
      </c>
      <c r="N27" s="48" t="n">
        <f aca="false">N26+M27</f>
        <v>11319.8693374104</v>
      </c>
      <c r="O27" s="12"/>
    </row>
    <row r="28" customFormat="false" ht="15.75" hidden="false" customHeight="true" outlineLevel="0" collapsed="false">
      <c r="B28" s="30" t="n">
        <v>41183</v>
      </c>
      <c r="C28" s="41" t="n">
        <v>15613.0017053377</v>
      </c>
      <c r="D28" s="42" t="n">
        <f aca="false">IF(C28-C27&gt;0, C28-C27, 0)</f>
        <v>311.992904225737</v>
      </c>
      <c r="E28" s="42" t="n">
        <f aca="false">E27+D28</f>
        <v>7493.00170533766</v>
      </c>
      <c r="F28" s="43" t="n">
        <v>21278.4958228677</v>
      </c>
      <c r="G28" s="42" t="n">
        <f aca="false">IF(F28-F27&gt;0, F28-F27, 0)</f>
        <v>459.986620974494</v>
      </c>
      <c r="H28" s="44" t="n">
        <f aca="false">H27+G28</f>
        <v>10066.4958228677</v>
      </c>
      <c r="I28" s="45" t="n">
        <v>32098.7558686296</v>
      </c>
      <c r="J28" s="46" t="n">
        <f aca="false">IF(I28-I27&gt;0, I28-I27, 0)</f>
        <v>484.457235596001</v>
      </c>
      <c r="K28" s="46" t="n">
        <f aca="false">K27+J28</f>
        <v>9986.75586862958</v>
      </c>
      <c r="L28" s="47" t="n">
        <v>43981.3167848481</v>
      </c>
      <c r="M28" s="46" t="n">
        <f aca="false">IF(L28-L27&gt;0, L28-L27, 0)</f>
        <v>561.447447437691</v>
      </c>
      <c r="N28" s="48" t="n">
        <f aca="false">N27+M28</f>
        <v>11881.3167848481</v>
      </c>
      <c r="O28" s="12"/>
    </row>
    <row r="29" customFormat="false" ht="15.75" hidden="false" customHeight="true" outlineLevel="0" collapsed="false">
      <c r="B29" s="30" t="n">
        <v>41214</v>
      </c>
      <c r="C29" s="41" t="n">
        <v>15949.3674995315</v>
      </c>
      <c r="D29" s="42" t="n">
        <f aca="false">IF(C29-C28&gt;0, C29-C28, 0)</f>
        <v>336.365794193831</v>
      </c>
      <c r="E29" s="42" t="n">
        <f aca="false">E28+D29</f>
        <v>7829.36749953149</v>
      </c>
      <c r="F29" s="43" t="n">
        <v>21725.8994703113</v>
      </c>
      <c r="G29" s="42" t="n">
        <f aca="false">IF(F29-F28&gt;0, F29-F28, 0)</f>
        <v>447.403647443673</v>
      </c>
      <c r="H29" s="44" t="n">
        <f aca="false">H28+G29</f>
        <v>10513.8994703113</v>
      </c>
      <c r="I29" s="45" t="n">
        <v>32549.782686741</v>
      </c>
      <c r="J29" s="46" t="n">
        <f aca="false">IF(I29-I28&gt;0, I29-I28, 0)</f>
        <v>451.026818111375</v>
      </c>
      <c r="K29" s="46" t="n">
        <f aca="false">K28+J29</f>
        <v>10437.782686741</v>
      </c>
      <c r="L29" s="47" t="n">
        <v>44547.2550755925</v>
      </c>
      <c r="M29" s="46" t="n">
        <f aca="false">IF(L29-L28&gt;0, L29-L28, 0)</f>
        <v>565.938290744474</v>
      </c>
      <c r="N29" s="48" t="n">
        <f aca="false">N28+M29</f>
        <v>12447.2550755925</v>
      </c>
      <c r="O29" s="12"/>
    </row>
    <row r="30" customFormat="false" ht="15.75" hidden="false" customHeight="true" outlineLevel="0" collapsed="false">
      <c r="B30" s="30" t="n">
        <v>41244</v>
      </c>
      <c r="C30" s="41" t="n">
        <v>16268.3503969542</v>
      </c>
      <c r="D30" s="42" t="n">
        <f aca="false">IF(C30-C29&gt;0, C30-C29, 0)</f>
        <v>318.982897422726</v>
      </c>
      <c r="E30" s="42" t="n">
        <f aca="false">E29+D30</f>
        <v>8148.35039695422</v>
      </c>
      <c r="F30" s="43" t="n">
        <v>22207.2520443219</v>
      </c>
      <c r="G30" s="42" t="n">
        <f aca="false">IF(F30-F29&gt;0, F30-F29, 0)</f>
        <v>481.352574010551</v>
      </c>
      <c r="H30" s="44" t="n">
        <f aca="false">H29+G30</f>
        <v>10995.2520443219</v>
      </c>
      <c r="I30" s="45" t="n">
        <v>32984.8571664092</v>
      </c>
      <c r="J30" s="46" t="n">
        <f aca="false">IF(I30-I29&gt;0, I30-I29, 0)</f>
        <v>435.074479668267</v>
      </c>
      <c r="K30" s="46" t="n">
        <f aca="false">K29+J30</f>
        <v>10872.8571664092</v>
      </c>
      <c r="L30" s="47" t="n">
        <v>45117.1083372926</v>
      </c>
      <c r="M30" s="46" t="n">
        <f aca="false">IF(L30-L29&gt;0, L30-L29, 0)</f>
        <v>569.853261700046</v>
      </c>
      <c r="N30" s="48" t="n">
        <f aca="false">N29+M30</f>
        <v>13017.1083372926</v>
      </c>
      <c r="O30" s="12"/>
    </row>
    <row r="31" customFormat="false" ht="15.75" hidden="false" customHeight="true" outlineLevel="0" collapsed="false">
      <c r="B31" s="30" t="n">
        <v>41275</v>
      </c>
      <c r="C31" s="41" t="n">
        <v>16616.1548366597</v>
      </c>
      <c r="D31" s="42" t="n">
        <f aca="false">IF(C31-C30&gt;0, C31-C30, 0)</f>
        <v>347.804439705456</v>
      </c>
      <c r="E31" s="42" t="n">
        <f aca="false">E30+D31</f>
        <v>8496.15483665967</v>
      </c>
      <c r="F31" s="43" t="n">
        <v>22637.5323788741</v>
      </c>
      <c r="G31" s="42" t="n">
        <f aca="false">IF(F31-F30&gt;0, F31-F30, 0)</f>
        <v>430.280334552248</v>
      </c>
      <c r="H31" s="44" t="n">
        <f aca="false">H30+G31</f>
        <v>11425.5323788741</v>
      </c>
      <c r="I31" s="45" t="n">
        <v>33460.502703853</v>
      </c>
      <c r="J31" s="46" t="n">
        <f aca="false">IF(I31-I30&gt;0, I31-I30, 0)</f>
        <v>475.645537443801</v>
      </c>
      <c r="K31" s="46" t="n">
        <f aca="false">K30+J31</f>
        <v>11348.502703853</v>
      </c>
      <c r="L31" s="47" t="n">
        <v>45666.32945004</v>
      </c>
      <c r="M31" s="46" t="n">
        <f aca="false">IF(L31-L30&gt;0, L31-L30, 0)</f>
        <v>549.221112747458</v>
      </c>
      <c r="N31" s="48" t="n">
        <f aca="false">N30+M31</f>
        <v>13566.32945004</v>
      </c>
      <c r="O31" s="12"/>
    </row>
    <row r="32" customFormat="false" ht="15.75" hidden="false" customHeight="true" outlineLevel="0" collapsed="false">
      <c r="B32" s="30" t="n">
        <v>41306</v>
      </c>
      <c r="C32" s="41" t="n">
        <v>16949.6447760076</v>
      </c>
      <c r="D32" s="42" t="n">
        <f aca="false">IF(C32-C31&gt;0, C32-C31, 0)</f>
        <v>333.489939347954</v>
      </c>
      <c r="E32" s="42" t="n">
        <f aca="false">E31+D32</f>
        <v>8829.64477600763</v>
      </c>
      <c r="F32" s="43" t="n">
        <v>23120.1358683431</v>
      </c>
      <c r="G32" s="42" t="n">
        <f aca="false">IF(F32-F31&gt;0, F32-F31, 0)</f>
        <v>482.603489468933</v>
      </c>
      <c r="H32" s="44" t="n">
        <f aca="false">H31+G32</f>
        <v>11908.1358683431</v>
      </c>
      <c r="I32" s="45" t="n">
        <v>33931.8083552349</v>
      </c>
      <c r="J32" s="46" t="n">
        <f aca="false">IF(I32-I31&gt;0, I32-I31, 0)</f>
        <v>471.305651381867</v>
      </c>
      <c r="K32" s="46" t="n">
        <f aca="false">K31+J32</f>
        <v>11819.8083552349</v>
      </c>
      <c r="L32" s="47" t="n">
        <v>46218.9767730759</v>
      </c>
      <c r="M32" s="46" t="n">
        <f aca="false">IF(L32-L31&gt;0, L32-L31, 0)</f>
        <v>552.647323035802</v>
      </c>
      <c r="N32" s="48" t="n">
        <f aca="false">N31+M32</f>
        <v>14118.9767730758</v>
      </c>
      <c r="O32" s="12"/>
    </row>
    <row r="33" customFormat="false" ht="15.75" hidden="false" customHeight="true" outlineLevel="0" collapsed="false">
      <c r="B33" s="30" t="n">
        <v>41334</v>
      </c>
      <c r="C33" s="41" t="n">
        <v>17287.5804101709</v>
      </c>
      <c r="D33" s="42" t="n">
        <f aca="false">IF(C33-C32&gt;0, C33-C32, 0)</f>
        <v>337.935634163259</v>
      </c>
      <c r="E33" s="42" t="n">
        <f aca="false">E32+D33</f>
        <v>9167.58041017089</v>
      </c>
      <c r="F33" s="43" t="n">
        <v>23540.3846527831</v>
      </c>
      <c r="G33" s="42" t="n">
        <f aca="false">IF(F33-F32&gt;0, F33-F32, 0)</f>
        <v>420.248784440013</v>
      </c>
      <c r="H33" s="44" t="n">
        <f aca="false">H32+G33</f>
        <v>12328.3846527831</v>
      </c>
      <c r="I33" s="45" t="n">
        <v>34395.7827450853</v>
      </c>
      <c r="J33" s="46" t="n">
        <f aca="false">IF(I33-I32&gt;0, I33-I32, 0)</f>
        <v>463.974389850366</v>
      </c>
      <c r="K33" s="46" t="n">
        <f aca="false">K32+J33</f>
        <v>12283.7827450853</v>
      </c>
      <c r="L33" s="47" t="n">
        <v>46771.570421569</v>
      </c>
      <c r="M33" s="46" t="n">
        <f aca="false">IF(L33-L32&gt;0, L33-L32, 0)</f>
        <v>552.593648493108</v>
      </c>
      <c r="N33" s="48" t="n">
        <f aca="false">N32+M33</f>
        <v>14671.570421569</v>
      </c>
      <c r="O33" s="12"/>
    </row>
    <row r="34" customFormat="false" ht="15.75" hidden="false" customHeight="true" outlineLevel="0" collapsed="false">
      <c r="B34" s="30" t="n">
        <v>41365</v>
      </c>
      <c r="C34" s="41" t="n">
        <v>17633.5021291666</v>
      </c>
      <c r="D34" s="42" t="n">
        <f aca="false">IF(C34-C33&gt;0, C34-C33, 0)</f>
        <v>345.921718995691</v>
      </c>
      <c r="E34" s="42" t="n">
        <f aca="false">E33+D34</f>
        <v>9513.50212916658</v>
      </c>
      <c r="F34" s="43" t="n">
        <v>23978.766133162</v>
      </c>
      <c r="G34" s="42" t="n">
        <f aca="false">IF(F34-F33&gt;0, F34-F33, 0)</f>
        <v>438.381480378957</v>
      </c>
      <c r="H34" s="44" t="n">
        <f aca="false">H33+G34</f>
        <v>12766.766133162</v>
      </c>
      <c r="I34" s="45" t="n">
        <v>34864.6284986091</v>
      </c>
      <c r="J34" s="46" t="n">
        <f aca="false">IF(I34-I33&gt;0, I34-I33, 0)</f>
        <v>468.845753523878</v>
      </c>
      <c r="K34" s="46" t="n">
        <f aca="false">K33+J34</f>
        <v>12752.6284986091</v>
      </c>
      <c r="L34" s="47" t="n">
        <v>47278.4050240808</v>
      </c>
      <c r="M34" s="46" t="n">
        <f aca="false">IF(L34-L33&gt;0, L34-L33, 0)</f>
        <v>506.834602511866</v>
      </c>
      <c r="N34" s="48" t="n">
        <f aca="false">N33+M34</f>
        <v>15178.4050240808</v>
      </c>
      <c r="O34" s="12"/>
    </row>
    <row r="35" customFormat="false" ht="15.75" hidden="false" customHeight="true" outlineLevel="0" collapsed="false">
      <c r="B35" s="30" t="n">
        <v>41395</v>
      </c>
      <c r="C35" s="41" t="n">
        <v>17968.2810285322</v>
      </c>
      <c r="D35" s="42" t="n">
        <f aca="false">IF(C35-C34&gt;0, C35-C34, 0)</f>
        <v>334.778899365669</v>
      </c>
      <c r="E35" s="42" t="n">
        <f aca="false">E34+D35</f>
        <v>9848.28102853225</v>
      </c>
      <c r="F35" s="43" t="n">
        <v>24407.2543442448</v>
      </c>
      <c r="G35" s="42" t="n">
        <f aca="false">IF(F35-F34&gt;0, F35-F34, 0)</f>
        <v>428.488211082793</v>
      </c>
      <c r="H35" s="44" t="n">
        <f aca="false">H34+G35</f>
        <v>13195.2543442448</v>
      </c>
      <c r="I35" s="45" t="n">
        <v>35313.1296064163</v>
      </c>
      <c r="J35" s="46" t="n">
        <f aca="false">IF(I35-I34&gt;0, I35-I34, 0)</f>
        <v>448.501107807126</v>
      </c>
      <c r="K35" s="46" t="n">
        <f aca="false">K34+J35</f>
        <v>13201.1296064163</v>
      </c>
      <c r="L35" s="47" t="n">
        <v>47839.4486320058</v>
      </c>
      <c r="M35" s="46" t="n">
        <f aca="false">IF(L35-L34&gt;0, L35-L34, 0)</f>
        <v>561.043607924992</v>
      </c>
      <c r="N35" s="48" t="n">
        <f aca="false">N34+M35</f>
        <v>15739.4486320058</v>
      </c>
      <c r="O35" s="12"/>
    </row>
    <row r="36" customFormat="false" ht="15.75" hidden="false" customHeight="true" outlineLevel="0" collapsed="false">
      <c r="B36" s="30" t="n">
        <v>41426</v>
      </c>
      <c r="C36" s="41" t="n">
        <v>18293.5326341911</v>
      </c>
      <c r="D36" s="42" t="n">
        <f aca="false">IF(C36-C35&gt;0, C36-C35, 0)</f>
        <v>325.251605658872</v>
      </c>
      <c r="E36" s="42" t="n">
        <f aca="false">E35+D36</f>
        <v>10173.5326341911</v>
      </c>
      <c r="F36" s="43" t="n">
        <v>24850.3170388983</v>
      </c>
      <c r="G36" s="42" t="n">
        <f aca="false">IF(F36-F35&gt;0, F36-F35, 0)</f>
        <v>443.062694653439</v>
      </c>
      <c r="H36" s="44" t="n">
        <f aca="false">H35+G36</f>
        <v>13638.3170388983</v>
      </c>
      <c r="I36" s="45" t="n">
        <v>35753.4776918056</v>
      </c>
      <c r="J36" s="46" t="n">
        <f aca="false">IF(I36-I35&gt;0, I36-I35, 0)</f>
        <v>440.348085389378</v>
      </c>
      <c r="K36" s="46" t="n">
        <f aca="false">K35+J36</f>
        <v>13641.4776918056</v>
      </c>
      <c r="L36" s="47" t="n">
        <v>48385.8658209048</v>
      </c>
      <c r="M36" s="46" t="n">
        <f aca="false">IF(L36-L35&gt;0, L36-L35, 0)</f>
        <v>546.417188898995</v>
      </c>
      <c r="N36" s="48" t="n">
        <f aca="false">N35+M36</f>
        <v>16285.8658209048</v>
      </c>
      <c r="O36" s="12"/>
    </row>
    <row r="37" customFormat="false" ht="15.75" hidden="false" customHeight="true" outlineLevel="0" collapsed="false">
      <c r="B37" s="30" t="n">
        <v>41456</v>
      </c>
      <c r="C37" s="41" t="n">
        <v>18635.000478478</v>
      </c>
      <c r="D37" s="42" t="n">
        <f aca="false">IF(C37-C36&gt;0, C37-C36, 0)</f>
        <v>341.467844286915</v>
      </c>
      <c r="E37" s="42" t="n">
        <f aca="false">E36+D37</f>
        <v>10515.000478478</v>
      </c>
      <c r="F37" s="43" t="n">
        <v>25270.3752786333</v>
      </c>
      <c r="G37" s="42" t="n">
        <f aca="false">IF(F37-F36&gt;0, F37-F36, 0)</f>
        <v>420.058239734994</v>
      </c>
      <c r="H37" s="44" t="n">
        <f aca="false">H36+G37</f>
        <v>14058.3752786333</v>
      </c>
      <c r="I37" s="45" t="n">
        <v>36216.1000370802</v>
      </c>
      <c r="J37" s="46" t="n">
        <f aca="false">IF(I37-I36&gt;0, I37-I36, 0)</f>
        <v>462.622345274591</v>
      </c>
      <c r="K37" s="46" t="n">
        <f aca="false">K36+J37</f>
        <v>14104.1000370802</v>
      </c>
      <c r="L37" s="47" t="n">
        <v>48949.0212897934</v>
      </c>
      <c r="M37" s="46" t="n">
        <f aca="false">IF(L37-L36&gt;0, L37-L36, 0)</f>
        <v>563.155468888574</v>
      </c>
      <c r="N37" s="48" t="n">
        <f aca="false">N36+M37</f>
        <v>16849.0212897934</v>
      </c>
      <c r="O37" s="12"/>
    </row>
    <row r="38" customFormat="false" ht="15.75" hidden="false" customHeight="true" outlineLevel="0" collapsed="false">
      <c r="B38" s="30" t="n">
        <v>41487</v>
      </c>
      <c r="C38" s="41" t="n">
        <v>18974.4575990851</v>
      </c>
      <c r="D38" s="42" t="n">
        <f aca="false">IF(C38-C37&gt;0, C38-C37, 0)</f>
        <v>339.457120607069</v>
      </c>
      <c r="E38" s="42" t="n">
        <f aca="false">E37+D38</f>
        <v>10854.4575990851</v>
      </c>
      <c r="F38" s="43" t="n">
        <v>25729.1941811041</v>
      </c>
      <c r="G38" s="42" t="n">
        <f aca="false">IF(F38-F37&gt;0, F38-F37, 0)</f>
        <v>458.81890247079</v>
      </c>
      <c r="H38" s="44" t="n">
        <f aca="false">H37+G38</f>
        <v>14517.1941811041</v>
      </c>
      <c r="I38" s="45" t="n">
        <v>36688.1389278599</v>
      </c>
      <c r="J38" s="46" t="n">
        <f aca="false">IF(I38-I37&gt;0, I38-I37, 0)</f>
        <v>472.038890779695</v>
      </c>
      <c r="K38" s="46" t="n">
        <f aca="false">K37+J38</f>
        <v>14576.1389278599</v>
      </c>
      <c r="L38" s="47" t="n">
        <v>49465.7133742855</v>
      </c>
      <c r="M38" s="46" t="n">
        <f aca="false">IF(L38-L37&gt;0, L38-L37, 0)</f>
        <v>516.692084492126</v>
      </c>
      <c r="N38" s="48" t="n">
        <f aca="false">N37+M38</f>
        <v>17365.7133742855</v>
      </c>
      <c r="O38" s="12"/>
    </row>
    <row r="39" customFormat="false" ht="15.75" hidden="false" customHeight="true" outlineLevel="0" collapsed="false">
      <c r="B39" s="30" t="n">
        <v>41518</v>
      </c>
      <c r="C39" s="41" t="n">
        <v>19309.7070509547</v>
      </c>
      <c r="D39" s="42" t="n">
        <f aca="false">IF(C39-C38&gt;0, C39-C38, 0)</f>
        <v>335.249451869589</v>
      </c>
      <c r="E39" s="42" t="n">
        <f aca="false">E38+D39</f>
        <v>11189.7070509547</v>
      </c>
      <c r="F39" s="43" t="n">
        <v>26172.8097583951</v>
      </c>
      <c r="G39" s="42" t="n">
        <f aca="false">IF(F39-F38&gt;0, F39-F38, 0)</f>
        <v>443.61557729105</v>
      </c>
      <c r="H39" s="44" t="n">
        <f aca="false">H38+G39</f>
        <v>14960.8097583951</v>
      </c>
      <c r="I39" s="45" t="n">
        <v>37123.9824325228</v>
      </c>
      <c r="J39" s="46" t="n">
        <f aca="false">IF(I39-I38&gt;0, I39-I38, 0)</f>
        <v>435.843504662851</v>
      </c>
      <c r="K39" s="46" t="n">
        <f aca="false">K38+J39</f>
        <v>15011.9824325228</v>
      </c>
      <c r="L39" s="47" t="n">
        <v>50017.6096581394</v>
      </c>
      <c r="M39" s="46" t="n">
        <f aca="false">IF(L39-L38&gt;0, L39-L38, 0)</f>
        <v>551.896283853879</v>
      </c>
      <c r="N39" s="48" t="n">
        <f aca="false">N38+M39</f>
        <v>17917.6096581394</v>
      </c>
      <c r="O39" s="12"/>
    </row>
    <row r="40" customFormat="false" ht="15.75" hidden="false" customHeight="true" outlineLevel="0" collapsed="false">
      <c r="B40" s="30" t="n">
        <v>41548</v>
      </c>
      <c r="C40" s="41" t="n">
        <v>19642.6185846787</v>
      </c>
      <c r="D40" s="42" t="n">
        <f aca="false">IF(C40-C39&gt;0, C40-C39, 0)</f>
        <v>332.911533723989</v>
      </c>
      <c r="E40" s="42" t="n">
        <f aca="false">E39+D40</f>
        <v>11522.6185846787</v>
      </c>
      <c r="F40" s="43" t="n">
        <v>26643.6019185048</v>
      </c>
      <c r="G40" s="42" t="n">
        <f aca="false">IF(F40-F39&gt;0, F40-F39, 0)</f>
        <v>470.792160109708</v>
      </c>
      <c r="H40" s="44" t="n">
        <f aca="false">H39+G40</f>
        <v>15431.6019185048</v>
      </c>
      <c r="I40" s="45" t="n">
        <v>37567.4091825157</v>
      </c>
      <c r="J40" s="46" t="n">
        <f aca="false">IF(I40-I39&gt;0, I40-I39, 0)</f>
        <v>443.426749992912</v>
      </c>
      <c r="K40" s="46" t="n">
        <f aca="false">K39+J40</f>
        <v>15455.4091825157</v>
      </c>
      <c r="L40" s="47" t="n">
        <v>50530.0958359645</v>
      </c>
      <c r="M40" s="46" t="n">
        <f aca="false">IF(L40-L39&gt;0, L40-L39, 0)</f>
        <v>512.486177825143</v>
      </c>
      <c r="N40" s="48" t="n">
        <f aca="false">N39+M40</f>
        <v>18430.0958359645</v>
      </c>
      <c r="O40" s="12"/>
    </row>
    <row r="41" customFormat="false" ht="15.75" hidden="false" customHeight="true" outlineLevel="0" collapsed="false">
      <c r="B41" s="30" t="n">
        <v>41579</v>
      </c>
      <c r="C41" s="41" t="n">
        <v>19972.068291683</v>
      </c>
      <c r="D41" s="42" t="n">
        <f aca="false">IF(C41-C40&gt;0, C41-C40, 0)</f>
        <v>329.449707004325</v>
      </c>
      <c r="E41" s="42" t="n">
        <f aca="false">E40+D41</f>
        <v>11852.068291683</v>
      </c>
      <c r="F41" s="43" t="n">
        <v>27096.0211551017</v>
      </c>
      <c r="G41" s="42" t="n">
        <f aca="false">IF(F41-F40&gt;0, F41-F40, 0)</f>
        <v>452.419236596903</v>
      </c>
      <c r="H41" s="44" t="n">
        <f aca="false">H40+G41</f>
        <v>15884.0211551017</v>
      </c>
      <c r="I41" s="45" t="n">
        <v>38003.0159248944</v>
      </c>
      <c r="J41" s="46" t="n">
        <f aca="false">IF(I41-I40&gt;0, I41-I40, 0)</f>
        <v>435.606742378746</v>
      </c>
      <c r="K41" s="46" t="n">
        <f aca="false">K40+J41</f>
        <v>15891.0159248944</v>
      </c>
      <c r="L41" s="47" t="n">
        <v>51041.7048175442</v>
      </c>
      <c r="M41" s="46" t="n">
        <f aca="false">IF(L41-L40&gt;0, L41-L40, 0)</f>
        <v>511.608981579651</v>
      </c>
      <c r="N41" s="48" t="n">
        <f aca="false">N40+M41</f>
        <v>18941.7048175442</v>
      </c>
      <c r="O41" s="12"/>
    </row>
    <row r="42" customFormat="false" ht="15.75" hidden="false" customHeight="true" outlineLevel="0" collapsed="false">
      <c r="B42" s="30" t="n">
        <v>41609</v>
      </c>
      <c r="C42" s="41" t="n">
        <v>20288.5804764254</v>
      </c>
      <c r="D42" s="42" t="n">
        <f aca="false">IF(C42-C41&gt;0, C42-C41, 0)</f>
        <v>316.512184742416</v>
      </c>
      <c r="E42" s="42" t="n">
        <f aca="false">E41+D42</f>
        <v>12168.5804764254</v>
      </c>
      <c r="F42" s="43" t="n">
        <v>27536.3024224733</v>
      </c>
      <c r="G42" s="42" t="n">
        <f aca="false">IF(F42-F41&gt;0, F42-F41, 0)</f>
        <v>440.281267371578</v>
      </c>
      <c r="H42" s="44" t="n">
        <f aca="false">H41+G42</f>
        <v>16324.3024224733</v>
      </c>
      <c r="I42" s="45" t="n">
        <v>38438.5339568399</v>
      </c>
      <c r="J42" s="46" t="n">
        <f aca="false">IF(I42-I41&gt;0, I42-I41, 0)</f>
        <v>435.518031945459</v>
      </c>
      <c r="K42" s="46" t="n">
        <f aca="false">K41+J42</f>
        <v>16326.5339568399</v>
      </c>
      <c r="L42" s="47" t="n">
        <v>51554.0533229263</v>
      </c>
      <c r="M42" s="46" t="n">
        <f aca="false">IF(L42-L41&gt;0, L42-L41, 0)</f>
        <v>512.34850538215</v>
      </c>
      <c r="N42" s="48" t="n">
        <f aca="false">N41+M42</f>
        <v>19454.0533229263</v>
      </c>
      <c r="O42" s="12"/>
    </row>
    <row r="43" customFormat="false" ht="15.75" hidden="false" customHeight="true" outlineLevel="0" collapsed="false">
      <c r="B43" s="30" t="n">
        <v>41640</v>
      </c>
      <c r="C43" s="41" t="n">
        <v>20649.9626954865</v>
      </c>
      <c r="D43" s="42" t="n">
        <f aca="false">IF(C43-C42&gt;0, C43-C42, 0)</f>
        <v>361.382219061117</v>
      </c>
      <c r="E43" s="42" t="n">
        <f aca="false">E42+D43</f>
        <v>12529.9626954865</v>
      </c>
      <c r="F43" s="43" t="n">
        <v>28025.9936519821</v>
      </c>
      <c r="G43" s="42" t="n">
        <f aca="false">IF(F43-F42&gt;0, F43-F42, 0)</f>
        <v>489.691229508779</v>
      </c>
      <c r="H43" s="44" t="n">
        <f aca="false">H42+G43</f>
        <v>16813.9936519821</v>
      </c>
      <c r="I43" s="45" t="n">
        <v>38899.9082108767</v>
      </c>
      <c r="J43" s="46" t="n">
        <f aca="false">IF(I43-I42&gt;0, I43-I42, 0)</f>
        <v>461.374254036789</v>
      </c>
      <c r="K43" s="46" t="n">
        <f aca="false">K42+J43</f>
        <v>16787.9082108767</v>
      </c>
      <c r="L43" s="47" t="n">
        <v>52079.352435545</v>
      </c>
      <c r="M43" s="46" t="n">
        <f aca="false">IF(L43-L42&gt;0, L43-L42, 0)</f>
        <v>525.299112618704</v>
      </c>
      <c r="N43" s="48" t="n">
        <f aca="false">N42+M43</f>
        <v>19979.352435545</v>
      </c>
      <c r="O43" s="12"/>
    </row>
    <row r="44" customFormat="false" ht="15.75" hidden="false" customHeight="true" outlineLevel="0" collapsed="false">
      <c r="B44" s="30" t="n">
        <v>41671</v>
      </c>
      <c r="C44" s="41" t="n">
        <v>20982.9133454931</v>
      </c>
      <c r="D44" s="42" t="n">
        <f aca="false">IF(C44-C43&gt;0, C44-C43, 0)</f>
        <v>332.95065000654</v>
      </c>
      <c r="E44" s="42" t="n">
        <f aca="false">E43+D44</f>
        <v>12862.9133454931</v>
      </c>
      <c r="F44" s="43" t="n">
        <v>28450.3460584763</v>
      </c>
      <c r="G44" s="42" t="n">
        <f aca="false">IF(F44-F43&gt;0, F44-F43, 0)</f>
        <v>424.352406494258</v>
      </c>
      <c r="H44" s="44" t="n">
        <f aca="false">H43+G44</f>
        <v>17238.3460584763</v>
      </c>
      <c r="I44" s="45" t="n">
        <v>39377.5657029433</v>
      </c>
      <c r="J44" s="46" t="n">
        <f aca="false">IF(I44-I43&gt;0, I44-I43, 0)</f>
        <v>477.657492066646</v>
      </c>
      <c r="K44" s="46" t="n">
        <f aca="false">K43+J44</f>
        <v>17265.5657029433</v>
      </c>
      <c r="L44" s="47" t="n">
        <v>52619.9192493333</v>
      </c>
      <c r="M44" s="46" t="n">
        <f aca="false">IF(L44-L43&gt;0, L44-L43, 0)</f>
        <v>540.56681378829</v>
      </c>
      <c r="N44" s="48" t="n">
        <f aca="false">N43+M44</f>
        <v>20519.9192493333</v>
      </c>
      <c r="O44" s="12"/>
    </row>
    <row r="45" customFormat="false" ht="15.75" hidden="false" customHeight="true" outlineLevel="0" collapsed="false">
      <c r="B45" s="30" t="n">
        <v>41699</v>
      </c>
      <c r="C45" s="41" t="n">
        <v>21324.406232527</v>
      </c>
      <c r="D45" s="42" t="n">
        <f aca="false">IF(C45-C44&gt;0, C45-C44, 0)</f>
        <v>341.492887033932</v>
      </c>
      <c r="E45" s="42" t="n">
        <f aca="false">E44+D45</f>
        <v>13204.406232527</v>
      </c>
      <c r="F45" s="43" t="n">
        <v>28937.8200181038</v>
      </c>
      <c r="G45" s="42" t="n">
        <f aca="false">IF(F45-F44&gt;0, F45-F44, 0)</f>
        <v>487.473959627449</v>
      </c>
      <c r="H45" s="44" t="n">
        <f aca="false">H44+G45</f>
        <v>17725.8200181038</v>
      </c>
      <c r="I45" s="45" t="n">
        <v>39832.2191493256</v>
      </c>
      <c r="J45" s="46" t="n">
        <f aca="false">IF(I45-I44&gt;0, I45-I44, 0)</f>
        <v>454.653446382312</v>
      </c>
      <c r="K45" s="46" t="n">
        <f aca="false">K44+J45</f>
        <v>17720.2191493256</v>
      </c>
      <c r="L45" s="47" t="n">
        <v>53150.4232001477</v>
      </c>
      <c r="M45" s="46" t="n">
        <f aca="false">IF(L45-L44&gt;0, L45-L44, 0)</f>
        <v>530.50395081436</v>
      </c>
      <c r="N45" s="48" t="n">
        <f aca="false">N44+M45</f>
        <v>21050.4232001477</v>
      </c>
      <c r="O45" s="12"/>
    </row>
    <row r="46" customFormat="false" ht="15.75" hidden="false" customHeight="true" outlineLevel="0" collapsed="false">
      <c r="B46" s="30" t="n">
        <v>41730</v>
      </c>
      <c r="C46" s="41" t="n">
        <v>21666.7686753146</v>
      </c>
      <c r="D46" s="42" t="n">
        <f aca="false">IF(C46-C45&gt;0, C46-C45, 0)</f>
        <v>342.362442787602</v>
      </c>
      <c r="E46" s="42" t="n">
        <f aca="false">E45+D46</f>
        <v>13546.7686753146</v>
      </c>
      <c r="F46" s="43" t="n">
        <v>29392.0936864215</v>
      </c>
      <c r="G46" s="42" t="n">
        <f aca="false">IF(F46-F45&gt;0, F46-F45, 0)</f>
        <v>454.273668317681</v>
      </c>
      <c r="H46" s="44" t="n">
        <f aca="false">H45+G46</f>
        <v>18180.0936864215</v>
      </c>
      <c r="I46" s="45" t="n">
        <v>40296.3426898809</v>
      </c>
      <c r="J46" s="46" t="n">
        <f aca="false">IF(I46-I45&gt;0, I46-I45, 0)</f>
        <v>464.123540555229</v>
      </c>
      <c r="K46" s="46" t="n">
        <f aca="false">K45+J46</f>
        <v>18184.3426898809</v>
      </c>
      <c r="L46" s="47" t="n">
        <v>53702.2836547318</v>
      </c>
      <c r="M46" s="46" t="n">
        <f aca="false">IF(L46-L45&gt;0, L46-L45, 0)</f>
        <v>551.860454584123</v>
      </c>
      <c r="N46" s="48" t="n">
        <f aca="false">N45+M46</f>
        <v>21602.2836547318</v>
      </c>
      <c r="O46" s="12"/>
    </row>
    <row r="47" customFormat="false" ht="15.75" hidden="false" customHeight="true" outlineLevel="0" collapsed="false">
      <c r="B47" s="30" t="n">
        <v>41760</v>
      </c>
      <c r="C47" s="41" t="n">
        <v>22010.6064955616</v>
      </c>
      <c r="D47" s="42" t="n">
        <f aca="false">IF(C47-C46&gt;0, C47-C46, 0)</f>
        <v>343.837820247027</v>
      </c>
      <c r="E47" s="42" t="n">
        <f aca="false">E46+D47</f>
        <v>13890.6064955616</v>
      </c>
      <c r="F47" s="43" t="n">
        <v>29812.2564662244</v>
      </c>
      <c r="G47" s="42" t="n">
        <f aca="false">IF(F47-F46&gt;0, F47-F46, 0)</f>
        <v>420.16277980298</v>
      </c>
      <c r="H47" s="44" t="n">
        <f aca="false">H46+G47</f>
        <v>18600.2564662244</v>
      </c>
      <c r="I47" s="45" t="n">
        <v>40772.8902360756</v>
      </c>
      <c r="J47" s="46" t="n">
        <f aca="false">IF(I47-I46&gt;0, I47-I46, 0)</f>
        <v>476.547546194692</v>
      </c>
      <c r="K47" s="46" t="n">
        <f aca="false">K46+J47</f>
        <v>18660.8902360756</v>
      </c>
      <c r="L47" s="47" t="n">
        <v>54247.3660379543</v>
      </c>
      <c r="M47" s="46" t="n">
        <f aca="false">IF(L47-L46&gt;0, L47-L46, 0)</f>
        <v>545.082383222522</v>
      </c>
      <c r="N47" s="48" t="n">
        <f aca="false">N46+M47</f>
        <v>22147.3660379543</v>
      </c>
      <c r="O47" s="12"/>
    </row>
    <row r="48" customFormat="false" ht="15.75" hidden="false" customHeight="true" outlineLevel="0" collapsed="false">
      <c r="B48" s="30" t="n">
        <v>41791</v>
      </c>
      <c r="C48" s="41" t="n">
        <v>22350.6806464167</v>
      </c>
      <c r="D48" s="42" t="n">
        <f aca="false">IF(C48-C47&gt;0, C48-C47, 0)</f>
        <v>340.074150855064</v>
      </c>
      <c r="E48" s="42" t="n">
        <f aca="false">E47+D48</f>
        <v>14230.6806464167</v>
      </c>
      <c r="F48" s="43" t="n">
        <v>30237.501345492</v>
      </c>
      <c r="G48" s="42" t="n">
        <f aca="false">IF(F48-F47&gt;0, F48-F47, 0)</f>
        <v>425.244879267579</v>
      </c>
      <c r="H48" s="44" t="n">
        <f aca="false">H47+G48</f>
        <v>19025.501345492</v>
      </c>
      <c r="I48" s="45" t="n">
        <v>41212.1157615064</v>
      </c>
      <c r="J48" s="46" t="n">
        <f aca="false">IF(I48-I47&gt;0, I48-I47, 0)</f>
        <v>439.22552543084</v>
      </c>
      <c r="K48" s="46" t="n">
        <f aca="false">K47+J48</f>
        <v>19100.1157615064</v>
      </c>
      <c r="L48" s="47" t="n">
        <v>54781.5675877127</v>
      </c>
      <c r="M48" s="46" t="n">
        <f aca="false">IF(L48-L47&gt;0, L48-L47, 0)</f>
        <v>534.2015497584</v>
      </c>
      <c r="N48" s="48" t="n">
        <f aca="false">N47+M48</f>
        <v>22681.5675877127</v>
      </c>
      <c r="O48" s="12"/>
    </row>
    <row r="49" customFormat="false" ht="15.75" hidden="false" customHeight="true" outlineLevel="0" collapsed="false">
      <c r="B49" s="30" t="n">
        <v>41821</v>
      </c>
      <c r="C49" s="41" t="n">
        <v>22689.4454830494</v>
      </c>
      <c r="D49" s="42" t="n">
        <f aca="false">IF(C49-C48&gt;0, C49-C48, 0)</f>
        <v>338.764836632723</v>
      </c>
      <c r="E49" s="42" t="n">
        <f aca="false">E48+D49</f>
        <v>14569.4454830494</v>
      </c>
      <c r="F49" s="43" t="n">
        <v>30661.6296152664</v>
      </c>
      <c r="G49" s="42" t="n">
        <f aca="false">IF(F49-F48&gt;0, F49-F48, 0)</f>
        <v>424.128269774414</v>
      </c>
      <c r="H49" s="44" t="n">
        <f aca="false">H48+G49</f>
        <v>19449.6296152664</v>
      </c>
      <c r="I49" s="45" t="n">
        <v>41653.8030999185</v>
      </c>
      <c r="J49" s="46" t="n">
        <f aca="false">IF(I49-I48&gt;0, I49-I48, 0)</f>
        <v>441.687338412063</v>
      </c>
      <c r="K49" s="46" t="n">
        <f aca="false">K48+J49</f>
        <v>19541.8030999185</v>
      </c>
      <c r="L49" s="47" t="n">
        <v>55319.626664669</v>
      </c>
      <c r="M49" s="46" t="n">
        <f aca="false">IF(L49-L48&gt;0, L49-L48, 0)</f>
        <v>538.059076956219</v>
      </c>
      <c r="N49" s="48" t="n">
        <f aca="false">N48+M49</f>
        <v>23219.6266646689</v>
      </c>
      <c r="O49" s="12"/>
    </row>
    <row r="50" customFormat="false" ht="15.75" hidden="false" customHeight="true" outlineLevel="0" collapsed="false">
      <c r="B50" s="30" t="n">
        <v>41852</v>
      </c>
      <c r="C50" s="41" t="n">
        <v>23010.0578896795</v>
      </c>
      <c r="D50" s="42" t="n">
        <f aca="false">IF(C50-C49&gt;0, C50-C49, 0)</f>
        <v>320.612406630065</v>
      </c>
      <c r="E50" s="42" t="n">
        <f aca="false">E49+D50</f>
        <v>14890.0578896795</v>
      </c>
      <c r="F50" s="43" t="n">
        <v>31147.5608592714</v>
      </c>
      <c r="G50" s="42" t="n">
        <f aca="false">IF(F50-F49&gt;0, F50-F49, 0)</f>
        <v>485.931244004962</v>
      </c>
      <c r="H50" s="44" t="n">
        <f aca="false">H49+G50</f>
        <v>19935.5608592714</v>
      </c>
      <c r="I50" s="45" t="n">
        <v>42130.642120579</v>
      </c>
      <c r="J50" s="46" t="n">
        <f aca="false">IF(I50-I49&gt;0, I50-I49, 0)</f>
        <v>476.839020660511</v>
      </c>
      <c r="K50" s="46" t="n">
        <f aca="false">K49+J50</f>
        <v>20018.642120579</v>
      </c>
      <c r="L50" s="47" t="n">
        <v>55842.1835478643</v>
      </c>
      <c r="M50" s="46" t="n">
        <f aca="false">IF(L50-L49&gt;0, L50-L49, 0)</f>
        <v>522.556883195379</v>
      </c>
      <c r="N50" s="48" t="n">
        <f aca="false">N49+M50</f>
        <v>23742.1835478643</v>
      </c>
      <c r="O50" s="12"/>
    </row>
    <row r="51" customFormat="false" ht="15.75" hidden="false" customHeight="true" outlineLevel="0" collapsed="false">
      <c r="B51" s="30" t="n">
        <v>41883</v>
      </c>
      <c r="C51" s="41" t="n">
        <v>23346.5865327028</v>
      </c>
      <c r="D51" s="42" t="n">
        <f aca="false">IF(C51-C50&gt;0, C51-C50, 0)</f>
        <v>336.528643023266</v>
      </c>
      <c r="E51" s="42" t="n">
        <f aca="false">E50+D51</f>
        <v>15226.5865327028</v>
      </c>
      <c r="F51" s="43" t="n">
        <v>31602.3088928947</v>
      </c>
      <c r="G51" s="42" t="n">
        <f aca="false">IF(F51-F50&gt;0, F51-F50, 0)</f>
        <v>454.748033623266</v>
      </c>
      <c r="H51" s="44" t="n">
        <f aca="false">H50+G51</f>
        <v>20390.3088928947</v>
      </c>
      <c r="I51" s="45" t="n">
        <v>42596.7890524021</v>
      </c>
      <c r="J51" s="46" t="n">
        <f aca="false">IF(I51-I50&gt;0, I51-I50, 0)</f>
        <v>466.14693182311</v>
      </c>
      <c r="K51" s="46" t="n">
        <f aca="false">K50+J51</f>
        <v>20484.7890524021</v>
      </c>
      <c r="L51" s="47" t="n">
        <v>56352.6406880015</v>
      </c>
      <c r="M51" s="46" t="n">
        <f aca="false">IF(L51-L50&gt;0, L51-L50, 0)</f>
        <v>510.457140137209</v>
      </c>
      <c r="N51" s="48" t="n">
        <f aca="false">N50+M51</f>
        <v>24252.6406880015</v>
      </c>
      <c r="O51" s="12"/>
    </row>
    <row r="52" customFormat="false" ht="15.75" hidden="false" customHeight="true" outlineLevel="0" collapsed="false">
      <c r="B52" s="30" t="n">
        <v>41913</v>
      </c>
      <c r="C52" s="41" t="n">
        <v>23704.1260471675</v>
      </c>
      <c r="D52" s="42" t="n">
        <f aca="false">IF(C52-C51&gt;0, C52-C51, 0)</f>
        <v>357.53951446473</v>
      </c>
      <c r="E52" s="42" t="n">
        <f aca="false">E51+D52</f>
        <v>15584.1260471675</v>
      </c>
      <c r="F52" s="43" t="n">
        <v>32077.2219613794</v>
      </c>
      <c r="G52" s="42" t="n">
        <f aca="false">IF(F52-F51&gt;0, F52-F51, 0)</f>
        <v>474.913068484708</v>
      </c>
      <c r="H52" s="44" t="n">
        <f aca="false">H51+G52</f>
        <v>20865.2219613794</v>
      </c>
      <c r="I52" s="45" t="n">
        <v>43034.6634234988</v>
      </c>
      <c r="J52" s="46" t="n">
        <f aca="false">IF(I52-I51&gt;0, I52-I51, 0)</f>
        <v>437.874371096717</v>
      </c>
      <c r="K52" s="46" t="n">
        <f aca="false">K51+J52</f>
        <v>20922.6634234988</v>
      </c>
      <c r="L52" s="47" t="n">
        <v>56862.3611910161</v>
      </c>
      <c r="M52" s="46" t="n">
        <f aca="false">IF(L52-L51&gt;0, L52-L51, 0)</f>
        <v>509.720503014527</v>
      </c>
      <c r="N52" s="48" t="n">
        <f aca="false">N51+M52</f>
        <v>24762.3611910161</v>
      </c>
      <c r="O52" s="12"/>
    </row>
    <row r="53" customFormat="false" ht="15.75" hidden="false" customHeight="true" outlineLevel="0" collapsed="false">
      <c r="B53" s="30" t="n">
        <v>41944</v>
      </c>
      <c r="C53" s="41" t="n">
        <v>24026.894031904</v>
      </c>
      <c r="D53" s="42" t="n">
        <f aca="false">IF(C53-C52&gt;0, C53-C52, 0)</f>
        <v>322.76798473654</v>
      </c>
      <c r="E53" s="42" t="n">
        <f aca="false">E52+D53</f>
        <v>15906.894031904</v>
      </c>
      <c r="F53" s="43" t="n">
        <v>32516.3685781354</v>
      </c>
      <c r="G53" s="42" t="n">
        <f aca="false">IF(F53-F52&gt;0, F53-F52, 0)</f>
        <v>439.146616755988</v>
      </c>
      <c r="H53" s="44" t="n">
        <f aca="false">H52+G53</f>
        <v>21304.3685781354</v>
      </c>
      <c r="I53" s="45" t="n">
        <v>43475.3547125733</v>
      </c>
      <c r="J53" s="46" t="n">
        <f aca="false">IF(I53-I52&gt;0, I53-I52, 0)</f>
        <v>440.691289074523</v>
      </c>
      <c r="K53" s="46" t="n">
        <f aca="false">K52+J53</f>
        <v>21363.3547125733</v>
      </c>
      <c r="L53" s="47" t="n">
        <v>57365.2015849751</v>
      </c>
      <c r="M53" s="46" t="n">
        <f aca="false">IF(L53-L52&gt;0, L53-L52, 0)</f>
        <v>502.840393959072</v>
      </c>
      <c r="N53" s="48" t="n">
        <f aca="false">N52+M53</f>
        <v>25265.2015849751</v>
      </c>
      <c r="O53" s="12"/>
    </row>
    <row r="54" customFormat="false" ht="15.75" hidden="false" customHeight="true" outlineLevel="0" collapsed="false">
      <c r="B54" s="30" t="n">
        <v>41974</v>
      </c>
      <c r="C54" s="41" t="n">
        <v>24351.8442718786</v>
      </c>
      <c r="D54" s="42" t="n">
        <f aca="false">IF(C54-C53&gt;0, C54-C53, 0)</f>
        <v>324.950239974591</v>
      </c>
      <c r="E54" s="42" t="n">
        <f aca="false">E53+D54</f>
        <v>16231.8442718786</v>
      </c>
      <c r="F54" s="43" t="n">
        <v>32998.306350042</v>
      </c>
      <c r="G54" s="42" t="n">
        <f aca="false">IF(F54-F53&gt;0, F54-F53, 0)</f>
        <v>481.937771906611</v>
      </c>
      <c r="H54" s="44" t="n">
        <f aca="false">H53+G54</f>
        <v>21786.306350042</v>
      </c>
      <c r="I54" s="45" t="n">
        <v>43949.4524213825</v>
      </c>
      <c r="J54" s="46" t="n">
        <f aca="false">IF(I54-I53&gt;0, I54-I53, 0)</f>
        <v>474.097708809211</v>
      </c>
      <c r="K54" s="46" t="n">
        <f aca="false">K53+J54</f>
        <v>21837.4524213825</v>
      </c>
      <c r="L54" s="47" t="n">
        <v>57871.7787809372</v>
      </c>
      <c r="M54" s="46" t="n">
        <f aca="false">IF(L54-L53&gt;0, L54-L53, 0)</f>
        <v>506.577195962054</v>
      </c>
      <c r="N54" s="48" t="n">
        <f aca="false">N53+M54</f>
        <v>25771.7787809372</v>
      </c>
      <c r="O54" s="12"/>
    </row>
    <row r="55" customFormat="false" ht="15.75" hidden="false" customHeight="true" outlineLevel="0" collapsed="false">
      <c r="B55" s="30" t="n">
        <v>42005</v>
      </c>
      <c r="C55" s="41" t="n">
        <v>24675.8769603979</v>
      </c>
      <c r="D55" s="42" t="n">
        <f aca="false">IF(C55-C54&gt;0, C55-C54, 0)</f>
        <v>324.032688519299</v>
      </c>
      <c r="E55" s="42" t="n">
        <f aca="false">E54+D55</f>
        <v>16555.8769603979</v>
      </c>
      <c r="F55" s="43" t="n">
        <v>33435.4846624462</v>
      </c>
      <c r="G55" s="42" t="n">
        <f aca="false">IF(F55-F54&gt;0, F55-F54, 0)</f>
        <v>437.178312404183</v>
      </c>
      <c r="H55" s="44" t="n">
        <f aca="false">H54+G55</f>
        <v>22223.4846624462</v>
      </c>
      <c r="I55" s="45" t="n">
        <v>44379.6217334808</v>
      </c>
      <c r="J55" s="46" t="n">
        <f aca="false">IF(I55-I54&gt;0, I55-I54, 0)</f>
        <v>430.169312098245</v>
      </c>
      <c r="K55" s="46" t="n">
        <f aca="false">K54+J55</f>
        <v>22267.6217334808</v>
      </c>
      <c r="L55" s="47" t="n">
        <v>58396.7971041849</v>
      </c>
      <c r="M55" s="46" t="n">
        <f aca="false">IF(L55-L54&gt;0, L55-L54, 0)</f>
        <v>525.018323247721</v>
      </c>
      <c r="N55" s="48" t="n">
        <f aca="false">N54+M55</f>
        <v>26296.7971041849</v>
      </c>
      <c r="O55" s="12"/>
    </row>
    <row r="56" customFormat="false" ht="15.75" hidden="false" customHeight="true" outlineLevel="0" collapsed="false">
      <c r="B56" s="30" t="n">
        <v>42036</v>
      </c>
      <c r="C56" s="41" t="n">
        <v>25014.8770284391</v>
      </c>
      <c r="D56" s="42" t="n">
        <f aca="false">IF(C56-C55&gt;0, C56-C55, 0)</f>
        <v>339.000068041136</v>
      </c>
      <c r="E56" s="42" t="n">
        <f aca="false">E55+D56</f>
        <v>16894.8770284391</v>
      </c>
      <c r="F56" s="43" t="n">
        <v>33874.6732541827</v>
      </c>
      <c r="G56" s="42" t="n">
        <f aca="false">IF(F56-F55&gt;0, F56-F55, 0)</f>
        <v>439.188591736551</v>
      </c>
      <c r="H56" s="44" t="n">
        <f aca="false">H55+G56</f>
        <v>22662.6732541827</v>
      </c>
      <c r="I56" s="45" t="n">
        <v>44850.5836634843</v>
      </c>
      <c r="J56" s="46" t="n">
        <f aca="false">IF(I56-I55&gt;0, I56-I55, 0)</f>
        <v>470.961930003512</v>
      </c>
      <c r="K56" s="46" t="n">
        <f aca="false">K55+J56</f>
        <v>22738.5836634843</v>
      </c>
      <c r="L56" s="47" t="n">
        <v>58921.1599294598</v>
      </c>
      <c r="M56" s="46" t="n">
        <f aca="false">IF(L56-L55&gt;0, L56-L55, 0)</f>
        <v>524.36282527489</v>
      </c>
      <c r="N56" s="48" t="n">
        <f aca="false">N55+M56</f>
        <v>26821.1599294598</v>
      </c>
      <c r="O56" s="12"/>
    </row>
    <row r="57" customFormat="false" ht="15.75" hidden="false" customHeight="true" outlineLevel="0" collapsed="false">
      <c r="B57" s="30" t="n">
        <v>42064</v>
      </c>
      <c r="C57" s="41" t="n">
        <v>25375.3794874935</v>
      </c>
      <c r="D57" s="42" t="n">
        <f aca="false">IF(C57-C56&gt;0, C57-C56, 0)</f>
        <v>360.50245905446</v>
      </c>
      <c r="E57" s="42" t="n">
        <f aca="false">E56+D57</f>
        <v>17255.3794874935</v>
      </c>
      <c r="F57" s="43" t="n">
        <v>34364.0363477024</v>
      </c>
      <c r="G57" s="42" t="n">
        <f aca="false">IF(F57-F56&gt;0, F57-F56, 0)</f>
        <v>489.363093519649</v>
      </c>
      <c r="H57" s="44" t="n">
        <f aca="false">H56+G57</f>
        <v>23152.0363477024</v>
      </c>
      <c r="I57" s="45" t="n">
        <v>45287.0268807934</v>
      </c>
      <c r="J57" s="46" t="n">
        <f aca="false">IF(I57-I56&gt;0, I57-I56, 0)</f>
        <v>436.443217309112</v>
      </c>
      <c r="K57" s="46" t="n">
        <f aca="false">K56+J57</f>
        <v>23175.0268807934</v>
      </c>
      <c r="L57" s="47" t="n">
        <v>59478.3798773738</v>
      </c>
      <c r="M57" s="46" t="n">
        <f aca="false">IF(L57-L56&gt;0, L57-L56, 0)</f>
        <v>557.219947913953</v>
      </c>
      <c r="N57" s="48" t="n">
        <f aca="false">N56+M57</f>
        <v>27378.3798773738</v>
      </c>
      <c r="O57" s="12"/>
    </row>
    <row r="58" customFormat="false" ht="15.75" hidden="false" customHeight="true" outlineLevel="0" collapsed="false">
      <c r="B58" s="30" t="n">
        <v>42095</v>
      </c>
      <c r="C58" s="41" t="n">
        <v>25717.3713527548</v>
      </c>
      <c r="D58" s="42" t="n">
        <f aca="false">IF(C58-C57&gt;0, C58-C57, 0)</f>
        <v>341.991865261334</v>
      </c>
      <c r="E58" s="42" t="n">
        <f aca="false">E57+D58</f>
        <v>17597.3713527548</v>
      </c>
      <c r="F58" s="43" t="n">
        <v>34795.8576455026</v>
      </c>
      <c r="G58" s="42" t="n">
        <f aca="false">IF(F58-F57&gt;0, F58-F57, 0)</f>
        <v>431.821297800292</v>
      </c>
      <c r="H58" s="44" t="n">
        <f aca="false">H57+G58</f>
        <v>23583.8576455026</v>
      </c>
      <c r="I58" s="45" t="n">
        <v>45723.728608239</v>
      </c>
      <c r="J58" s="46" t="n">
        <f aca="false">IF(I58-I57&gt;0, I58-I57, 0)</f>
        <v>436.701727445557</v>
      </c>
      <c r="K58" s="46" t="n">
        <f aca="false">K57+J58</f>
        <v>23611.728608239</v>
      </c>
      <c r="L58" s="47" t="n">
        <v>60045.6606936234</v>
      </c>
      <c r="M58" s="46" t="n">
        <f aca="false">IF(L58-L57&gt;0, L58-L57, 0)</f>
        <v>567.280816249637</v>
      </c>
      <c r="N58" s="48" t="n">
        <f aca="false">N57+M58</f>
        <v>27945.6606936234</v>
      </c>
      <c r="O58" s="12"/>
    </row>
    <row r="59" customFormat="false" ht="15.75" hidden="false" customHeight="true" outlineLevel="0" collapsed="false">
      <c r="B59" s="30" t="n">
        <v>42104</v>
      </c>
      <c r="C59" s="41"/>
      <c r="D59" s="42" t="n">
        <f aca="false">IF(C59-C58&gt;0, C59-C58, 0)</f>
        <v>0</v>
      </c>
      <c r="E59" s="42" t="n">
        <f aca="false">E58+D59</f>
        <v>17597.3713527548</v>
      </c>
      <c r="F59" s="43" t="n">
        <v>34795.8576455026</v>
      </c>
      <c r="G59" s="42" t="n">
        <f aca="false">IF(F59-F58&gt;0, F59-F58, 0)</f>
        <v>0</v>
      </c>
      <c r="H59" s="44" t="n">
        <f aca="false">H58+G59</f>
        <v>23583.8576455026</v>
      </c>
      <c r="I59" s="45" t="n">
        <v>45873.728608239</v>
      </c>
      <c r="J59" s="46" t="n">
        <f aca="false">IF(I59-I58&gt;0, I59-I58, 0)</f>
        <v>150</v>
      </c>
      <c r="K59" s="46" t="n">
        <f aca="false">K58+J59</f>
        <v>23761.728608239</v>
      </c>
      <c r="L59" s="47" t="n">
        <v>60225.6606936234</v>
      </c>
      <c r="M59" s="46" t="n">
        <f aca="false">IF(L59-L58&gt;0, L59-L58, 0)</f>
        <v>180</v>
      </c>
      <c r="N59" s="48" t="n">
        <f aca="false">N58+M59</f>
        <v>28125.6606936234</v>
      </c>
      <c r="O59" s="12" t="s">
        <v>24</v>
      </c>
    </row>
    <row r="60" customFormat="false" ht="15.75" hidden="false" customHeight="true" outlineLevel="0" collapsed="false">
      <c r="B60" s="30" t="n">
        <v>42104</v>
      </c>
      <c r="C60" s="41"/>
      <c r="D60" s="42" t="n">
        <f aca="false">IF(C60-C59&gt;0, C60-C59, 0)</f>
        <v>0</v>
      </c>
      <c r="E60" s="42" t="n">
        <f aca="false">E59+D60</f>
        <v>17597.3713527548</v>
      </c>
      <c r="F60" s="43" t="n">
        <v>34795.8576455026</v>
      </c>
      <c r="G60" s="42" t="n">
        <f aca="false">IF(F60-F59&gt;0, F60-F59, 0)</f>
        <v>0</v>
      </c>
      <c r="H60" s="44" t="n">
        <f aca="false">H59+G60</f>
        <v>23583.8576455026</v>
      </c>
      <c r="I60" s="45" t="n">
        <v>57873.728608239</v>
      </c>
      <c r="J60" s="46" t="n">
        <v>0</v>
      </c>
      <c r="K60" s="46" t="n">
        <f aca="false">K59+J60</f>
        <v>23761.728608239</v>
      </c>
      <c r="L60" s="47" t="n">
        <v>68348.6606936234</v>
      </c>
      <c r="M60" s="46" t="n">
        <v>0</v>
      </c>
      <c r="N60" s="48" t="n">
        <f aca="false">N59+M60</f>
        <v>28125.6606936234</v>
      </c>
      <c r="O60" s="12" t="s">
        <v>25</v>
      </c>
    </row>
    <row r="61" customFormat="false" ht="15.75" hidden="false" customHeight="true" outlineLevel="0" collapsed="false">
      <c r="B61" s="30" t="n">
        <v>42125</v>
      </c>
      <c r="C61" s="41" t="n">
        <v>26065.5820753602</v>
      </c>
      <c r="D61" s="42" t="n">
        <f aca="false">C61-C58</f>
        <v>348.210722605352</v>
      </c>
      <c r="E61" s="42" t="n">
        <f aca="false">E60+D61</f>
        <v>17945.5820753602</v>
      </c>
      <c r="F61" s="43" t="n">
        <v>35239.0976228666</v>
      </c>
      <c r="G61" s="42" t="n">
        <f aca="false">F61-F58</f>
        <v>443.239977363919</v>
      </c>
      <c r="H61" s="44" t="n">
        <f aca="false">H60+G61</f>
        <v>24027.0976228666</v>
      </c>
      <c r="I61" s="45" t="n">
        <v>58308.4426182318</v>
      </c>
      <c r="J61" s="46" t="n">
        <f aca="false">IF(I61-I60&gt;0, I61-I60, 0)</f>
        <v>434.714009992837</v>
      </c>
      <c r="K61" s="46" t="n">
        <f aca="false">K60+J61</f>
        <v>24196.4426182318</v>
      </c>
      <c r="L61" s="47" t="n">
        <v>68864.1798148054</v>
      </c>
      <c r="M61" s="46" t="n">
        <f aca="false">IF(L61-L60&gt;0, L61-L60, 0)</f>
        <v>515.519121181991</v>
      </c>
      <c r="N61" s="48" t="n">
        <f aca="false">N60+M61</f>
        <v>28641.1798148054</v>
      </c>
      <c r="O61" s="12"/>
    </row>
    <row r="62" customFormat="false" ht="15.75" hidden="false" customHeight="true" outlineLevel="0" collapsed="false">
      <c r="B62" s="30" t="n">
        <v>42156</v>
      </c>
      <c r="C62" s="41" t="n">
        <v>26426.7082506948</v>
      </c>
      <c r="D62" s="42" t="n">
        <f aca="false">IF(C62-C61&gt;0, C62-C61, 0)</f>
        <v>361.126175334623</v>
      </c>
      <c r="E62" s="42" t="n">
        <f aca="false">E61+D62</f>
        <v>18306.7082506948</v>
      </c>
      <c r="F62" s="43" t="n">
        <v>35681.6155371061</v>
      </c>
      <c r="G62" s="42" t="n">
        <f aca="false">IF(F62-F61&gt;0, F62-F61, 0)</f>
        <v>442.51791423955</v>
      </c>
      <c r="H62" s="44" t="n">
        <f aca="false">H61+G62</f>
        <v>24469.6155371061</v>
      </c>
      <c r="I62" s="45" t="n">
        <v>58776.9829241058</v>
      </c>
      <c r="J62" s="46" t="n">
        <f aca="false">IF(I62-I61&gt;0, I62-I61, 0)</f>
        <v>468.540305873998</v>
      </c>
      <c r="K62" s="46" t="n">
        <f aca="false">K61+J62</f>
        <v>24664.9829241058</v>
      </c>
      <c r="L62" s="47" t="n">
        <v>69403.1953634622</v>
      </c>
      <c r="M62" s="46" t="n">
        <f aca="false">IF(L62-L61&gt;0, L62-L61, 0)</f>
        <v>539.015548656826</v>
      </c>
      <c r="N62" s="48" t="n">
        <f aca="false">N61+M62</f>
        <v>29180.1953634622</v>
      </c>
      <c r="O62" s="12"/>
    </row>
    <row r="63" customFormat="false" ht="15.75" hidden="false" customHeight="true" outlineLevel="0" collapsed="false">
      <c r="B63" s="30" t="n">
        <v>42186</v>
      </c>
      <c r="C63" s="41" t="n">
        <v>26759.1891554993</v>
      </c>
      <c r="D63" s="42" t="n">
        <f aca="false">IF(C63-C62&gt;0, C63-C62, 0)</f>
        <v>332.480904804521</v>
      </c>
      <c r="E63" s="42" t="n">
        <f aca="false">E62+D63</f>
        <v>18639.1891554993</v>
      </c>
      <c r="F63" s="43" t="n">
        <v>36112.846955236</v>
      </c>
      <c r="G63" s="42" t="n">
        <f aca="false">IF(F63-F62&gt;0, F63-F62, 0)</f>
        <v>431.231418129923</v>
      </c>
      <c r="H63" s="44" t="n">
        <f aca="false">H62+G63</f>
        <v>24900.846955236</v>
      </c>
      <c r="I63" s="45" t="n">
        <v>59256.7769936111</v>
      </c>
      <c r="J63" s="46" t="n">
        <f aca="false">IF(I63-I62&gt;0, I63-I62, 0)</f>
        <v>479.794069505253</v>
      </c>
      <c r="K63" s="46" t="n">
        <f aca="false">K62+J63</f>
        <v>25144.776993611</v>
      </c>
      <c r="L63" s="47" t="n">
        <v>69923.4968682142</v>
      </c>
      <c r="M63" s="46" t="n">
        <f aca="false">IF(L63-L62&gt;0, L63-L62, 0)</f>
        <v>520.301504751973</v>
      </c>
      <c r="N63" s="48" t="n">
        <f aca="false">N62+M63</f>
        <v>29700.4968682142</v>
      </c>
      <c r="O63" s="12"/>
    </row>
    <row r="64" customFormat="false" ht="15.75" hidden="false" customHeight="true" outlineLevel="0" collapsed="false">
      <c r="B64" s="30" t="n">
        <v>42217</v>
      </c>
      <c r="C64" s="41" t="n">
        <v>27122.6928591986</v>
      </c>
      <c r="D64" s="42" t="n">
        <f aca="false">IF(C64-C63&gt;0, C64-C63, 0)</f>
        <v>363.503703699229</v>
      </c>
      <c r="E64" s="42" t="n">
        <f aca="false">E63+D64</f>
        <v>19002.6928591986</v>
      </c>
      <c r="F64" s="43" t="n">
        <v>36594.7224397083</v>
      </c>
      <c r="G64" s="42" t="n">
        <f aca="false">IF(F64-F63&gt;0, F64-F63, 0)</f>
        <v>481.875484472228</v>
      </c>
      <c r="H64" s="44" t="n">
        <f aca="false">H63+G64</f>
        <v>25382.7224397083</v>
      </c>
      <c r="I64" s="45" t="n">
        <v>59705.6117918197</v>
      </c>
      <c r="J64" s="46" t="n">
        <f aca="false">IF(I64-I63&gt;0, I64-I63, 0)</f>
        <v>448.834798208642</v>
      </c>
      <c r="K64" s="46" t="n">
        <f aca="false">K63+J64</f>
        <v>25593.6117918197</v>
      </c>
      <c r="L64" s="47" t="n">
        <v>70438.2414693559</v>
      </c>
      <c r="M64" s="46" t="n">
        <f aca="false">IF(L64-L63&gt;0, L64-L63, 0)</f>
        <v>514.744601141705</v>
      </c>
      <c r="N64" s="48" t="n">
        <f aca="false">N63+M64</f>
        <v>30215.2414693559</v>
      </c>
      <c r="O64" s="12"/>
    </row>
    <row r="65" customFormat="false" ht="15.75" hidden="false" customHeight="true" outlineLevel="0" collapsed="false">
      <c r="B65" s="30" t="n">
        <v>42248</v>
      </c>
      <c r="C65" s="41" t="n">
        <v>27475.2697025334</v>
      </c>
      <c r="D65" s="42" t="n">
        <f aca="false">IF(C65-C64&gt;0, C65-C64, 0)</f>
        <v>352.576843334784</v>
      </c>
      <c r="E65" s="42" t="n">
        <f aca="false">E64+D65</f>
        <v>19355.2697025334</v>
      </c>
      <c r="F65" s="43" t="n">
        <v>37070.6820227828</v>
      </c>
      <c r="G65" s="42" t="n">
        <f aca="false">IF(F65-F64&gt;0, F65-F64, 0)</f>
        <v>475.959583074553</v>
      </c>
      <c r="H65" s="44" t="n">
        <f aca="false">H64+G65</f>
        <v>25858.6820227828</v>
      </c>
      <c r="I65" s="45" t="n">
        <v>60145.7983227518</v>
      </c>
      <c r="J65" s="46" t="n">
        <f aca="false">IF(I65-I64&gt;0, I65-I64, 0)</f>
        <v>440.186530932115</v>
      </c>
      <c r="K65" s="46" t="n">
        <f aca="false">K64+J65</f>
        <v>26033.7983227518</v>
      </c>
      <c r="L65" s="47" t="n">
        <v>70938.7312188124</v>
      </c>
      <c r="M65" s="46" t="n">
        <f aca="false">IF(L65-L64&gt;0, L65-L64, 0)</f>
        <v>500.489749456538</v>
      </c>
      <c r="N65" s="48" t="n">
        <f aca="false">N64+M65</f>
        <v>30715.7312188124</v>
      </c>
      <c r="O65" s="12"/>
    </row>
    <row r="66" customFormat="false" ht="15.75" hidden="false" customHeight="true" outlineLevel="0" collapsed="false">
      <c r="B66" s="30" t="n">
        <v>42278</v>
      </c>
      <c r="C66" s="41" t="n">
        <v>27813.1685332857</v>
      </c>
      <c r="D66" s="42" t="n">
        <f aca="false">IF(C66-C65&gt;0, C66-C65, 0)</f>
        <v>337.898830752376</v>
      </c>
      <c r="E66" s="42" t="n">
        <f aca="false">E65+D66</f>
        <v>19693.1685332857</v>
      </c>
      <c r="F66" s="43" t="n">
        <v>37520.6331029848</v>
      </c>
      <c r="G66" s="42" t="n">
        <f aca="false">IF(F66-F65&gt;0, F66-F65, 0)</f>
        <v>449.951080201936</v>
      </c>
      <c r="H66" s="44" t="n">
        <f aca="false">H65+G66</f>
        <v>26308.6331029848</v>
      </c>
      <c r="I66" s="45" t="n">
        <v>60605.2646672313</v>
      </c>
      <c r="J66" s="46" t="n">
        <f aca="false">IF(I66-I65&gt;0, I66-I65, 0)</f>
        <v>459.466344479457</v>
      </c>
      <c r="K66" s="46" t="n">
        <f aca="false">K65+J66</f>
        <v>26493.2646672313</v>
      </c>
      <c r="L66" s="47" t="n">
        <v>71464.744453316</v>
      </c>
      <c r="M66" s="46" t="n">
        <f aca="false">IF(L66-L65&gt;0, L66-L65, 0)</f>
        <v>526.013234503582</v>
      </c>
      <c r="N66" s="48" t="n">
        <f aca="false">N65+M66</f>
        <v>31241.744453316</v>
      </c>
      <c r="O66" s="12"/>
    </row>
    <row r="67" customFormat="false" ht="15.75" hidden="false" customHeight="true" outlineLevel="0" collapsed="false">
      <c r="B67" s="30" t="n">
        <v>42309</v>
      </c>
      <c r="C67" s="41" t="n">
        <v>28165.406564629</v>
      </c>
      <c r="D67" s="42" t="n">
        <f aca="false">IF(C67-C66&gt;0, C67-C66, 0)</f>
        <v>352.23803134324</v>
      </c>
      <c r="E67" s="42" t="n">
        <f aca="false">E66+D67</f>
        <v>20045.406564629</v>
      </c>
      <c r="F67" s="43" t="n">
        <v>37965.2841054254</v>
      </c>
      <c r="G67" s="42" t="n">
        <f aca="false">IF(F67-F66&gt;0, F67-F66, 0)</f>
        <v>444.651002440609</v>
      </c>
      <c r="H67" s="44" t="n">
        <f aca="false">H66+G67</f>
        <v>26753.2841054254</v>
      </c>
      <c r="I67" s="45" t="n">
        <v>61056.1025077751</v>
      </c>
      <c r="J67" s="46" t="n">
        <f aca="false">IF(I67-I66&gt;0, I67-I66, 0)</f>
        <v>450.837840543791</v>
      </c>
      <c r="K67" s="46" t="n">
        <f aca="false">K66+J67</f>
        <v>26944.1025077751</v>
      </c>
      <c r="L67" s="47" t="n">
        <v>72005.3321134001</v>
      </c>
      <c r="M67" s="46" t="n">
        <f aca="false">IF(L67-L66&gt;0, L67-L66, 0)</f>
        <v>540.587660084086</v>
      </c>
      <c r="N67" s="48" t="n">
        <f aca="false">N66+M67</f>
        <v>31782.3321134001</v>
      </c>
      <c r="O67" s="12"/>
    </row>
    <row r="68" customFormat="false" ht="15.75" hidden="false" customHeight="true" outlineLevel="0" collapsed="false">
      <c r="B68" s="30" t="n">
        <v>42339</v>
      </c>
      <c r="C68" s="41" t="n">
        <v>28480.8374553616</v>
      </c>
      <c r="D68" s="42" t="n">
        <f aca="false">IF(C68-C67&gt;0, C68-C67, 0)</f>
        <v>315.430890732674</v>
      </c>
      <c r="E68" s="42" t="n">
        <f aca="false">E67+D68</f>
        <v>20360.8374553616</v>
      </c>
      <c r="F68" s="43" t="n">
        <v>38399.7525037692</v>
      </c>
      <c r="G68" s="42" t="n">
        <f aca="false">IF(F68-F67&gt;0, F68-F67, 0)</f>
        <v>434.468398343874</v>
      </c>
      <c r="H68" s="44" t="n">
        <f aca="false">H67+G68</f>
        <v>27187.7525037692</v>
      </c>
      <c r="I68" s="45" t="n">
        <v>61527.4473330045</v>
      </c>
      <c r="J68" s="46" t="n">
        <f aca="false">IF(I68-I67&gt;0, I68-I67, 0)</f>
        <v>471.344825229484</v>
      </c>
      <c r="K68" s="46" t="n">
        <f aca="false">K67+J68</f>
        <v>27415.4473330045</v>
      </c>
      <c r="L68" s="47" t="n">
        <v>72505.8410538059</v>
      </c>
      <c r="M68" s="46" t="n">
        <f aca="false">IF(L68-L67&gt;0, L68-L67, 0)</f>
        <v>500.50894040578</v>
      </c>
      <c r="N68" s="48" t="n">
        <f aca="false">N67+M68</f>
        <v>32282.8410538059</v>
      </c>
      <c r="O68" s="12"/>
    </row>
    <row r="69" customFormat="false" ht="15.75" hidden="false" customHeight="true" outlineLevel="0" collapsed="false">
      <c r="B69" s="30" t="n">
        <v>42370</v>
      </c>
      <c r="C69" s="41" t="n">
        <v>28836.0632475644</v>
      </c>
      <c r="D69" s="42" t="n">
        <f aca="false">IF(C69-C68&gt;0, C69-C68, 0)</f>
        <v>355.225792202778</v>
      </c>
      <c r="E69" s="42" t="n">
        <f aca="false">E68+D69</f>
        <v>20716.0632475644</v>
      </c>
      <c r="F69" s="43" t="n">
        <v>38845.4465964879</v>
      </c>
      <c r="G69" s="42" t="n">
        <f aca="false">IF(F69-F68&gt;0, F69-F68, 0)</f>
        <v>445.694092718673</v>
      </c>
      <c r="H69" s="44" t="n">
        <f aca="false">H68+G69</f>
        <v>27633.4465964879</v>
      </c>
      <c r="I69" s="45" t="n">
        <v>61985.1305110279</v>
      </c>
      <c r="J69" s="46" t="n">
        <f aca="false">IF(I69-I68&gt;0, I69-I68, 0)</f>
        <v>457.683178023348</v>
      </c>
      <c r="K69" s="46" t="n">
        <f aca="false">K68+J69</f>
        <v>27873.1305110279</v>
      </c>
      <c r="L69" s="47" t="n">
        <v>73030.8238047432</v>
      </c>
      <c r="M69" s="46" t="n">
        <f aca="false">IF(L69-L68&gt;0, L69-L68, 0)</f>
        <v>524.982750937314</v>
      </c>
      <c r="N69" s="48" t="n">
        <f aca="false">N68+M69</f>
        <v>32807.8238047432</v>
      </c>
      <c r="O69" s="12"/>
    </row>
    <row r="70" customFormat="false" ht="15.75" hidden="false" customHeight="true" outlineLevel="0" collapsed="false">
      <c r="B70" s="30" t="n">
        <v>42401</v>
      </c>
      <c r="C70" s="41" t="n">
        <v>29185.9979798518</v>
      </c>
      <c r="D70" s="42" t="n">
        <f aca="false">IF(C70-C69&gt;0, C70-C69, 0)</f>
        <v>349.934732287391</v>
      </c>
      <c r="E70" s="42" t="n">
        <f aca="false">E69+D70</f>
        <v>21065.9979798518</v>
      </c>
      <c r="F70" s="43" t="n">
        <v>39299.4611527943</v>
      </c>
      <c r="G70" s="42" t="n">
        <f aca="false">IF(F70-F69&gt;0, F70-F69, 0)</f>
        <v>454.014556306393</v>
      </c>
      <c r="H70" s="44" t="n">
        <f aca="false">H69+G70</f>
        <v>28087.4611527943</v>
      </c>
      <c r="I70" s="45" t="n">
        <v>62435.4192224139</v>
      </c>
      <c r="J70" s="46" t="n">
        <f aca="false">IF(I70-I69&gt;0, I70-I69, 0)</f>
        <v>450.28871138602</v>
      </c>
      <c r="K70" s="46" t="n">
        <f aca="false">K69+J70</f>
        <v>28323.4192224139</v>
      </c>
      <c r="L70" s="47" t="n">
        <v>73536.3818090389</v>
      </c>
      <c r="M70" s="46" t="n">
        <f aca="false">IF(L70-L69&gt;0, L70-L69, 0)</f>
        <v>505.558004295745</v>
      </c>
      <c r="N70" s="48" t="n">
        <f aca="false">N69+M70</f>
        <v>33313.3818090389</v>
      </c>
      <c r="O70" s="12"/>
    </row>
    <row r="71" customFormat="false" ht="15.75" hidden="false" customHeight="true" outlineLevel="0" collapsed="false">
      <c r="B71" s="30" t="n">
        <v>42430</v>
      </c>
      <c r="C71" s="41" t="n">
        <v>29508.1492967206</v>
      </c>
      <c r="D71" s="42" t="n">
        <f aca="false">IF(C71-C70&gt;0, C71-C70, 0)</f>
        <v>322.151316868792</v>
      </c>
      <c r="E71" s="42" t="n">
        <f aca="false">E70+D71</f>
        <v>21388.1492967206</v>
      </c>
      <c r="F71" s="43" t="n">
        <v>39755.4584853782</v>
      </c>
      <c r="G71" s="42" t="n">
        <f aca="false">IF(F71-F70&gt;0, F71-F70, 0)</f>
        <v>455.997332583924</v>
      </c>
      <c r="H71" s="44" t="n">
        <f aca="false">H70+G71</f>
        <v>28543.4584853782</v>
      </c>
      <c r="I71" s="45" t="n">
        <v>62890.5207094774</v>
      </c>
      <c r="J71" s="46" t="n">
        <f aca="false">IF(I71-I70&gt;0, I71-I70, 0)</f>
        <v>455.10148706349</v>
      </c>
      <c r="K71" s="46" t="n">
        <f aca="false">K70+J71</f>
        <v>28778.5207094774</v>
      </c>
      <c r="L71" s="47" t="n">
        <v>74088.2569094326</v>
      </c>
      <c r="M71" s="46" t="n">
        <f aca="false">IF(L71-L70&gt;0, L71-L70, 0)</f>
        <v>551.875100393663</v>
      </c>
      <c r="N71" s="48" t="n">
        <f aca="false">N70+M71</f>
        <v>33865.2569094326</v>
      </c>
      <c r="O71" s="12"/>
    </row>
    <row r="72" customFormat="false" ht="15.75" hidden="false" customHeight="true" outlineLevel="0" collapsed="false">
      <c r="B72" s="30" t="n">
        <v>42439</v>
      </c>
      <c r="C72" s="41" t="n">
        <v>29638.1492967206</v>
      </c>
      <c r="D72" s="42" t="n">
        <f aca="false">IF(C72-C71&gt;0, C72-C71, 0)</f>
        <v>130</v>
      </c>
      <c r="E72" s="42" t="n">
        <f aca="false">E71+D72</f>
        <v>21518.1492967206</v>
      </c>
      <c r="F72" s="43" t="n">
        <v>39906.4584853782</v>
      </c>
      <c r="G72" s="42" t="n">
        <f aca="false">IF(F72-F71&gt;0, F72-F71, 0)</f>
        <v>151</v>
      </c>
      <c r="H72" s="44" t="n">
        <f aca="false">H71+G72</f>
        <v>28694.4584853782</v>
      </c>
      <c r="I72" s="45" t="n">
        <v>62890.5207094774</v>
      </c>
      <c r="J72" s="46" t="n">
        <f aca="false">IF(I72-I71&gt;0, I72-I71, 0)</f>
        <v>0</v>
      </c>
      <c r="K72" s="46" t="n">
        <f aca="false">K71+J72</f>
        <v>28778.5207094774</v>
      </c>
      <c r="L72" s="47" t="n">
        <v>74088.2569094326</v>
      </c>
      <c r="M72" s="46" t="n">
        <f aca="false">IF(L72-L71&gt;0, L72-L71, 0)</f>
        <v>0</v>
      </c>
      <c r="N72" s="48" t="n">
        <f aca="false">N71+M72</f>
        <v>33865.2569094326</v>
      </c>
      <c r="O72" s="12" t="s">
        <v>26</v>
      </c>
    </row>
    <row r="73" customFormat="false" ht="15.75" hidden="false" customHeight="true" outlineLevel="0" collapsed="false">
      <c r="B73" s="30" t="n">
        <v>42439</v>
      </c>
      <c r="C73" s="41" t="n">
        <v>12586.1492967206</v>
      </c>
      <c r="D73" s="42" t="n">
        <f aca="false">IF(C73-C72&gt;0, C73-C72, 0)</f>
        <v>0</v>
      </c>
      <c r="E73" s="42" t="n">
        <f aca="false">E72+D73</f>
        <v>21518.1492967206</v>
      </c>
      <c r="F73" s="43" t="n">
        <v>31355.4584853782</v>
      </c>
      <c r="G73" s="42" t="n">
        <f aca="false">IF(F73-F72&gt;0, F73-F72, 0)</f>
        <v>0</v>
      </c>
      <c r="H73" s="44" t="n">
        <f aca="false">H72+G73</f>
        <v>28694.4584853782</v>
      </c>
      <c r="I73" s="45" t="n">
        <v>62890.5207094774</v>
      </c>
      <c r="J73" s="46" t="n">
        <f aca="false">IF(I73-I72&gt;0, I73-I72, 0)</f>
        <v>0</v>
      </c>
      <c r="K73" s="46" t="n">
        <f aca="false">K72+J73</f>
        <v>28778.5207094774</v>
      </c>
      <c r="L73" s="47" t="n">
        <v>74088.2569094326</v>
      </c>
      <c r="M73" s="46" t="n">
        <f aca="false">IF(L73-L72&gt;0, L73-L72, 0)</f>
        <v>0</v>
      </c>
      <c r="N73" s="48" t="n">
        <f aca="false">N72+M73</f>
        <v>33865.2569094326</v>
      </c>
      <c r="O73" s="12" t="s">
        <v>27</v>
      </c>
    </row>
    <row r="74" customFormat="false" ht="15.75" hidden="false" customHeight="true" outlineLevel="0" collapsed="false">
      <c r="B74" s="30" t="n">
        <v>42461</v>
      </c>
      <c r="C74" s="41" t="n">
        <v>12896.9628744855</v>
      </c>
      <c r="D74" s="42" t="n">
        <f aca="false">IF(C74-C73&gt;0, C74-C73, 0)</f>
        <v>310.813577764891</v>
      </c>
      <c r="E74" s="42" t="n">
        <f aca="false">E73+D74</f>
        <v>21828.9628744855</v>
      </c>
      <c r="F74" s="43" t="n">
        <v>31785.8731664092</v>
      </c>
      <c r="G74" s="42" t="n">
        <f aca="false">IF(F74-F73&gt;0, F74-F73, 0)</f>
        <v>430.414681030954</v>
      </c>
      <c r="H74" s="44" t="n">
        <f aca="false">H73+G74</f>
        <v>29124.8731664092</v>
      </c>
      <c r="I74" s="45" t="n">
        <v>63333.1111427549</v>
      </c>
      <c r="J74" s="46" t="n">
        <f aca="false">IF(I74-I71&gt;0, I74-I71, 0)</f>
        <v>442.590433277517</v>
      </c>
      <c r="K74" s="46" t="n">
        <f aca="false">K71+J74</f>
        <v>29221.1111427549</v>
      </c>
      <c r="L74" s="47" t="n">
        <v>74602.6933356565</v>
      </c>
      <c r="M74" s="46" t="n">
        <f aca="false">IF(L74-L71&gt;0, L74-L71, 0)</f>
        <v>514.436426223925</v>
      </c>
      <c r="N74" s="48" t="n">
        <f aca="false">N71+M74</f>
        <v>34379.6933356565</v>
      </c>
      <c r="O74" s="12"/>
    </row>
    <row r="75" customFormat="false" ht="15.75" hidden="false" customHeight="true" outlineLevel="0" collapsed="false">
      <c r="B75" s="30" t="n">
        <v>42491</v>
      </c>
      <c r="C75" s="41" t="n">
        <v>13236.7292142071</v>
      </c>
      <c r="D75" s="42" t="n">
        <f aca="false">IF(C75-C74&gt;0, C75-C74, 0)</f>
        <v>339.76633972156</v>
      </c>
      <c r="E75" s="42" t="n">
        <f aca="false">E74+D75</f>
        <v>22168.7292142071</v>
      </c>
      <c r="F75" s="43" t="n">
        <v>32247.1622714793</v>
      </c>
      <c r="G75" s="42" t="n">
        <f aca="false">IF(F75-F74&gt;0, F75-F74, 0)</f>
        <v>461.289105070104</v>
      </c>
      <c r="H75" s="44" t="n">
        <f aca="false">H74+G75</f>
        <v>29586.1622714793</v>
      </c>
      <c r="I75" s="45" t="n">
        <v>63778.287817694</v>
      </c>
      <c r="J75" s="46" t="n">
        <f aca="false">IF(I75-I74&gt;0, I75-I74, 0)</f>
        <v>445.176674939088</v>
      </c>
      <c r="K75" s="46" t="n">
        <f aca="false">K74+J75</f>
        <v>29666.287817694</v>
      </c>
      <c r="L75" s="47" t="n">
        <v>75165.6793650803</v>
      </c>
      <c r="M75" s="46" t="n">
        <f aca="false">IF(L75-L74&gt;0, L75-L74, 0)</f>
        <v>562.986029423773</v>
      </c>
      <c r="N75" s="48" t="n">
        <f aca="false">N74+M75</f>
        <v>34942.6793650803</v>
      </c>
      <c r="O75" s="12"/>
    </row>
    <row r="76" customFormat="false" ht="15.75" hidden="false" customHeight="true" outlineLevel="0" collapsed="false">
      <c r="B76" s="30" t="n">
        <v>42522</v>
      </c>
      <c r="C76" s="41" t="n">
        <v>13562.4705730641</v>
      </c>
      <c r="D76" s="42" t="n">
        <f aca="false">IF(C76-C75&gt;0, C76-C75, 0)</f>
        <v>325.741358856998</v>
      </c>
      <c r="E76" s="42" t="n">
        <f aca="false">E75+D76</f>
        <v>22494.4705730641</v>
      </c>
      <c r="F76" s="43" t="n">
        <v>32675.3225152978</v>
      </c>
      <c r="G76" s="42" t="n">
        <f aca="false">IF(F76-F75&gt;0, F76-F75, 0)</f>
        <v>428.160243818478</v>
      </c>
      <c r="H76" s="44" t="n">
        <f aca="false">H75+G76</f>
        <v>30014.3225152978</v>
      </c>
      <c r="I76" s="45" t="n">
        <v>64262.2910306935</v>
      </c>
      <c r="J76" s="46" t="n">
        <f aca="false">IF(I76-I75&gt;0, I76-I75, 0)</f>
        <v>484.003212999458</v>
      </c>
      <c r="K76" s="46" t="n">
        <f aca="false">K75+J76</f>
        <v>30150.2910306935</v>
      </c>
      <c r="L76" s="47" t="n">
        <v>75728.7020669933</v>
      </c>
      <c r="M76" s="46" t="n">
        <f aca="false">IF(L76-L75&gt;0, L76-L75, 0)</f>
        <v>563.022701912967</v>
      </c>
      <c r="N76" s="48" t="n">
        <f aca="false">N75+M76</f>
        <v>35505.7020669933</v>
      </c>
      <c r="O76" s="12"/>
    </row>
    <row r="77" customFormat="false" ht="15.75" hidden="false" customHeight="true" outlineLevel="0" collapsed="false">
      <c r="B77" s="30" t="n">
        <v>42552</v>
      </c>
      <c r="C77" s="41" t="n">
        <v>13873.2942144323</v>
      </c>
      <c r="D77" s="42" t="n">
        <f aca="false">IF(C77-C76&gt;0, C77-C76, 0)</f>
        <v>310.823641368263</v>
      </c>
      <c r="E77" s="42" t="n">
        <f aca="false">E76+D77</f>
        <v>22805.2942144323</v>
      </c>
      <c r="F77" s="43" t="n">
        <v>33149.7497860711</v>
      </c>
      <c r="G77" s="42" t="n">
        <f aca="false">IF(F77-F76&gt;0, F77-F76, 0)</f>
        <v>474.427270773365</v>
      </c>
      <c r="H77" s="44" t="n">
        <f aca="false">H76+G77</f>
        <v>30488.7497860711</v>
      </c>
      <c r="I77" s="45" t="n">
        <v>64736.74252958</v>
      </c>
      <c r="J77" s="46" t="n">
        <f aca="false">IF(I77-I76&gt;0, I77-I76, 0)</f>
        <v>474.451498886527</v>
      </c>
      <c r="K77" s="46" t="n">
        <f aca="false">K76+J77</f>
        <v>30624.74252958</v>
      </c>
      <c r="L77" s="47" t="n">
        <v>76297.5894569312</v>
      </c>
      <c r="M77" s="46" t="n">
        <f aca="false">IF(L77-L76&gt;0, L77-L76, 0)</f>
        <v>568.887389937896</v>
      </c>
      <c r="N77" s="48" t="n">
        <f aca="false">N76+M77</f>
        <v>36074.5894569311</v>
      </c>
      <c r="O77" s="12"/>
    </row>
    <row r="78" customFormat="false" ht="15.75" hidden="false" customHeight="true" outlineLevel="0" collapsed="false">
      <c r="B78" s="30" t="n">
        <v>42583</v>
      </c>
      <c r="C78" s="41" t="n">
        <v>14186.5038858119</v>
      </c>
      <c r="D78" s="42" t="n">
        <f aca="false">IF(C78-C77&gt;0, C78-C77, 0)</f>
        <v>313.209671379542</v>
      </c>
      <c r="E78" s="42" t="n">
        <f aca="false">E77+D78</f>
        <v>23118.5038858119</v>
      </c>
      <c r="F78" s="43" t="n">
        <v>33577.7918795537</v>
      </c>
      <c r="G78" s="42" t="n">
        <f aca="false">IF(F78-F77&gt;0, F78-F77, 0)</f>
        <v>428.042093482589</v>
      </c>
      <c r="H78" s="44" t="n">
        <f aca="false">H77+G78</f>
        <v>30916.7918795537</v>
      </c>
      <c r="I78" s="45" t="n">
        <v>65204.5205672187</v>
      </c>
      <c r="J78" s="46" t="n">
        <f aca="false">IF(I78-I77&gt;0, I78-I77, 0)</f>
        <v>467.778037638702</v>
      </c>
      <c r="K78" s="46" t="n">
        <f aca="false">K77+J78</f>
        <v>31092.5205672187</v>
      </c>
      <c r="L78" s="47" t="n">
        <v>76816.5725482266</v>
      </c>
      <c r="M78" s="46" t="n">
        <f aca="false">IF(L78-L77&gt;0, L78-L77, 0)</f>
        <v>518.983091295479</v>
      </c>
      <c r="N78" s="48" t="n">
        <f aca="false">N77+M78</f>
        <v>36593.5725482266</v>
      </c>
      <c r="O78" s="12"/>
    </row>
    <row r="79" customFormat="false" ht="15.75" hidden="false" customHeight="true" outlineLevel="0" collapsed="false">
      <c r="B79" s="30" t="n">
        <v>42614</v>
      </c>
      <c r="C79" s="41" t="n">
        <v>14521.0366538699</v>
      </c>
      <c r="D79" s="42" t="n">
        <f aca="false">IF(C79-C78&gt;0, C79-C78, 0)</f>
        <v>334.532768058039</v>
      </c>
      <c r="E79" s="42" t="n">
        <f aca="false">E78+D79</f>
        <v>23453.0366538699</v>
      </c>
      <c r="F79" s="43" t="n">
        <v>34028.6329012431</v>
      </c>
      <c r="G79" s="42" t="n">
        <f aca="false">IF(F79-F78&gt;0, F79-F78, 0)</f>
        <v>450.841021689339</v>
      </c>
      <c r="H79" s="44" t="n">
        <f aca="false">H78+G79</f>
        <v>31367.6329012431</v>
      </c>
      <c r="I79" s="45" t="n">
        <v>65641.6272304255</v>
      </c>
      <c r="J79" s="46" t="n">
        <f aca="false">IF(I79-I78&gt;0, I79-I78, 0)</f>
        <v>437.10666320684</v>
      </c>
      <c r="K79" s="46" t="n">
        <f aca="false">K78+J79</f>
        <v>31529.6272304255</v>
      </c>
      <c r="L79" s="47" t="n">
        <v>77382.6912008588</v>
      </c>
      <c r="M79" s="46" t="n">
        <f aca="false">IF(L79-L78&gt;0, L79-L78, 0)</f>
        <v>566.118652632169</v>
      </c>
      <c r="N79" s="48" t="n">
        <f aca="false">N78+M79</f>
        <v>37159.6912008588</v>
      </c>
      <c r="O79" s="12"/>
    </row>
    <row r="80" customFormat="false" ht="15.75" hidden="false" customHeight="true" outlineLevel="0" collapsed="false">
      <c r="B80" s="30" t="n">
        <v>42644</v>
      </c>
      <c r="C80" s="41" t="n">
        <v>14859.3920261536</v>
      </c>
      <c r="D80" s="42" t="n">
        <f aca="false">IF(C80-C79&gt;0, C80-C79, 0)</f>
        <v>338.35537228369</v>
      </c>
      <c r="E80" s="42" t="n">
        <f aca="false">E79+D80</f>
        <v>23791.3920261536</v>
      </c>
      <c r="F80" s="43" t="n">
        <v>34459.8797283912</v>
      </c>
      <c r="G80" s="42" t="n">
        <f aca="false">IF(F80-F79&gt;0, F80-F79, 0)</f>
        <v>431.246827148105</v>
      </c>
      <c r="H80" s="44" t="n">
        <f aca="false">H79+G80</f>
        <v>31798.8797283912</v>
      </c>
      <c r="I80" s="45" t="n">
        <v>66089.8469527978</v>
      </c>
      <c r="J80" s="46" t="n">
        <f aca="false">IF(I80-I79&gt;0, I80-I79, 0)</f>
        <v>448.21972237232</v>
      </c>
      <c r="K80" s="46" t="n">
        <f aca="false">K79+J80</f>
        <v>31977.8469527978</v>
      </c>
      <c r="L80" s="47" t="n">
        <v>77931.7055569893</v>
      </c>
      <c r="M80" s="46" t="n">
        <f aca="false">IF(L80-L79&gt;0, L80-L79, 0)</f>
        <v>549.014356130516</v>
      </c>
      <c r="N80" s="48" t="n">
        <f aca="false">N79+M80</f>
        <v>37708.7055569893</v>
      </c>
      <c r="O80" s="12"/>
    </row>
    <row r="81" customFormat="false" ht="15.75" hidden="false" customHeight="true" outlineLevel="0" collapsed="false">
      <c r="B81" s="30" t="n">
        <v>42675</v>
      </c>
      <c r="C81" s="41" t="n">
        <v>15205.3925839362</v>
      </c>
      <c r="D81" s="42" t="n">
        <f aca="false">IF(C81-C80&gt;0, C81-C80, 0)</f>
        <v>346.000557782654</v>
      </c>
      <c r="E81" s="42" t="n">
        <f aca="false">E80+D81</f>
        <v>24137.3925839362</v>
      </c>
      <c r="F81" s="43" t="n">
        <v>34933.7488561766</v>
      </c>
      <c r="G81" s="42" t="n">
        <f aca="false">IF(F81-F80&gt;0, F81-F80, 0)</f>
        <v>473.869127785438</v>
      </c>
      <c r="H81" s="44" t="n">
        <f aca="false">H80+G81</f>
        <v>32272.7488561766</v>
      </c>
      <c r="I81" s="45" t="n">
        <v>66563.2782509953</v>
      </c>
      <c r="J81" s="46" t="n">
        <f aca="false">IF(I81-I80&gt;0, I81-I80, 0)</f>
        <v>473.431298197451</v>
      </c>
      <c r="K81" s="46" t="n">
        <f aca="false">K80+J81</f>
        <v>32451.2782509953</v>
      </c>
      <c r="L81" s="47" t="n">
        <v>78455.2076868759</v>
      </c>
      <c r="M81" s="46" t="n">
        <f aca="false">IF(L81-L80&gt;0, L81-L80, 0)</f>
        <v>523.502129886561</v>
      </c>
      <c r="N81" s="48" t="n">
        <f aca="false">N80+M81</f>
        <v>38232.2076868759</v>
      </c>
      <c r="O81" s="12"/>
    </row>
    <row r="82" customFormat="false" ht="15.75" hidden="false" customHeight="true" outlineLevel="0" collapsed="false">
      <c r="B82" s="30" t="n">
        <v>42705</v>
      </c>
      <c r="C82" s="41" t="n">
        <v>15525.613298248</v>
      </c>
      <c r="D82" s="42" t="n">
        <f aca="false">IF(C82-C81&gt;0, C82-C81, 0)</f>
        <v>320.220714311774</v>
      </c>
      <c r="E82" s="42" t="n">
        <f aca="false">E81+D82</f>
        <v>24457.613298248</v>
      </c>
      <c r="F82" s="43" t="n">
        <v>35374.634181738</v>
      </c>
      <c r="G82" s="42" t="n">
        <f aca="false">IF(F82-F81&gt;0, F82-F81, 0)</f>
        <v>440.885325561394</v>
      </c>
      <c r="H82" s="44" t="n">
        <f aca="false">H81+G82</f>
        <v>32713.634181738</v>
      </c>
      <c r="I82" s="45" t="n">
        <v>67002.6477584223</v>
      </c>
      <c r="J82" s="46" t="n">
        <f aca="false">IF(I82-I81&gt;0, I82-I81, 0)</f>
        <v>439.369507426949</v>
      </c>
      <c r="K82" s="46" t="n">
        <f aca="false">K81+J82</f>
        <v>32890.6477584222</v>
      </c>
      <c r="L82" s="47" t="n">
        <v>78975.4178100204</v>
      </c>
      <c r="M82" s="46" t="n">
        <f aca="false">IF(L82-L81&gt;0, L82-L81, 0)</f>
        <v>520.210123144483</v>
      </c>
      <c r="N82" s="48" t="n">
        <f aca="false">N81+M82</f>
        <v>38752.4178100204</v>
      </c>
      <c r="O82" s="12"/>
    </row>
    <row r="83" customFormat="false" ht="15.75" hidden="false" customHeight="true" outlineLevel="0" collapsed="false">
      <c r="B83" s="30" t="n">
        <v>42736</v>
      </c>
      <c r="C83" s="41" t="n">
        <v>15843.545002804</v>
      </c>
      <c r="D83" s="42" t="n">
        <f aca="false">IF(C83-C82&gt;0, C83-C82, 0)</f>
        <v>317.931704555938</v>
      </c>
      <c r="E83" s="42" t="n">
        <f aca="false">E82+D83</f>
        <v>24775.5450028039</v>
      </c>
      <c r="F83" s="43" t="n">
        <v>35843.2510131313</v>
      </c>
      <c r="G83" s="42" t="n">
        <f aca="false">IF(F83-F82&gt;0, F83-F82, 0)</f>
        <v>468.616831393294</v>
      </c>
      <c r="H83" s="44" t="n">
        <f aca="false">H82+G83</f>
        <v>33182.2510131313</v>
      </c>
      <c r="I83" s="45" t="n">
        <v>67455.7559726196</v>
      </c>
      <c r="J83" s="46" t="n">
        <f aca="false">IF(I83-I82&gt;0, I83-I82, 0)</f>
        <v>453.108214197375</v>
      </c>
      <c r="K83" s="46" t="n">
        <f aca="false">K82+J83</f>
        <v>33343.7559726196</v>
      </c>
      <c r="L83" s="47" t="n">
        <v>79536.1239850294</v>
      </c>
      <c r="M83" s="46" t="n">
        <f aca="false">IF(L83-L82&gt;0, L83-L82, 0)</f>
        <v>560.706175009065</v>
      </c>
      <c r="N83" s="48" t="n">
        <f aca="false">N82+M83</f>
        <v>39313.1239850294</v>
      </c>
      <c r="O83" s="12"/>
    </row>
    <row r="84" customFormat="false" ht="15.75" hidden="false" customHeight="true" outlineLevel="0" collapsed="false">
      <c r="B84" s="49" t="n">
        <v>42767</v>
      </c>
      <c r="C84" s="41" t="n">
        <v>16207.2422662883</v>
      </c>
      <c r="D84" s="42" t="n">
        <f aca="false">IF(C84-C83&gt;0, C84-C83, 0)</f>
        <v>363.69726348437</v>
      </c>
      <c r="E84" s="42" t="n">
        <f aca="false">E83+D84</f>
        <v>25139.2422662883</v>
      </c>
      <c r="F84" s="43" t="n">
        <v>36292.1344377655</v>
      </c>
      <c r="G84" s="42" t="n">
        <f aca="false">IF(F84-F83&gt;0, F84-F83, 0)</f>
        <v>448.883424634194</v>
      </c>
      <c r="H84" s="44" t="n">
        <f aca="false">H83+G84</f>
        <v>33631.1344377655</v>
      </c>
      <c r="I84" s="45" t="n">
        <v>67932.5733629484</v>
      </c>
      <c r="J84" s="46" t="n">
        <f aca="false">IF(I84-I83&gt;0, I84-I83, 0)</f>
        <v>476.817390328812</v>
      </c>
      <c r="K84" s="46" t="n">
        <f aca="false">K83+J84</f>
        <v>33820.5733629484</v>
      </c>
      <c r="L84" s="47" t="n">
        <v>80081.5972585581</v>
      </c>
      <c r="M84" s="46" t="n">
        <f aca="false">IF(L84-L83&gt;0, L84-L83, 0)</f>
        <v>545.473273528711</v>
      </c>
      <c r="N84" s="48" t="n">
        <f aca="false">N83+M84</f>
        <v>39858.5972585581</v>
      </c>
      <c r="O84" s="12"/>
    </row>
    <row r="85" customFormat="false" ht="15.75" hidden="false" customHeight="true" outlineLevel="0" collapsed="false">
      <c r="B85" s="30" t="n">
        <v>42795</v>
      </c>
      <c r="C85" s="41" t="n">
        <v>16565.1827454583</v>
      </c>
      <c r="D85" s="42" t="n">
        <f aca="false">IF(C85-C84&gt;0, C85-C84, 0)</f>
        <v>357.940479169963</v>
      </c>
      <c r="E85" s="42" t="n">
        <f aca="false">E84+D85</f>
        <v>25497.1827454583</v>
      </c>
      <c r="F85" s="43" t="n">
        <v>36775.0270698376</v>
      </c>
      <c r="G85" s="42" t="n">
        <f aca="false">IF(F85-F84&gt;0, F85-F84, 0)</f>
        <v>482.8926320721</v>
      </c>
      <c r="H85" s="44" t="n">
        <f aca="false">H84+G85</f>
        <v>34114.0270698376</v>
      </c>
      <c r="I85" s="45" t="n">
        <v>68414.6902680592</v>
      </c>
      <c r="J85" s="46" t="n">
        <f aca="false">IF(I85-I84&gt;0, I85-I84, 0)</f>
        <v>482.116905110786</v>
      </c>
      <c r="K85" s="46" t="n">
        <f aca="false">K84+J85</f>
        <v>34302.6902680592</v>
      </c>
      <c r="L85" s="47" t="n">
        <v>80635.4390331929</v>
      </c>
      <c r="M85" s="46" t="n">
        <f aca="false">IF(L85-L84&gt;0, L85-L84, 0)</f>
        <v>553.841774634711</v>
      </c>
      <c r="N85" s="48" t="n">
        <f aca="false">N84+M85</f>
        <v>40412.4390331929</v>
      </c>
      <c r="O85" s="12"/>
    </row>
    <row r="86" customFormat="false" ht="15.75" hidden="false" customHeight="true" outlineLevel="0" collapsed="false">
      <c r="B86" s="30" t="n">
        <v>42827</v>
      </c>
      <c r="C86" s="41" t="n">
        <v>16926.7676213603</v>
      </c>
      <c r="D86" s="42" t="n">
        <f aca="false">IF(C86-C85&gt;0, C86-C85, 0)</f>
        <v>361.584875902037</v>
      </c>
      <c r="E86" s="42" t="n">
        <f aca="false">E85+D86</f>
        <v>25858.7676213603</v>
      </c>
      <c r="F86" s="43" t="n">
        <v>37202.0563199611</v>
      </c>
      <c r="G86" s="42" t="n">
        <f aca="false">IF(F86-F85&gt;0, F86-F85, 0)</f>
        <v>427.02925012348</v>
      </c>
      <c r="H86" s="44" t="n">
        <f aca="false">H85+G86</f>
        <v>34541.0563199611</v>
      </c>
      <c r="I86" s="45" t="n">
        <v>68873.2890781216</v>
      </c>
      <c r="J86" s="46" t="n">
        <f aca="false">IF(I86-I85&gt;0, I86-I85, 0)</f>
        <v>458.598810062351</v>
      </c>
      <c r="K86" s="46" t="n">
        <f aca="false">K85+J86</f>
        <v>34761.2890781216</v>
      </c>
      <c r="L86" s="47" t="n">
        <v>81189.1950574287</v>
      </c>
      <c r="M86" s="46" t="n">
        <f aca="false">IF(L86-L85&gt;0, L86-L85, 0)</f>
        <v>553.756024235816</v>
      </c>
      <c r="N86" s="48" t="n">
        <f aca="false">N85+M86</f>
        <v>40966.1950574287</v>
      </c>
      <c r="O86" s="12"/>
    </row>
    <row r="87" customFormat="false" ht="15.75" hidden="false" customHeight="true" outlineLevel="0" collapsed="false">
      <c r="B87" s="30" t="n">
        <v>42856</v>
      </c>
      <c r="C87" s="41" t="n">
        <v>17254.1453860791</v>
      </c>
      <c r="D87" s="42" t="n">
        <f aca="false">IF(C87-C86&gt;0, C87-C86, 0)</f>
        <v>327.377764718731</v>
      </c>
      <c r="E87" s="42" t="n">
        <f aca="false">E86+D87</f>
        <v>26186.145386079</v>
      </c>
      <c r="F87" s="43" t="n">
        <v>37688.9066718151</v>
      </c>
      <c r="G87" s="42" t="n">
        <f aca="false">IF(F87-F86&gt;0, F87-F86, 0)</f>
        <v>486.850351854046</v>
      </c>
      <c r="H87" s="44" t="n">
        <f aca="false">H86+G87</f>
        <v>35027.9066718151</v>
      </c>
      <c r="I87" s="45" t="n">
        <v>69314.2209660117</v>
      </c>
      <c r="J87" s="46" t="n">
        <f aca="false">IF(I87-I86&gt;0, I87-I86, 0)</f>
        <v>440.93188789014</v>
      </c>
      <c r="K87" s="46" t="n">
        <f aca="false">K86+J87</f>
        <v>35202.2209660117</v>
      </c>
      <c r="L87" s="47" t="n">
        <v>81697.1838323872</v>
      </c>
      <c r="M87" s="46" t="n">
        <f aca="false">IF(L87-L86&gt;0, L87-L86, 0)</f>
        <v>507.988774958532</v>
      </c>
      <c r="N87" s="48" t="n">
        <f aca="false">N86+M87</f>
        <v>41474.1838323872</v>
      </c>
      <c r="O87" s="12"/>
    </row>
    <row r="88" customFormat="false" ht="15.75" hidden="false" customHeight="true" outlineLevel="0" collapsed="false">
      <c r="B88" s="30" t="n">
        <v>42887</v>
      </c>
      <c r="C88" s="41" t="n">
        <v>17579.1085347544</v>
      </c>
      <c r="D88" s="42" t="n">
        <f aca="false">IF(C88-C87&gt;0, C88-C87, 0)</f>
        <v>324.963148675386</v>
      </c>
      <c r="E88" s="42" t="n">
        <f aca="false">E87+D88</f>
        <v>26511.1085347544</v>
      </c>
      <c r="F88" s="43" t="n">
        <v>38114.2453591455</v>
      </c>
      <c r="G88" s="42" t="n">
        <f aca="false">IF(F88-F87&gt;0, F88-F87, 0)</f>
        <v>425.338687330353</v>
      </c>
      <c r="H88" s="44" t="n">
        <f aca="false">H87+G88</f>
        <v>35453.2453591455</v>
      </c>
      <c r="I88" s="45" t="n">
        <v>69770.0554467426</v>
      </c>
      <c r="J88" s="46" t="n">
        <f aca="false">IF(I88-I87&gt;0, I88-I87, 0)</f>
        <v>455.83448073089</v>
      </c>
      <c r="K88" s="46" t="n">
        <f aca="false">K87+J88</f>
        <v>35658.0554467426</v>
      </c>
      <c r="L88" s="47" t="n">
        <v>82242.3683755997</v>
      </c>
      <c r="M88" s="46" t="n">
        <f aca="false">IF(L88-L87&gt;0, L88-L87, 0)</f>
        <v>545.184543212483</v>
      </c>
      <c r="N88" s="48" t="n">
        <f aca="false">N87+M88</f>
        <v>42019.3683755997</v>
      </c>
      <c r="O88" s="12"/>
    </row>
    <row r="89" customFormat="false" ht="15.75" hidden="false" customHeight="true" outlineLevel="0" collapsed="false">
      <c r="B89" s="30" t="n">
        <v>42917</v>
      </c>
      <c r="C89" s="41" t="n">
        <v>17893.1972384264</v>
      </c>
      <c r="D89" s="42" t="n">
        <f aca="false">IF(C89-C88&gt;0, C89-C88, 0)</f>
        <v>314.088703671965</v>
      </c>
      <c r="E89" s="42" t="n">
        <f aca="false">E88+D89</f>
        <v>26825.1972384264</v>
      </c>
      <c r="F89" s="43" t="n">
        <v>38543.4336187425</v>
      </c>
      <c r="G89" s="42" t="n">
        <f aca="false">IF(F89-F88&gt;0, F89-F88, 0)</f>
        <v>429.188259597002</v>
      </c>
      <c r="H89" s="44" t="n">
        <f aca="false">H88+G89</f>
        <v>35882.4336187425</v>
      </c>
      <c r="I89" s="45" t="n">
        <v>70217.8061576986</v>
      </c>
      <c r="J89" s="46" t="n">
        <f aca="false">IF(I89-I88&gt;0, I89-I88, 0)</f>
        <v>447.750710956039</v>
      </c>
      <c r="K89" s="46" t="n">
        <f aca="false">K88+J89</f>
        <v>36105.8061576986</v>
      </c>
      <c r="L89" s="47" t="n">
        <v>82742.9241679636</v>
      </c>
      <c r="M89" s="46" t="n">
        <f aca="false">IF(L89-L88&gt;0, L89-L88, 0)</f>
        <v>500.55579236387</v>
      </c>
      <c r="N89" s="48" t="n">
        <f aca="false">N88+M89</f>
        <v>42519.9241679635</v>
      </c>
      <c r="O89" s="12"/>
    </row>
    <row r="90" customFormat="false" ht="15.75" hidden="false" customHeight="true" outlineLevel="0" collapsed="false">
      <c r="B90" s="30" t="n">
        <v>42948</v>
      </c>
      <c r="C90" s="41" t="n">
        <v>18236.1141249936</v>
      </c>
      <c r="D90" s="42" t="n">
        <f aca="false">IF(C90-C89&gt;0, C90-C89, 0)</f>
        <v>342.916886567193</v>
      </c>
      <c r="E90" s="42" t="n">
        <f aca="false">E89+D90</f>
        <v>27168.1141249936</v>
      </c>
      <c r="F90" s="43" t="n">
        <v>38977.0981023576</v>
      </c>
      <c r="G90" s="42" t="n">
        <f aca="false">IF(F90-F89&gt;0, F90-F89, 0)</f>
        <v>433.664483615183</v>
      </c>
      <c r="H90" s="44" t="n">
        <f aca="false">H89+G90</f>
        <v>36316.0981023576</v>
      </c>
      <c r="I90" s="45" t="n">
        <v>70671.801546624</v>
      </c>
      <c r="J90" s="46" t="n">
        <f aca="false">IF(I90-I89&gt;0, I90-I89, 0)</f>
        <v>453.995388925367</v>
      </c>
      <c r="K90" s="46" t="n">
        <f aca="false">K89+J90</f>
        <v>36559.801546624</v>
      </c>
      <c r="L90" s="47" t="n">
        <v>83248.6665486678</v>
      </c>
      <c r="M90" s="46" t="n">
        <f aca="false">IF(L90-L89&gt;0, L90-L89, 0)</f>
        <v>505.742380704294</v>
      </c>
      <c r="N90" s="48" t="n">
        <f aca="false">N89+M90</f>
        <v>43025.6665486678</v>
      </c>
      <c r="O90" s="12"/>
    </row>
    <row r="91" customFormat="false" ht="15.75" hidden="false" customHeight="true" outlineLevel="0" collapsed="false">
      <c r="B91" s="30" t="n">
        <v>42988</v>
      </c>
      <c r="C91" s="41" t="n">
        <v>18596.1789528554</v>
      </c>
      <c r="D91" s="42" t="n">
        <f aca="false">IF(C91-C90&gt;0, C91-C90, 0)</f>
        <v>360.064827861839</v>
      </c>
      <c r="E91" s="42" t="n">
        <f aca="false">E90+D91</f>
        <v>27528.1789528554</v>
      </c>
      <c r="F91" s="43" t="n">
        <v>39421.2345318169</v>
      </c>
      <c r="G91" s="42" t="n">
        <f aca="false">IF(F91-F90&gt;0, F91-F90, 0)</f>
        <v>444.136429459249</v>
      </c>
      <c r="H91" s="44" t="n">
        <f aca="false">H90+G91</f>
        <v>36760.2345318169</v>
      </c>
      <c r="I91" s="45" t="n">
        <v>71120.7433978085</v>
      </c>
      <c r="J91" s="46" t="n">
        <f aca="false">IF(I91-I90&gt;0, I91-I90, 0)</f>
        <v>448.941851184514</v>
      </c>
      <c r="K91" s="46" t="n">
        <f aca="false">K90+J91</f>
        <v>37008.7433978085</v>
      </c>
      <c r="L91" s="47" t="n">
        <v>83784.1600914438</v>
      </c>
      <c r="M91" s="46" t="n">
        <f aca="false">IF(L91-L90&gt;0, L91-L90, 0)</f>
        <v>535.493542775948</v>
      </c>
      <c r="N91" s="48" t="n">
        <f aca="false">N90+M91</f>
        <v>43561.1600914438</v>
      </c>
      <c r="O91" s="12"/>
    </row>
    <row r="92" customFormat="false" ht="15.75" hidden="false" customHeight="true" outlineLevel="0" collapsed="false">
      <c r="B92" s="30" t="n">
        <v>43009</v>
      </c>
      <c r="C92" s="41" t="n">
        <v>18939.8958839819</v>
      </c>
      <c r="D92" s="42" t="n">
        <f aca="false">IF(C92-C91&gt;0, C92-C91, 0)</f>
        <v>343.716931126415</v>
      </c>
      <c r="E92" s="42" t="n">
        <f aca="false">E91+D92</f>
        <v>27871.8958839818</v>
      </c>
      <c r="F92" s="43" t="n">
        <v>39853.8764487429</v>
      </c>
      <c r="G92" s="42" t="n">
        <f aca="false">IF(F92-F91&gt;0, F92-F91, 0)</f>
        <v>432.641916925968</v>
      </c>
      <c r="H92" s="44" t="n">
        <f aca="false">H91+G92</f>
        <v>37192.8764487429</v>
      </c>
      <c r="I92" s="45" t="n">
        <v>71571.4255610325</v>
      </c>
      <c r="J92" s="46" t="n">
        <f aca="false">IF(I92-I91&gt;0, I92-I91, 0)</f>
        <v>450.68216322393</v>
      </c>
      <c r="K92" s="46" t="n">
        <f aca="false">K91+J92</f>
        <v>37459.4255610324</v>
      </c>
      <c r="L92" s="47" t="n">
        <v>84290.1520528729</v>
      </c>
      <c r="M92" s="46" t="n">
        <f aca="false">IF(L92-L91&gt;0, L92-L91, 0)</f>
        <v>505.991961429143</v>
      </c>
      <c r="N92" s="48" t="n">
        <f aca="false">N91+M92</f>
        <v>44067.1520528729</v>
      </c>
      <c r="O92" s="12"/>
    </row>
    <row r="93" customFormat="false" ht="15.75" hidden="false" customHeight="true" outlineLevel="0" collapsed="false">
      <c r="B93" s="30" t="n">
        <v>43040</v>
      </c>
      <c r="C93" s="41" t="n">
        <v>19250.2056293452</v>
      </c>
      <c r="D93" s="42" t="n">
        <f aca="false">IF(C93-C92&gt;0, C93-C92, 0)</f>
        <v>310.309745363378</v>
      </c>
      <c r="E93" s="42" t="n">
        <f aca="false">E92+D93</f>
        <v>28182.2056293452</v>
      </c>
      <c r="F93" s="43" t="n">
        <v>40314.7809942159</v>
      </c>
      <c r="G93" s="42" t="n">
        <f aca="false">IF(F93-F92&gt;0, F93-F92, 0)</f>
        <v>460.904545473073</v>
      </c>
      <c r="H93" s="44" t="n">
        <f aca="false">H92+G93</f>
        <v>37653.7809942159</v>
      </c>
      <c r="I93" s="45" t="n">
        <v>72039.9187037387</v>
      </c>
      <c r="J93" s="46" t="n">
        <f aca="false">IF(I93-I92&gt;0, I93-I92, 0)</f>
        <v>468.49314270624</v>
      </c>
      <c r="K93" s="46" t="n">
        <f aca="false">K92+J93</f>
        <v>37927.9187037387</v>
      </c>
      <c r="L93" s="47" t="n">
        <v>84802.738407019</v>
      </c>
      <c r="M93" s="46" t="n">
        <f aca="false">IF(L93-L92&gt;0, L93-L92, 0)</f>
        <v>512.586354146028</v>
      </c>
      <c r="N93" s="48" t="n">
        <f aca="false">N92+M93</f>
        <v>44579.738407019</v>
      </c>
      <c r="O93" s="12"/>
    </row>
    <row r="94" customFormat="false" ht="15.75" hidden="false" customHeight="true" outlineLevel="0" collapsed="false">
      <c r="B94" s="30" t="n">
        <v>43070</v>
      </c>
      <c r="C94" s="41" t="n">
        <v>19608.0553615309</v>
      </c>
      <c r="D94" s="42" t="n">
        <f aca="false">IF(C94-C93&gt;0, C94-C93, 0)</f>
        <v>357.849732185696</v>
      </c>
      <c r="E94" s="42" t="n">
        <f aca="false">E93+D94</f>
        <v>28540.0553615309</v>
      </c>
      <c r="F94" s="43" t="n">
        <v>40752.4986475046</v>
      </c>
      <c r="G94" s="42" t="n">
        <f aca="false">IF(F94-F93&gt;0, F94-F93, 0)</f>
        <v>437.717653288644</v>
      </c>
      <c r="H94" s="44" t="n">
        <f aca="false">H93+G94</f>
        <v>38091.4986475046</v>
      </c>
      <c r="I94" s="45" t="n">
        <v>72475.8749635566</v>
      </c>
      <c r="J94" s="46" t="n">
        <f aca="false">IF(I94-I93&gt;0, I94-I93, 0)</f>
        <v>435.956259817904</v>
      </c>
      <c r="K94" s="46" t="n">
        <f aca="false">K93+J94</f>
        <v>38363.8749635566</v>
      </c>
      <c r="L94" s="47" t="n">
        <v>85320.7291941055</v>
      </c>
      <c r="M94" s="46" t="n">
        <f aca="false">IF(L94-L93&gt;0, L94-L93, 0)</f>
        <v>517.990787086572</v>
      </c>
      <c r="N94" s="48" t="n">
        <f aca="false">N93+M94</f>
        <v>45097.7291941055</v>
      </c>
      <c r="O94" s="12"/>
    </row>
    <row r="95" customFormat="false" ht="15.75" hidden="false" customHeight="true" outlineLevel="0" collapsed="false">
      <c r="B95" s="30" t="n">
        <v>43101</v>
      </c>
      <c r="C95" s="41" t="n">
        <v>19931.1488145127</v>
      </c>
      <c r="D95" s="42" t="n">
        <f aca="false">IF(C95-C94&gt;0, C95-C94, 0)</f>
        <v>323.093452981735</v>
      </c>
      <c r="E95" s="42" t="n">
        <f aca="false">E94+D95</f>
        <v>28863.1488145127</v>
      </c>
      <c r="F95" s="43" t="n">
        <v>41198.151004551</v>
      </c>
      <c r="G95" s="42" t="n">
        <f aca="false">IF(F95-F94&gt;0, F95-F94, 0)</f>
        <v>445.652357046449</v>
      </c>
      <c r="H95" s="44" t="n">
        <f aca="false">H94+G95</f>
        <v>38537.151004551</v>
      </c>
      <c r="I95" s="45" t="n">
        <v>72948.1200186693</v>
      </c>
      <c r="J95" s="46" t="n">
        <f aca="false">IF(I95-I94&gt;0, I95-I94, 0)</f>
        <v>472.245055112711</v>
      </c>
      <c r="K95" s="46" t="n">
        <f aca="false">K94+J95</f>
        <v>38836.1200186693</v>
      </c>
      <c r="L95" s="47" t="n">
        <v>85839.3846201213</v>
      </c>
      <c r="M95" s="46" t="n">
        <f aca="false">IF(L95-L94&gt;0, L95-L94, 0)</f>
        <v>518.655426015801</v>
      </c>
      <c r="N95" s="48" t="n">
        <f aca="false">N94+M95</f>
        <v>45616.3846201213</v>
      </c>
      <c r="O95" s="12"/>
    </row>
    <row r="96" customFormat="false" ht="15.75" hidden="false" customHeight="true" outlineLevel="0" collapsed="false">
      <c r="B96" s="30" t="n">
        <v>43132</v>
      </c>
      <c r="C96" s="41" t="n">
        <v>20270.5444215304</v>
      </c>
      <c r="D96" s="42" t="n">
        <f aca="false">IF(C96-C95&gt;0, C96-C95, 0)</f>
        <v>339.395607017723</v>
      </c>
      <c r="E96" s="42" t="n">
        <f aca="false">E95+D96</f>
        <v>29202.5444215304</v>
      </c>
      <c r="F96" s="43" t="n">
        <v>41669.9481000923</v>
      </c>
      <c r="G96" s="42" t="n">
        <f aca="false">IF(F96-F95&gt;0, F96-F95, 0)</f>
        <v>471.797095541289</v>
      </c>
      <c r="H96" s="44" t="n">
        <f aca="false">H95+G96</f>
        <v>39008.9481000923</v>
      </c>
      <c r="I96" s="45" t="n">
        <v>73432.9881671209</v>
      </c>
      <c r="J96" s="46" t="n">
        <f aca="false">IF(I96-I95&gt;0, I96-I95, 0)</f>
        <v>484.868148451598</v>
      </c>
      <c r="K96" s="46" t="n">
        <f aca="false">K95+J96</f>
        <v>39320.9881671209</v>
      </c>
      <c r="L96" s="47" t="n">
        <v>86395.9346807634</v>
      </c>
      <c r="M96" s="46" t="n">
        <f aca="false">IF(L96-L95&gt;0, L96-L95, 0)</f>
        <v>556.550060642083</v>
      </c>
      <c r="N96" s="48" t="n">
        <f aca="false">N95+M96</f>
        <v>46172.9346807634</v>
      </c>
      <c r="O96" s="12"/>
    </row>
    <row r="97" customFormat="false" ht="15.75" hidden="false" customHeight="true" outlineLevel="0" collapsed="false">
      <c r="B97" s="50" t="n">
        <v>43160</v>
      </c>
      <c r="C97" s="41" t="n">
        <v>20632.455014576</v>
      </c>
      <c r="D97" s="42" t="n">
        <f aca="false">IF(C97-C96&gt;0, C97-C96, 0)</f>
        <v>361.910593045599</v>
      </c>
      <c r="E97" s="42" t="n">
        <f aca="false">E96+D97</f>
        <v>29564.455014576</v>
      </c>
      <c r="F97" s="43" t="n">
        <v>42130.0402232697</v>
      </c>
      <c r="G97" s="42" t="n">
        <f aca="false">IF(F97-F96&gt;0, F97-F96, 0)</f>
        <v>460.092123177419</v>
      </c>
      <c r="H97" s="44" t="n">
        <f aca="false">H96+G97</f>
        <v>39469.0402232697</v>
      </c>
      <c r="I97" s="45" t="n">
        <v>73863.480841768</v>
      </c>
      <c r="J97" s="46" t="n">
        <f aca="false">IF(I97-I96&gt;0, I97-I96, 0)</f>
        <v>430.492674647117</v>
      </c>
      <c r="K97" s="46" t="n">
        <f aca="false">K96+J97</f>
        <v>39751.480841768</v>
      </c>
      <c r="L97" s="47" t="n">
        <v>86961.6159020733</v>
      </c>
      <c r="M97" s="46" t="n">
        <f aca="false">IF(L97-L96&gt;0, L97-L96, 0)</f>
        <v>565.681221309846</v>
      </c>
      <c r="N97" s="48" t="n">
        <f aca="false">N96+M97</f>
        <v>46738.6159020733</v>
      </c>
      <c r="O97" s="12"/>
    </row>
    <row r="98" customFormat="false" ht="15.75" hidden="false" customHeight="true" outlineLevel="0" collapsed="false">
      <c r="B98" s="50" t="n">
        <v>43191</v>
      </c>
      <c r="C98" s="41" t="n">
        <v>20955.3103356985</v>
      </c>
      <c r="D98" s="42" t="n">
        <f aca="false">IF(C98-C97&gt;0, C98-C97, 0)</f>
        <v>322.855321122508</v>
      </c>
      <c r="E98" s="42" t="n">
        <f aca="false">E97+D98</f>
        <v>29887.3103356985</v>
      </c>
      <c r="F98" s="43" t="n">
        <v>42558.1743580463</v>
      </c>
      <c r="G98" s="42" t="n">
        <f aca="false">IF(F98-F97&gt;0, F98-F97, 0)</f>
        <v>428.134134776527</v>
      </c>
      <c r="H98" s="44" t="n">
        <f aca="false">H97+G98</f>
        <v>39897.1743580463</v>
      </c>
      <c r="I98" s="45" t="n">
        <v>74342.2601687476</v>
      </c>
      <c r="J98" s="46" t="n">
        <f aca="false">IF(I98-I97&gt;0, I98-I97, 0)</f>
        <v>478.779326979595</v>
      </c>
      <c r="K98" s="46" t="n">
        <f aca="false">K97+J98</f>
        <v>40230.2601687476</v>
      </c>
      <c r="L98" s="47" t="n">
        <v>87488.2966744226</v>
      </c>
      <c r="M98" s="46" t="n">
        <f aca="false">IF(L98-L97&gt;0, L98-L97, 0)</f>
        <v>526.680772349384</v>
      </c>
      <c r="N98" s="48" t="n">
        <f aca="false">N97+M98</f>
        <v>47265.2966744226</v>
      </c>
      <c r="O98" s="12"/>
    </row>
    <row r="99" customFormat="false" ht="15.75" hidden="false" customHeight="true" outlineLevel="0" collapsed="false">
      <c r="B99" s="50" t="n">
        <v>43222</v>
      </c>
      <c r="C99" s="41" t="n">
        <v>21311.1917422198</v>
      </c>
      <c r="D99" s="42" t="n">
        <f aca="false">IF(C99-C98&gt;0, C99-C98, 0)</f>
        <v>355.881406521334</v>
      </c>
      <c r="E99" s="42" t="n">
        <f aca="false">E98+D99</f>
        <v>30243.1917422198</v>
      </c>
      <c r="F99" s="43" t="n">
        <v>43032.1372920921</v>
      </c>
      <c r="G99" s="42" t="n">
        <f aca="false">IF(F99-F98&gt;0, F99-F98, 0)</f>
        <v>473.962934045827</v>
      </c>
      <c r="H99" s="44" t="n">
        <f aca="false">H98+G99</f>
        <v>40371.1372920921</v>
      </c>
      <c r="I99" s="45" t="n">
        <v>74778.3404767299</v>
      </c>
      <c r="J99" s="46" t="n">
        <f aca="false">IF(I99-I98&gt;0, I99-I98, 0)</f>
        <v>436.080307982309</v>
      </c>
      <c r="K99" s="46" t="n">
        <f aca="false">K98+J99</f>
        <v>40666.3404767299</v>
      </c>
      <c r="L99" s="47" t="n">
        <v>88002.749264571</v>
      </c>
      <c r="M99" s="46" t="n">
        <f aca="false">IF(L99-L98&gt;0, L99-L98, 0)</f>
        <v>514.452590148314</v>
      </c>
      <c r="N99" s="48" t="n">
        <f aca="false">N98+M99</f>
        <v>47779.749264571</v>
      </c>
      <c r="O99" s="12"/>
    </row>
    <row r="100" customFormat="false" ht="15.75" hidden="false" customHeight="true" outlineLevel="0" collapsed="false">
      <c r="B100" s="30"/>
      <c r="C100" s="41"/>
      <c r="D100" s="42" t="n">
        <f aca="false">IF(C100-C99&gt;0, C100-C99, 0)</f>
        <v>0</v>
      </c>
      <c r="E100" s="42" t="n">
        <f aca="false">E99+D100</f>
        <v>30243.1917422198</v>
      </c>
      <c r="F100" s="43"/>
      <c r="G100" s="42" t="n">
        <f aca="false">IF(F100-F99&gt;0, F100-F99, 0)</f>
        <v>0</v>
      </c>
      <c r="H100" s="44" t="n">
        <f aca="false">H99+G100</f>
        <v>40371.1372920921</v>
      </c>
      <c r="I100" s="45"/>
      <c r="J100" s="46" t="n">
        <f aca="false">IF(I100-I99&gt;0, I100-I99, 0)</f>
        <v>0</v>
      </c>
      <c r="K100" s="46" t="n">
        <f aca="false">K99+J100</f>
        <v>40666.3404767299</v>
      </c>
      <c r="L100" s="47"/>
      <c r="M100" s="46" t="n">
        <f aca="false">IF(L100-L99&gt;0, L100-L99, 0)</f>
        <v>0</v>
      </c>
      <c r="N100" s="48" t="n">
        <f aca="false">N99+M100</f>
        <v>47779.749264571</v>
      </c>
      <c r="O100" s="12"/>
    </row>
    <row r="101" customFormat="false" ht="15.75" hidden="false" customHeight="true" outlineLevel="0" collapsed="false">
      <c r="B101" s="30"/>
      <c r="C101" s="41"/>
      <c r="D101" s="42" t="n">
        <f aca="false">IF(C101-C100&gt;0, C101-C100, 0)</f>
        <v>0</v>
      </c>
      <c r="E101" s="42" t="n">
        <f aca="false">E100+D101</f>
        <v>30243.1917422198</v>
      </c>
      <c r="F101" s="43"/>
      <c r="G101" s="42" t="n">
        <f aca="false">IF(F101-F100&gt;0, F101-F100, 0)</f>
        <v>0</v>
      </c>
      <c r="H101" s="44" t="n">
        <f aca="false">H100+G101</f>
        <v>40371.1372920921</v>
      </c>
      <c r="I101" s="45"/>
      <c r="J101" s="46" t="n">
        <f aca="false">IF(I101-I100&gt;0, I101-I100, 0)</f>
        <v>0</v>
      </c>
      <c r="K101" s="46" t="n">
        <f aca="false">K100+J101</f>
        <v>40666.3404767299</v>
      </c>
      <c r="L101" s="47"/>
      <c r="M101" s="46" t="n">
        <f aca="false">IF(L101-L100&gt;0, L101-L100, 0)</f>
        <v>0</v>
      </c>
      <c r="N101" s="48" t="n">
        <f aca="false">N100+M101</f>
        <v>47779.749264571</v>
      </c>
      <c r="O101" s="12"/>
    </row>
    <row r="102" customFormat="false" ht="15.75" hidden="false" customHeight="true" outlineLevel="0" collapsed="false">
      <c r="B102" s="30"/>
      <c r="C102" s="41"/>
      <c r="D102" s="42" t="n">
        <f aca="false">IF(C102-C101&gt;0, C102-C101, 0)</f>
        <v>0</v>
      </c>
      <c r="E102" s="42" t="n">
        <f aca="false">E101+D102</f>
        <v>30243.1917422198</v>
      </c>
      <c r="F102" s="43"/>
      <c r="G102" s="42" t="n">
        <f aca="false">IF(F102-F101&gt;0, F102-F101, 0)</f>
        <v>0</v>
      </c>
      <c r="H102" s="44" t="n">
        <f aca="false">H101+G102</f>
        <v>40371.1372920921</v>
      </c>
      <c r="I102" s="45"/>
      <c r="J102" s="46" t="n">
        <f aca="false">IF(I102-I101&gt;0, I102-I101, 0)</f>
        <v>0</v>
      </c>
      <c r="K102" s="46" t="n">
        <f aca="false">K101+J102</f>
        <v>40666.3404767299</v>
      </c>
      <c r="L102" s="47"/>
      <c r="M102" s="46" t="n">
        <f aca="false">IF(L102-L101&gt;0, L102-L101, 0)</f>
        <v>0</v>
      </c>
      <c r="N102" s="48" t="n">
        <f aca="false">N101+M102</f>
        <v>47779.749264571</v>
      </c>
      <c r="O102" s="12"/>
    </row>
    <row r="103" customFormat="false" ht="15.75" hidden="false" customHeight="true" outlineLevel="0" collapsed="false">
      <c r="B103" s="30"/>
      <c r="C103" s="41"/>
      <c r="D103" s="42" t="n">
        <f aca="false">IF(C103-C102&gt;0, C103-C102, 0)</f>
        <v>0</v>
      </c>
      <c r="E103" s="42" t="n">
        <f aca="false">E102+D103</f>
        <v>30243.1917422198</v>
      </c>
      <c r="F103" s="43"/>
      <c r="G103" s="42" t="n">
        <f aca="false">IF(F103-F102&gt;0, F103-F102, 0)</f>
        <v>0</v>
      </c>
      <c r="H103" s="44" t="n">
        <f aca="false">H102+G103</f>
        <v>40371.1372920921</v>
      </c>
      <c r="I103" s="45"/>
      <c r="J103" s="46" t="n">
        <f aca="false">IF(I103-I102&gt;0, I103-I102, 0)</f>
        <v>0</v>
      </c>
      <c r="K103" s="46" t="n">
        <f aca="false">K102+J103</f>
        <v>40666.3404767299</v>
      </c>
      <c r="L103" s="47"/>
      <c r="M103" s="46" t="n">
        <f aca="false">IF(L103-L102&gt;0, L103-L102, 0)</f>
        <v>0</v>
      </c>
      <c r="N103" s="48" t="n">
        <f aca="false">N102+M103</f>
        <v>47779.749264571</v>
      </c>
      <c r="O103" s="12"/>
    </row>
    <row r="104" customFormat="false" ht="15.75" hidden="false" customHeight="true" outlineLevel="0" collapsed="false">
      <c r="B104" s="30"/>
      <c r="C104" s="41"/>
      <c r="D104" s="42" t="n">
        <f aca="false">IF(C104-C103&gt;0, C104-C103, 0)</f>
        <v>0</v>
      </c>
      <c r="E104" s="42" t="n">
        <f aca="false">E103+D104</f>
        <v>30243.1917422198</v>
      </c>
      <c r="F104" s="43"/>
      <c r="G104" s="42" t="n">
        <f aca="false">IF(F104-F103&gt;0, F104-F103, 0)</f>
        <v>0</v>
      </c>
      <c r="H104" s="44" t="n">
        <f aca="false">H103+G104</f>
        <v>40371.1372920921</v>
      </c>
      <c r="I104" s="45"/>
      <c r="J104" s="46" t="n">
        <f aca="false">IF(I104-I103&gt;0, I104-I103, 0)</f>
        <v>0</v>
      </c>
      <c r="K104" s="46" t="n">
        <f aca="false">K103+J104</f>
        <v>40666.3404767299</v>
      </c>
      <c r="L104" s="47"/>
      <c r="M104" s="46" t="n">
        <f aca="false">IF(L104-L103&gt;0, L104-L103, 0)</f>
        <v>0</v>
      </c>
      <c r="N104" s="48" t="n">
        <f aca="false">N103+M104</f>
        <v>47779.749264571</v>
      </c>
      <c r="O104" s="12"/>
    </row>
    <row r="105" customFormat="false" ht="15.75" hidden="false" customHeight="true" outlineLevel="0" collapsed="false">
      <c r="B105" s="30"/>
      <c r="C105" s="41"/>
      <c r="D105" s="42" t="n">
        <f aca="false">IF(C105-C104&gt;0, C105-C104, 0)</f>
        <v>0</v>
      </c>
      <c r="E105" s="42" t="n">
        <f aca="false">E104+D105</f>
        <v>30243.1917422198</v>
      </c>
      <c r="F105" s="43"/>
      <c r="G105" s="42" t="n">
        <f aca="false">IF(F105-F104&gt;0, F105-F104, 0)</f>
        <v>0</v>
      </c>
      <c r="H105" s="44" t="n">
        <f aca="false">H104+G105</f>
        <v>40371.1372920921</v>
      </c>
      <c r="I105" s="45"/>
      <c r="J105" s="46" t="n">
        <f aca="false">IF(I105-I104&gt;0, I105-I104, 0)</f>
        <v>0</v>
      </c>
      <c r="K105" s="46" t="n">
        <f aca="false">K104+J105</f>
        <v>40666.3404767299</v>
      </c>
      <c r="L105" s="47"/>
      <c r="M105" s="46" t="n">
        <f aca="false">IF(L105-L104&gt;0, L105-L104, 0)</f>
        <v>0</v>
      </c>
      <c r="N105" s="48" t="n">
        <f aca="false">N104+M105</f>
        <v>47779.749264571</v>
      </c>
      <c r="O105" s="12"/>
    </row>
    <row r="106" customFormat="false" ht="15.75" hidden="false" customHeight="true" outlineLevel="0" collapsed="false">
      <c r="B106" s="30"/>
      <c r="C106" s="41"/>
      <c r="D106" s="42" t="n">
        <f aca="false">IF(C106-C105&gt;0, C106-C105, 0)</f>
        <v>0</v>
      </c>
      <c r="E106" s="42" t="n">
        <f aca="false">E105+D106</f>
        <v>30243.1917422198</v>
      </c>
      <c r="F106" s="43"/>
      <c r="G106" s="42" t="n">
        <f aca="false">IF(F106-F105&gt;0, F106-F105, 0)</f>
        <v>0</v>
      </c>
      <c r="H106" s="44" t="n">
        <f aca="false">H105+G106</f>
        <v>40371.1372920921</v>
      </c>
      <c r="I106" s="45"/>
      <c r="J106" s="46" t="n">
        <f aca="false">IF(I106-I105&gt;0, I106-I105, 0)</f>
        <v>0</v>
      </c>
      <c r="K106" s="46" t="n">
        <f aca="false">K105+J106</f>
        <v>40666.3404767299</v>
      </c>
      <c r="L106" s="47"/>
      <c r="M106" s="46" t="n">
        <f aca="false">IF(L106-L105&gt;0, L106-L105, 0)</f>
        <v>0</v>
      </c>
      <c r="N106" s="48" t="n">
        <f aca="false">N105+M106</f>
        <v>47779.749264571</v>
      </c>
      <c r="O106" s="12"/>
    </row>
    <row r="107" customFormat="false" ht="15.75" hidden="false" customHeight="true" outlineLevel="0" collapsed="false">
      <c r="B107" s="30"/>
      <c r="C107" s="41"/>
      <c r="D107" s="42" t="n">
        <f aca="false">IF(C107-C106&gt;0, C107-C106, 0)</f>
        <v>0</v>
      </c>
      <c r="E107" s="42" t="n">
        <f aca="false">E106+D107</f>
        <v>30243.1917422198</v>
      </c>
      <c r="F107" s="43"/>
      <c r="G107" s="42" t="n">
        <f aca="false">IF(F107-F106&gt;0, F107-F106, 0)</f>
        <v>0</v>
      </c>
      <c r="H107" s="44" t="n">
        <f aca="false">H106+G107</f>
        <v>40371.1372920921</v>
      </c>
      <c r="I107" s="45"/>
      <c r="J107" s="46" t="n">
        <f aca="false">IF(I107-I106&gt;0, I107-I106, 0)</f>
        <v>0</v>
      </c>
      <c r="K107" s="46" t="n">
        <f aca="false">K106+J107</f>
        <v>40666.3404767299</v>
      </c>
      <c r="L107" s="47"/>
      <c r="M107" s="46" t="n">
        <f aca="false">IF(L107-L106&gt;0, L107-L106, 0)</f>
        <v>0</v>
      </c>
      <c r="N107" s="48" t="n">
        <f aca="false">N106+M107</f>
        <v>47779.749264571</v>
      </c>
      <c r="O107" s="12"/>
    </row>
    <row r="108" customFormat="false" ht="15.75" hidden="false" customHeight="true" outlineLevel="0" collapsed="false">
      <c r="B108" s="30"/>
      <c r="C108" s="41"/>
      <c r="D108" s="42" t="n">
        <f aca="false">IF(C108-C107&gt;0, C108-C107, 0)</f>
        <v>0</v>
      </c>
      <c r="E108" s="42" t="n">
        <f aca="false">E107+D108</f>
        <v>30243.1917422198</v>
      </c>
      <c r="F108" s="43"/>
      <c r="G108" s="42" t="n">
        <f aca="false">IF(F108-F107&gt;0, F108-F107, 0)</f>
        <v>0</v>
      </c>
      <c r="H108" s="44" t="n">
        <f aca="false">H107+G108</f>
        <v>40371.1372920921</v>
      </c>
      <c r="I108" s="45"/>
      <c r="J108" s="46" t="n">
        <f aca="false">IF(I108-I107&gt;0, I108-I107, 0)</f>
        <v>0</v>
      </c>
      <c r="K108" s="46" t="n">
        <f aca="false">K107+J108</f>
        <v>40666.3404767299</v>
      </c>
      <c r="L108" s="47"/>
      <c r="M108" s="46" t="n">
        <f aca="false">IF(L108-L107&gt;0, L108-L107, 0)</f>
        <v>0</v>
      </c>
      <c r="N108" s="48" t="n">
        <f aca="false">N107+M108</f>
        <v>47779.749264571</v>
      </c>
      <c r="O108" s="12"/>
    </row>
    <row r="109" customFormat="false" ht="15.75" hidden="false" customHeight="true" outlineLevel="0" collapsed="false">
      <c r="B109" s="30"/>
      <c r="C109" s="41"/>
      <c r="D109" s="42" t="n">
        <f aca="false">IF(C109-C108&gt;0, C109-C108, 0)</f>
        <v>0</v>
      </c>
      <c r="E109" s="42" t="n">
        <f aca="false">E108+D109</f>
        <v>30243.1917422198</v>
      </c>
      <c r="F109" s="43"/>
      <c r="G109" s="42" t="n">
        <f aca="false">IF(F109-F108&gt;0, F109-F108, 0)</f>
        <v>0</v>
      </c>
      <c r="H109" s="44" t="n">
        <f aca="false">H108+G109</f>
        <v>40371.1372920921</v>
      </c>
      <c r="I109" s="45"/>
      <c r="J109" s="46" t="n">
        <f aca="false">IF(I109-I108&gt;0, I109-I108, 0)</f>
        <v>0</v>
      </c>
      <c r="K109" s="46" t="n">
        <f aca="false">K108+J109</f>
        <v>40666.3404767299</v>
      </c>
      <c r="L109" s="47"/>
      <c r="M109" s="46" t="n">
        <f aca="false">IF(L109-L108&gt;0, L109-L108, 0)</f>
        <v>0</v>
      </c>
      <c r="N109" s="48" t="n">
        <f aca="false">N108+M109</f>
        <v>47779.749264571</v>
      </c>
      <c r="O109" s="12"/>
    </row>
    <row r="110" customFormat="false" ht="15.75" hidden="false" customHeight="true" outlineLevel="0" collapsed="false">
      <c r="B110" s="30"/>
      <c r="C110" s="41"/>
      <c r="D110" s="42" t="n">
        <f aca="false">IF(C110-C109&gt;0, C110-C109, 0)</f>
        <v>0</v>
      </c>
      <c r="E110" s="42" t="n">
        <f aca="false">E109+D110</f>
        <v>30243.1917422198</v>
      </c>
      <c r="F110" s="43"/>
      <c r="G110" s="42" t="n">
        <f aca="false">IF(F110-F109&gt;0, F110-F109, 0)</f>
        <v>0</v>
      </c>
      <c r="H110" s="44" t="n">
        <f aca="false">H109+G110</f>
        <v>40371.1372920921</v>
      </c>
      <c r="I110" s="45"/>
      <c r="J110" s="46" t="n">
        <f aca="false">IF(I110-I109&gt;0, I110-I109, 0)</f>
        <v>0</v>
      </c>
      <c r="K110" s="46" t="n">
        <f aca="false">K109+J110</f>
        <v>40666.3404767299</v>
      </c>
      <c r="L110" s="47"/>
      <c r="M110" s="46" t="n">
        <f aca="false">IF(L110-L109&gt;0, L110-L109, 0)</f>
        <v>0</v>
      </c>
      <c r="N110" s="48" t="n">
        <f aca="false">N109+M110</f>
        <v>47779.749264571</v>
      </c>
      <c r="O110" s="12"/>
    </row>
    <row r="111" customFormat="false" ht="15.75" hidden="false" customHeight="true" outlineLevel="0" collapsed="false">
      <c r="B111" s="30"/>
      <c r="C111" s="41"/>
      <c r="D111" s="42" t="n">
        <f aca="false">IF(C111-C110&gt;0, C111-C110, 0)</f>
        <v>0</v>
      </c>
      <c r="E111" s="42" t="n">
        <f aca="false">E110+D111</f>
        <v>30243.1917422198</v>
      </c>
      <c r="F111" s="43"/>
      <c r="G111" s="42" t="n">
        <f aca="false">IF(F111-F110&gt;0, F111-F110, 0)</f>
        <v>0</v>
      </c>
      <c r="H111" s="44" t="n">
        <f aca="false">H110+G111</f>
        <v>40371.1372920921</v>
      </c>
      <c r="I111" s="45"/>
      <c r="J111" s="46" t="n">
        <f aca="false">IF(I111-I110&gt;0, I111-I110, 0)</f>
        <v>0</v>
      </c>
      <c r="K111" s="46" t="n">
        <f aca="false">K110+J111</f>
        <v>40666.3404767299</v>
      </c>
      <c r="L111" s="47"/>
      <c r="M111" s="46" t="n">
        <f aca="false">IF(L111-L110&gt;0, L111-L110, 0)</f>
        <v>0</v>
      </c>
      <c r="N111" s="48" t="n">
        <f aca="false">N110+M111</f>
        <v>47779.749264571</v>
      </c>
      <c r="O111" s="12"/>
    </row>
    <row r="112" customFormat="false" ht="15.75" hidden="false" customHeight="true" outlineLevel="0" collapsed="false">
      <c r="B112" s="30"/>
      <c r="C112" s="41"/>
      <c r="D112" s="42" t="n">
        <f aca="false">IF(C112-C111&gt;0, C112-C111, 0)</f>
        <v>0</v>
      </c>
      <c r="E112" s="42" t="n">
        <f aca="false">E111+D112</f>
        <v>30243.1917422198</v>
      </c>
      <c r="F112" s="43"/>
      <c r="G112" s="42" t="n">
        <f aca="false">IF(F112-F111&gt;0, F112-F111, 0)</f>
        <v>0</v>
      </c>
      <c r="H112" s="44" t="n">
        <f aca="false">H111+G112</f>
        <v>40371.1372920921</v>
      </c>
      <c r="I112" s="45"/>
      <c r="J112" s="46" t="n">
        <f aca="false">IF(I112-I111&gt;0, I112-I111, 0)</f>
        <v>0</v>
      </c>
      <c r="K112" s="46" t="n">
        <f aca="false">K111+J112</f>
        <v>40666.3404767299</v>
      </c>
      <c r="L112" s="47"/>
      <c r="M112" s="46" t="n">
        <f aca="false">IF(L112-L111&gt;0, L112-L111, 0)</f>
        <v>0</v>
      </c>
      <c r="N112" s="48" t="n">
        <f aca="false">N111+M112</f>
        <v>47779.749264571</v>
      </c>
      <c r="O112" s="12"/>
    </row>
    <row r="113" customFormat="false" ht="15.75" hidden="false" customHeight="true" outlineLevel="0" collapsed="false">
      <c r="B113" s="30"/>
      <c r="C113" s="41"/>
      <c r="D113" s="42" t="n">
        <f aca="false">IF(C113-C112&gt;0, C113-C112, 0)</f>
        <v>0</v>
      </c>
      <c r="E113" s="42" t="n">
        <f aca="false">E112+D113</f>
        <v>30243.1917422198</v>
      </c>
      <c r="F113" s="43"/>
      <c r="G113" s="42" t="n">
        <f aca="false">IF(F113-F112&gt;0, F113-F112, 0)</f>
        <v>0</v>
      </c>
      <c r="H113" s="44" t="n">
        <f aca="false">H112+G113</f>
        <v>40371.1372920921</v>
      </c>
      <c r="I113" s="45"/>
      <c r="J113" s="46" t="n">
        <f aca="false">IF(I113-I112&gt;0, I113-I112, 0)</f>
        <v>0</v>
      </c>
      <c r="K113" s="46" t="n">
        <f aca="false">K112+J113</f>
        <v>40666.3404767299</v>
      </c>
      <c r="L113" s="47"/>
      <c r="M113" s="46" t="n">
        <f aca="false">IF(L113-L112&gt;0, L113-L112, 0)</f>
        <v>0</v>
      </c>
      <c r="N113" s="48" t="n">
        <f aca="false">N112+M113</f>
        <v>47779.749264571</v>
      </c>
      <c r="O113" s="12"/>
    </row>
    <row r="114" customFormat="false" ht="15.75" hidden="false" customHeight="true" outlineLevel="0" collapsed="false">
      <c r="B114" s="30"/>
      <c r="C114" s="41"/>
      <c r="D114" s="42" t="n">
        <f aca="false">IF(C114-C113&gt;0, C114-C113, 0)</f>
        <v>0</v>
      </c>
      <c r="E114" s="42" t="n">
        <f aca="false">E113+D114</f>
        <v>30243.1917422198</v>
      </c>
      <c r="F114" s="43"/>
      <c r="G114" s="42" t="n">
        <f aca="false">IF(F114-F113&gt;0, F114-F113, 0)</f>
        <v>0</v>
      </c>
      <c r="H114" s="44" t="n">
        <f aca="false">H113+G114</f>
        <v>40371.1372920921</v>
      </c>
      <c r="I114" s="45"/>
      <c r="J114" s="46" t="n">
        <f aca="false">IF(I114-I113&gt;0, I114-I113, 0)</f>
        <v>0</v>
      </c>
      <c r="K114" s="46" t="n">
        <f aca="false">K113+J114</f>
        <v>40666.3404767299</v>
      </c>
      <c r="L114" s="47"/>
      <c r="M114" s="46" t="n">
        <f aca="false">IF(L114-L113&gt;0, L114-L113, 0)</f>
        <v>0</v>
      </c>
      <c r="N114" s="48" t="n">
        <f aca="false">N113+M114</f>
        <v>47779.749264571</v>
      </c>
      <c r="O114" s="12"/>
    </row>
    <row r="115" customFormat="false" ht="15.75" hidden="false" customHeight="true" outlineLevel="0" collapsed="false">
      <c r="B115" s="30"/>
      <c r="C115" s="41"/>
      <c r="D115" s="42" t="n">
        <f aca="false">IF(C115-C114&gt;0, C115-C114, 0)</f>
        <v>0</v>
      </c>
      <c r="E115" s="42" t="n">
        <f aca="false">E114+D115</f>
        <v>30243.1917422198</v>
      </c>
      <c r="F115" s="43"/>
      <c r="G115" s="42" t="n">
        <f aca="false">IF(F115-F114&gt;0, F115-F114, 0)</f>
        <v>0</v>
      </c>
      <c r="H115" s="44" t="n">
        <f aca="false">H114+G115</f>
        <v>40371.1372920921</v>
      </c>
      <c r="I115" s="45"/>
      <c r="J115" s="46" t="n">
        <f aca="false">IF(I115-I114&gt;0, I115-I114, 0)</f>
        <v>0</v>
      </c>
      <c r="K115" s="46" t="n">
        <f aca="false">K114+J115</f>
        <v>40666.3404767299</v>
      </c>
      <c r="L115" s="47"/>
      <c r="M115" s="46" t="n">
        <f aca="false">IF(L115-L114&gt;0, L115-L114, 0)</f>
        <v>0</v>
      </c>
      <c r="N115" s="48" t="n">
        <f aca="false">N114+M115</f>
        <v>47779.749264571</v>
      </c>
      <c r="O115" s="12"/>
    </row>
    <row r="116" customFormat="false" ht="15.75" hidden="false" customHeight="true" outlineLevel="0" collapsed="false">
      <c r="B116" s="30"/>
      <c r="C116" s="41"/>
      <c r="D116" s="42" t="n">
        <f aca="false">IF(C116-C115&gt;0, C116-C115, 0)</f>
        <v>0</v>
      </c>
      <c r="E116" s="42" t="n">
        <f aca="false">E115+D116</f>
        <v>30243.1917422198</v>
      </c>
      <c r="F116" s="43"/>
      <c r="G116" s="42" t="n">
        <f aca="false">IF(F116-F115&gt;0, F116-F115, 0)</f>
        <v>0</v>
      </c>
      <c r="H116" s="44" t="n">
        <f aca="false">H115+G116</f>
        <v>40371.1372920921</v>
      </c>
      <c r="I116" s="45"/>
      <c r="J116" s="46" t="n">
        <f aca="false">IF(I116-I115&gt;0, I116-I115, 0)</f>
        <v>0</v>
      </c>
      <c r="K116" s="46" t="n">
        <f aca="false">K115+J116</f>
        <v>40666.3404767299</v>
      </c>
      <c r="L116" s="47"/>
      <c r="M116" s="46" t="n">
        <f aca="false">IF(L116-L115&gt;0, L116-L115, 0)</f>
        <v>0</v>
      </c>
      <c r="N116" s="48" t="n">
        <f aca="false">N115+M116</f>
        <v>47779.749264571</v>
      </c>
      <c r="O116" s="12"/>
    </row>
    <row r="117" customFormat="false" ht="15.75" hidden="false" customHeight="true" outlineLevel="0" collapsed="false">
      <c r="B117" s="30"/>
      <c r="C117" s="41"/>
      <c r="D117" s="42" t="n">
        <f aca="false">IF(C117-C116&gt;0, C117-C116, 0)</f>
        <v>0</v>
      </c>
      <c r="E117" s="42" t="n">
        <f aca="false">E116+D117</f>
        <v>30243.1917422198</v>
      </c>
      <c r="F117" s="43"/>
      <c r="G117" s="42" t="n">
        <f aca="false">IF(F117-F116&gt;0, F117-F116, 0)</f>
        <v>0</v>
      </c>
      <c r="H117" s="44" t="n">
        <f aca="false">H116+G117</f>
        <v>40371.1372920921</v>
      </c>
      <c r="I117" s="45"/>
      <c r="J117" s="46" t="n">
        <f aca="false">IF(I117-I116&gt;0, I117-I116, 0)</f>
        <v>0</v>
      </c>
      <c r="K117" s="46" t="n">
        <f aca="false">K116+J117</f>
        <v>40666.3404767299</v>
      </c>
      <c r="L117" s="47"/>
      <c r="M117" s="46" t="n">
        <f aca="false">IF(L117-L116&gt;0, L117-L116, 0)</f>
        <v>0</v>
      </c>
      <c r="N117" s="48" t="n">
        <f aca="false">N116+M117</f>
        <v>47779.749264571</v>
      </c>
      <c r="O117" s="12"/>
    </row>
    <row r="118" customFormat="false" ht="15.75" hidden="false" customHeight="true" outlineLevel="0" collapsed="false">
      <c r="B118" s="30"/>
      <c r="C118" s="41"/>
      <c r="D118" s="42" t="n">
        <f aca="false">IF(C118-C117&gt;0, C118-C117, 0)</f>
        <v>0</v>
      </c>
      <c r="E118" s="42" t="n">
        <f aca="false">E117+D118</f>
        <v>30243.1917422198</v>
      </c>
      <c r="F118" s="43"/>
      <c r="G118" s="42" t="n">
        <f aca="false">IF(F118-F117&gt;0, F118-F117, 0)</f>
        <v>0</v>
      </c>
      <c r="H118" s="44" t="n">
        <f aca="false">H117+G118</f>
        <v>40371.1372920921</v>
      </c>
      <c r="I118" s="45"/>
      <c r="J118" s="46" t="n">
        <f aca="false">IF(I118-I117&gt;0, I118-I117, 0)</f>
        <v>0</v>
      </c>
      <c r="K118" s="46" t="n">
        <f aca="false">K117+J118</f>
        <v>40666.3404767299</v>
      </c>
      <c r="L118" s="47"/>
      <c r="M118" s="46" t="n">
        <f aca="false">IF(L118-L117&gt;0, L118-L117, 0)</f>
        <v>0</v>
      </c>
      <c r="N118" s="48" t="n">
        <f aca="false">N117+M118</f>
        <v>47779.749264571</v>
      </c>
      <c r="O118" s="12"/>
    </row>
    <row r="119" customFormat="false" ht="15.75" hidden="false" customHeight="true" outlineLevel="0" collapsed="false">
      <c r="B119" s="30"/>
      <c r="C119" s="41"/>
      <c r="D119" s="42" t="n">
        <f aca="false">IF(C119-C118&gt;0, C119-C118, 0)</f>
        <v>0</v>
      </c>
      <c r="E119" s="42" t="n">
        <f aca="false">E118+D119</f>
        <v>30243.1917422198</v>
      </c>
      <c r="F119" s="43"/>
      <c r="G119" s="42" t="n">
        <f aca="false">IF(F119-F118&gt;0, F119-F118, 0)</f>
        <v>0</v>
      </c>
      <c r="H119" s="44" t="n">
        <f aca="false">H118+G119</f>
        <v>40371.1372920921</v>
      </c>
      <c r="I119" s="45"/>
      <c r="J119" s="46" t="n">
        <f aca="false">IF(I119-I118&gt;0, I119-I118, 0)</f>
        <v>0</v>
      </c>
      <c r="K119" s="46" t="n">
        <f aca="false">K118+J119</f>
        <v>40666.3404767299</v>
      </c>
      <c r="L119" s="47"/>
      <c r="M119" s="46" t="n">
        <f aca="false">IF(L119-L118&gt;0, L119-L118, 0)</f>
        <v>0</v>
      </c>
      <c r="N119" s="48" t="n">
        <f aca="false">N118+M119</f>
        <v>47779.749264571</v>
      </c>
      <c r="O119" s="12"/>
    </row>
    <row r="120" customFormat="false" ht="15.75" hidden="false" customHeight="true" outlineLevel="0" collapsed="false">
      <c r="B120" s="30"/>
      <c r="C120" s="41"/>
      <c r="D120" s="42" t="n">
        <f aca="false">IF(C120-C119&gt;0, C120-C119, 0)</f>
        <v>0</v>
      </c>
      <c r="E120" s="42" t="n">
        <f aca="false">E119+D120</f>
        <v>30243.1917422198</v>
      </c>
      <c r="F120" s="43"/>
      <c r="G120" s="42" t="n">
        <f aca="false">IF(F120-F119&gt;0, F120-F119, 0)</f>
        <v>0</v>
      </c>
      <c r="H120" s="44" t="n">
        <f aca="false">H119+G120</f>
        <v>40371.1372920921</v>
      </c>
      <c r="I120" s="45"/>
      <c r="J120" s="46" t="n">
        <f aca="false">IF(I120-I119&gt;0, I120-I119, 0)</f>
        <v>0</v>
      </c>
      <c r="K120" s="46" t="n">
        <f aca="false">K119+J120</f>
        <v>40666.3404767299</v>
      </c>
      <c r="L120" s="47"/>
      <c r="M120" s="46" t="n">
        <f aca="false">IF(L120-L119&gt;0, L120-L119, 0)</f>
        <v>0</v>
      </c>
      <c r="N120" s="48" t="n">
        <f aca="false">N119+M120</f>
        <v>47779.749264571</v>
      </c>
      <c r="O120" s="12"/>
    </row>
    <row r="121" customFormat="false" ht="15.75" hidden="false" customHeight="true" outlineLevel="0" collapsed="false">
      <c r="B121" s="30"/>
      <c r="C121" s="41"/>
      <c r="D121" s="42" t="n">
        <f aca="false">IF(C121-C120&gt;0, C121-C120, 0)</f>
        <v>0</v>
      </c>
      <c r="E121" s="42" t="n">
        <f aca="false">E120+D121</f>
        <v>30243.1917422198</v>
      </c>
      <c r="F121" s="43"/>
      <c r="G121" s="42" t="n">
        <f aca="false">IF(F121-F120&gt;0, F121-F120, 0)</f>
        <v>0</v>
      </c>
      <c r="H121" s="44" t="n">
        <f aca="false">H120+G121</f>
        <v>40371.1372920921</v>
      </c>
      <c r="I121" s="45"/>
      <c r="J121" s="46" t="n">
        <f aca="false">IF(I121-I120&gt;0, I121-I120, 0)</f>
        <v>0</v>
      </c>
      <c r="K121" s="46" t="n">
        <f aca="false">K120+J121</f>
        <v>40666.3404767299</v>
      </c>
      <c r="L121" s="47"/>
      <c r="M121" s="46" t="n">
        <f aca="false">IF(L121-L120&gt;0, L121-L120, 0)</f>
        <v>0</v>
      </c>
      <c r="N121" s="48" t="n">
        <f aca="false">N120+M121</f>
        <v>47779.749264571</v>
      </c>
      <c r="O121" s="12"/>
    </row>
    <row r="122" customFormat="false" ht="15.75" hidden="false" customHeight="true" outlineLevel="0" collapsed="false">
      <c r="B122" s="30"/>
      <c r="C122" s="41"/>
      <c r="D122" s="42" t="n">
        <f aca="false">IF(C122-C121&gt;0, C122-C121, 0)</f>
        <v>0</v>
      </c>
      <c r="E122" s="42" t="n">
        <f aca="false">E121+D122</f>
        <v>30243.1917422198</v>
      </c>
      <c r="F122" s="43"/>
      <c r="G122" s="42" t="n">
        <f aca="false">IF(F122-F121&gt;0, F122-F121, 0)</f>
        <v>0</v>
      </c>
      <c r="H122" s="44" t="n">
        <f aca="false">H121+G122</f>
        <v>40371.1372920921</v>
      </c>
      <c r="I122" s="45"/>
      <c r="J122" s="46" t="n">
        <f aca="false">IF(I122-I121&gt;0, I122-I121, 0)</f>
        <v>0</v>
      </c>
      <c r="K122" s="46" t="n">
        <f aca="false">K121+J122</f>
        <v>40666.3404767299</v>
      </c>
      <c r="L122" s="47"/>
      <c r="M122" s="46" t="n">
        <f aca="false">IF(L122-L121&gt;0, L122-L121, 0)</f>
        <v>0</v>
      </c>
      <c r="N122" s="48" t="n">
        <f aca="false">N121+M122</f>
        <v>47779.749264571</v>
      </c>
      <c r="O122" s="12"/>
    </row>
    <row r="123" customFormat="false" ht="15.75" hidden="false" customHeight="true" outlineLevel="0" collapsed="false">
      <c r="B123" s="30"/>
      <c r="C123" s="41"/>
      <c r="D123" s="42" t="n">
        <f aca="false">IF(C123-C122&gt;0, C123-C122, 0)</f>
        <v>0</v>
      </c>
      <c r="E123" s="42" t="n">
        <f aca="false">E122+D123</f>
        <v>30243.1917422198</v>
      </c>
      <c r="F123" s="43"/>
      <c r="G123" s="42" t="n">
        <f aca="false">IF(F123-F122&gt;0, F123-F122, 0)</f>
        <v>0</v>
      </c>
      <c r="H123" s="44" t="n">
        <f aca="false">H122+G123</f>
        <v>40371.1372920921</v>
      </c>
      <c r="I123" s="45"/>
      <c r="J123" s="46" t="n">
        <f aca="false">IF(I123-I122&gt;0, I123-I122, 0)</f>
        <v>0</v>
      </c>
      <c r="K123" s="46" t="n">
        <f aca="false">K122+J123</f>
        <v>40666.3404767299</v>
      </c>
      <c r="L123" s="47"/>
      <c r="M123" s="46" t="n">
        <f aca="false">IF(L123-L122&gt;0, L123-L122, 0)</f>
        <v>0</v>
      </c>
      <c r="N123" s="48" t="n">
        <f aca="false">N122+M123</f>
        <v>47779.749264571</v>
      </c>
      <c r="O123" s="12"/>
    </row>
    <row r="124" customFormat="false" ht="15.75" hidden="false" customHeight="true" outlineLevel="0" collapsed="false">
      <c r="B124" s="30"/>
      <c r="C124" s="41"/>
      <c r="D124" s="42" t="n">
        <f aca="false">IF(C124-C123&gt;0, C124-C123, 0)</f>
        <v>0</v>
      </c>
      <c r="E124" s="42" t="n">
        <f aca="false">E123+D124</f>
        <v>30243.1917422198</v>
      </c>
      <c r="F124" s="43"/>
      <c r="G124" s="42" t="n">
        <f aca="false">IF(F124-F123&gt;0, F124-F123, 0)</f>
        <v>0</v>
      </c>
      <c r="H124" s="44" t="n">
        <f aca="false">H123+G124</f>
        <v>40371.1372920921</v>
      </c>
      <c r="I124" s="45"/>
      <c r="J124" s="46" t="n">
        <f aca="false">IF(I124-I123&gt;0, I124-I123, 0)</f>
        <v>0</v>
      </c>
      <c r="K124" s="46" t="n">
        <f aca="false">K123+J124</f>
        <v>40666.3404767299</v>
      </c>
      <c r="L124" s="47"/>
      <c r="M124" s="46" t="n">
        <f aca="false">IF(L124-L123&gt;0, L124-L123, 0)</f>
        <v>0</v>
      </c>
      <c r="N124" s="48" t="n">
        <f aca="false">N123+M124</f>
        <v>47779.749264571</v>
      </c>
      <c r="O124" s="12"/>
    </row>
    <row r="125" customFormat="false" ht="15.75" hidden="false" customHeight="true" outlineLevel="0" collapsed="false">
      <c r="B125" s="30"/>
      <c r="C125" s="41"/>
      <c r="D125" s="42" t="n">
        <f aca="false">IF(C125-C124&gt;0, C125-C124, 0)</f>
        <v>0</v>
      </c>
      <c r="E125" s="42" t="n">
        <f aca="false">E124+D125</f>
        <v>30243.1917422198</v>
      </c>
      <c r="F125" s="43"/>
      <c r="G125" s="42" t="n">
        <f aca="false">IF(F125-F124&gt;0, F125-F124, 0)</f>
        <v>0</v>
      </c>
      <c r="H125" s="44" t="n">
        <f aca="false">H124+G125</f>
        <v>40371.1372920921</v>
      </c>
      <c r="I125" s="45"/>
      <c r="J125" s="46" t="n">
        <f aca="false">IF(I125-I124&gt;0, I125-I124, 0)</f>
        <v>0</v>
      </c>
      <c r="K125" s="46" t="n">
        <f aca="false">K124+J125</f>
        <v>40666.3404767299</v>
      </c>
      <c r="L125" s="47"/>
      <c r="M125" s="46" t="n">
        <f aca="false">IF(L125-L124&gt;0, L125-L124, 0)</f>
        <v>0</v>
      </c>
      <c r="N125" s="48" t="n">
        <f aca="false">N124+M125</f>
        <v>47779.749264571</v>
      </c>
      <c r="O125" s="12"/>
    </row>
    <row r="126" customFormat="false" ht="15.75" hidden="false" customHeight="true" outlineLevel="0" collapsed="false">
      <c r="B126" s="30"/>
      <c r="C126" s="41"/>
      <c r="D126" s="42" t="n">
        <f aca="false">IF(C126-C125&gt;0, C126-C125, 0)</f>
        <v>0</v>
      </c>
      <c r="E126" s="42" t="n">
        <f aca="false">E125+D126</f>
        <v>30243.1917422198</v>
      </c>
      <c r="F126" s="43"/>
      <c r="G126" s="42" t="n">
        <f aca="false">IF(F126-F125&gt;0, F126-F125, 0)</f>
        <v>0</v>
      </c>
      <c r="H126" s="44" t="n">
        <f aca="false">H125+G126</f>
        <v>40371.1372920921</v>
      </c>
      <c r="I126" s="45"/>
      <c r="J126" s="46" t="n">
        <f aca="false">IF(I126-I125&gt;0, I126-I125, 0)</f>
        <v>0</v>
      </c>
      <c r="K126" s="46" t="n">
        <f aca="false">K125+J126</f>
        <v>40666.3404767299</v>
      </c>
      <c r="L126" s="47"/>
      <c r="M126" s="46" t="n">
        <f aca="false">IF(L126-L125&gt;0, L126-L125, 0)</f>
        <v>0</v>
      </c>
      <c r="N126" s="48" t="n">
        <f aca="false">N125+M126</f>
        <v>47779.749264571</v>
      </c>
      <c r="O126" s="12"/>
    </row>
    <row r="127" customFormat="false" ht="15.75" hidden="false" customHeight="true" outlineLevel="0" collapsed="false">
      <c r="B127" s="30"/>
      <c r="C127" s="41"/>
      <c r="D127" s="42" t="n">
        <f aca="false">IF(C127-C126&gt;0, C127-C126, 0)</f>
        <v>0</v>
      </c>
      <c r="E127" s="42" t="n">
        <f aca="false">E126+D127</f>
        <v>30243.1917422198</v>
      </c>
      <c r="F127" s="43"/>
      <c r="G127" s="42" t="n">
        <f aca="false">IF(F127-F126&gt;0, F127-F126, 0)</f>
        <v>0</v>
      </c>
      <c r="H127" s="44" t="n">
        <f aca="false">H126+G127</f>
        <v>40371.1372920921</v>
      </c>
      <c r="I127" s="45"/>
      <c r="J127" s="46" t="n">
        <f aca="false">IF(I127-I126&gt;0, I127-I126, 0)</f>
        <v>0</v>
      </c>
      <c r="K127" s="46" t="n">
        <f aca="false">K126+J127</f>
        <v>40666.3404767299</v>
      </c>
      <c r="L127" s="47"/>
      <c r="M127" s="46" t="n">
        <f aca="false">IF(L127-L126&gt;0, L127-L126, 0)</f>
        <v>0</v>
      </c>
      <c r="N127" s="48" t="n">
        <f aca="false">N126+M127</f>
        <v>47779.749264571</v>
      </c>
      <c r="O127" s="12"/>
    </row>
    <row r="128" customFormat="false" ht="15.75" hidden="false" customHeight="true" outlineLevel="0" collapsed="false">
      <c r="B128" s="30"/>
      <c r="C128" s="41"/>
      <c r="D128" s="42" t="n">
        <f aca="false">IF(C128-C127&gt;0, C128-C127, 0)</f>
        <v>0</v>
      </c>
      <c r="E128" s="42" t="n">
        <f aca="false">E127+D128</f>
        <v>30243.1917422198</v>
      </c>
      <c r="F128" s="43"/>
      <c r="G128" s="42" t="n">
        <f aca="false">IF(F128-F127&gt;0, F128-F127, 0)</f>
        <v>0</v>
      </c>
      <c r="H128" s="44" t="n">
        <f aca="false">H127+G128</f>
        <v>40371.1372920921</v>
      </c>
      <c r="I128" s="45"/>
      <c r="J128" s="46" t="n">
        <f aca="false">IF(I128-I127&gt;0, I128-I127, 0)</f>
        <v>0</v>
      </c>
      <c r="K128" s="46" t="n">
        <f aca="false">K127+J128</f>
        <v>40666.3404767299</v>
      </c>
      <c r="L128" s="47"/>
      <c r="M128" s="46" t="n">
        <f aca="false">IF(L128-L127&gt;0, L128-L127, 0)</f>
        <v>0</v>
      </c>
      <c r="N128" s="48" t="n">
        <f aca="false">N127+M128</f>
        <v>47779.749264571</v>
      </c>
      <c r="O128" s="12"/>
    </row>
    <row r="129" customFormat="false" ht="15.75" hidden="false" customHeight="true" outlineLevel="0" collapsed="false">
      <c r="B129" s="30"/>
      <c r="C129" s="41"/>
      <c r="D129" s="42" t="n">
        <f aca="false">IF(C129-C128&gt;0, C129-C128, 0)</f>
        <v>0</v>
      </c>
      <c r="E129" s="42" t="n">
        <f aca="false">E128+D129</f>
        <v>30243.1917422198</v>
      </c>
      <c r="F129" s="43"/>
      <c r="G129" s="42" t="n">
        <f aca="false">IF(F129-F128&gt;0, F129-F128, 0)</f>
        <v>0</v>
      </c>
      <c r="H129" s="44" t="n">
        <f aca="false">H128+G129</f>
        <v>40371.1372920921</v>
      </c>
      <c r="I129" s="45"/>
      <c r="J129" s="46" t="n">
        <f aca="false">IF(I129-I128&gt;0, I129-I128, 0)</f>
        <v>0</v>
      </c>
      <c r="K129" s="46" t="n">
        <f aca="false">K128+J129</f>
        <v>40666.3404767299</v>
      </c>
      <c r="L129" s="47"/>
      <c r="M129" s="46" t="n">
        <f aca="false">IF(L129-L128&gt;0, L129-L128, 0)</f>
        <v>0</v>
      </c>
      <c r="N129" s="48" t="n">
        <f aca="false">N128+M129</f>
        <v>47779.749264571</v>
      </c>
      <c r="O129" s="12"/>
    </row>
    <row r="130" customFormat="false" ht="15.75" hidden="false" customHeight="true" outlineLevel="0" collapsed="false">
      <c r="B130" s="30"/>
      <c r="C130" s="41"/>
      <c r="D130" s="42" t="n">
        <f aca="false">IF(C130-C129&gt;0, C130-C129, 0)</f>
        <v>0</v>
      </c>
      <c r="E130" s="42" t="n">
        <f aca="false">E129+D130</f>
        <v>30243.1917422198</v>
      </c>
      <c r="F130" s="43"/>
      <c r="G130" s="42" t="n">
        <f aca="false">IF(F130-F129&gt;0, F130-F129, 0)</f>
        <v>0</v>
      </c>
      <c r="H130" s="44" t="n">
        <f aca="false">H129+G130</f>
        <v>40371.1372920921</v>
      </c>
      <c r="I130" s="45"/>
      <c r="J130" s="46" t="n">
        <f aca="false">IF(I130-I129&gt;0, I130-I129, 0)</f>
        <v>0</v>
      </c>
      <c r="K130" s="46" t="n">
        <f aca="false">K129+J130</f>
        <v>40666.3404767299</v>
      </c>
      <c r="L130" s="47"/>
      <c r="M130" s="46" t="n">
        <f aca="false">IF(L130-L129&gt;0, L130-L129, 0)</f>
        <v>0</v>
      </c>
      <c r="N130" s="48" t="n">
        <f aca="false">N129+M130</f>
        <v>47779.749264571</v>
      </c>
      <c r="O130" s="12"/>
    </row>
    <row r="131" customFormat="false" ht="15.75" hidden="false" customHeight="true" outlineLevel="0" collapsed="false"/>
    <row r="132" customFormat="false" ht="15.75" hidden="false" customHeight="true" outlineLevel="0" collapsed="false"/>
  </sheetData>
  <mergeCells count="2">
    <mergeCell ref="C4:H4"/>
    <mergeCell ref="I4:N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B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2" min="1" style="0" width="8.71"/>
    <col collapsed="false" customWidth="true" hidden="false" outlineLevel="0" max="1025" min="13" style="0" width="14.43"/>
  </cols>
  <sheetData>
    <row r="1" customFormat="false" ht="12.75" hidden="false" customHeight="true" outlineLevel="0" collapsed="false"/>
    <row r="2" customFormat="false" ht="12.75" hidden="false" customHeight="true" outlineLevel="0" collapsed="false">
      <c r="B2" s="51" t="s">
        <v>28</v>
      </c>
    </row>
    <row r="3" customFormat="false" ht="12.75" hidden="false" customHeight="true" outlineLevel="0" collapsed="false">
      <c r="B3" s="0" t="n">
        <v>2011</v>
      </c>
    </row>
    <row r="4" customFormat="false" ht="12.75" hidden="false" customHeight="true" outlineLevel="0" collapsed="false">
      <c r="B4" s="0" t="n">
        <v>2012</v>
      </c>
    </row>
    <row r="5" customFormat="false" ht="12.75" hidden="false" customHeight="true" outlineLevel="0" collapsed="false">
      <c r="B5" s="0" t="n">
        <v>2013</v>
      </c>
    </row>
    <row r="6" customFormat="false" ht="12.75" hidden="false" customHeight="true" outlineLevel="0" collapsed="false">
      <c r="B6" s="0" t="n">
        <v>2014</v>
      </c>
    </row>
    <row r="7" customFormat="false" ht="12.75" hidden="false" customHeight="true" outlineLevel="0" collapsed="false">
      <c r="B7" s="0" t="n">
        <v>2015</v>
      </c>
    </row>
    <row r="8" customFormat="false" ht="12.75" hidden="false" customHeight="true" outlineLevel="0" collapsed="false">
      <c r="B8" s="0" t="n">
        <v>2016</v>
      </c>
    </row>
    <row r="9" customFormat="false" ht="12.75" hidden="false" customHeight="true" outlineLevel="0" collapsed="false">
      <c r="B9" s="0" t="n">
        <v>2017</v>
      </c>
    </row>
    <row r="10" customFormat="false" ht="12.75" hidden="false" customHeight="true" outlineLevel="0" collapsed="false">
      <c r="B10" s="0" t="n">
        <v>2018</v>
      </c>
    </row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LibreOffice/5.4.6.2$Linux_X86_64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sl-SI</dc:language>
  <cp:lastModifiedBy/>
  <dcterms:modified xsi:type="dcterms:W3CDTF">2018-05-04T10:18:15Z</dcterms:modified>
  <cp:revision>3</cp:revision>
  <dc:subject/>
  <dc:title/>
</cp:coreProperties>
</file>