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varo\OneDrive\Documentos\Primer proyecto\codigo\Financial_proyect\"/>
    </mc:Choice>
  </mc:AlternateContent>
  <bookViews>
    <workbookView xWindow="0" yWindow="0" windowWidth="20490" windowHeight="7650" activeTab="1"/>
  </bookViews>
  <sheets>
    <sheet name="DF" sheetId="1" r:id="rId1"/>
    <sheet name="inversion optima (SOLVER)" sheetId="2" r:id="rId2"/>
  </sheets>
  <definedNames>
    <definedName name="solver_adj" localSheetId="1" hidden="1">'inversion optima (SOLVER)'!$E$15:$M$15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'inversion optima (SOLVER)'!$E$15</definedName>
    <definedName name="solver_lhs2" localSheetId="1" hidden="1">'inversion optima (SOLVER)'!$E$18</definedName>
    <definedName name="solver_lhs3" localSheetId="1" hidden="1">'inversion optima (SOLVER)'!$E$22</definedName>
    <definedName name="solver_lhs4" localSheetId="1" hidden="1">'inversion optima (SOLVER)'!$H$15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'inversion optima (SOLVER)'!$E$27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el1" localSheetId="1" hidden="1">3</definedName>
    <definedName name="solver_rel2" localSheetId="1" hidden="1">2</definedName>
    <definedName name="solver_rel3" localSheetId="1" hidden="1">1</definedName>
    <definedName name="solver_rel4" localSheetId="1" hidden="1">3</definedName>
    <definedName name="solver_rhs1" localSheetId="1" hidden="1">3%</definedName>
    <definedName name="solver_rhs2" localSheetId="1" hidden="1">1</definedName>
    <definedName name="solver_rhs3" localSheetId="1" hidden="1">20%</definedName>
    <definedName name="solver_rhs4" localSheetId="1" hidden="1">5%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A2" i="2"/>
  <c r="E14" i="2"/>
  <c r="E24" i="2"/>
  <c r="A3" i="2"/>
  <c r="J8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E21" i="2" l="1"/>
  <c r="E22" i="2" s="1"/>
  <c r="E19" i="2"/>
  <c r="E20" i="2" s="1"/>
  <c r="E25" i="2" l="1"/>
  <c r="E27" i="2"/>
  <c r="E23" i="2"/>
  <c r="H8" i="2" l="1"/>
  <c r="M8" i="2"/>
  <c r="L8" i="2"/>
  <c r="K8" i="2"/>
  <c r="I8" i="2"/>
  <c r="G8" i="2"/>
  <c r="G10" i="2" s="1"/>
  <c r="F8" i="2"/>
  <c r="F10" i="2" s="1"/>
  <c r="F11" i="2" s="1"/>
  <c r="J9" i="2"/>
  <c r="F9" i="2"/>
  <c r="E9" i="2"/>
  <c r="E8" i="2"/>
  <c r="E10" i="2" s="1"/>
  <c r="E11" i="2" s="1"/>
  <c r="E5" i="2"/>
  <c r="E6" i="2" s="1"/>
  <c r="J5" i="2"/>
  <c r="J6" i="2" s="1"/>
  <c r="E3" i="2"/>
  <c r="E4" i="2" s="1"/>
  <c r="E13" i="2" l="1"/>
  <c r="E7" i="2"/>
  <c r="G9" i="2" l="1"/>
  <c r="H9" i="2"/>
  <c r="I9" i="2"/>
  <c r="K9" i="2"/>
  <c r="L9" i="2"/>
  <c r="M9" i="2"/>
  <c r="K10" i="2"/>
  <c r="H10" i="2"/>
  <c r="I10" i="2"/>
  <c r="L10" i="2"/>
  <c r="M10" i="2"/>
  <c r="K5" i="1"/>
  <c r="M5" i="1"/>
  <c r="L5" i="1"/>
  <c r="S3" i="1"/>
  <c r="M5" i="2" s="1"/>
  <c r="M6" i="2" s="1"/>
  <c r="M4" i="1"/>
  <c r="N4" i="1"/>
  <c r="O4" i="1"/>
  <c r="P4" i="1"/>
  <c r="Q4" i="1"/>
  <c r="K4" i="1"/>
  <c r="L4" i="1"/>
  <c r="R4" i="1"/>
  <c r="S4" i="1"/>
  <c r="N5" i="1"/>
  <c r="O5" i="1"/>
  <c r="P5" i="1"/>
  <c r="Q5" i="1"/>
  <c r="R5" i="1"/>
  <c r="S5" i="1"/>
  <c r="M6" i="1"/>
  <c r="N6" i="1"/>
  <c r="O6" i="1"/>
  <c r="P6" i="1"/>
  <c r="Q6" i="1"/>
  <c r="K6" i="1"/>
  <c r="L6" i="1"/>
  <c r="R6" i="1"/>
  <c r="S6" i="1"/>
  <c r="M7" i="1"/>
  <c r="N7" i="1"/>
  <c r="O7" i="1"/>
  <c r="P7" i="1"/>
  <c r="Q7" i="1"/>
  <c r="K7" i="1"/>
  <c r="L7" i="1"/>
  <c r="R7" i="1"/>
  <c r="L5" i="2" s="1"/>
  <c r="L6" i="2" s="1"/>
  <c r="S7" i="1"/>
  <c r="M8" i="1"/>
  <c r="N8" i="1"/>
  <c r="O8" i="1"/>
  <c r="P8" i="1"/>
  <c r="Q8" i="1"/>
  <c r="K8" i="1"/>
  <c r="L8" i="1"/>
  <c r="R8" i="1"/>
  <c r="S8" i="1"/>
  <c r="M9" i="1"/>
  <c r="N9" i="1"/>
  <c r="O9" i="1"/>
  <c r="P9" i="1"/>
  <c r="Q9" i="1"/>
  <c r="K9" i="1"/>
  <c r="L9" i="1"/>
  <c r="R9" i="1"/>
  <c r="S9" i="1"/>
  <c r="M10" i="1"/>
  <c r="N10" i="1"/>
  <c r="O10" i="1"/>
  <c r="P10" i="1"/>
  <c r="Q10" i="1"/>
  <c r="K10" i="1"/>
  <c r="L10" i="1"/>
  <c r="R10" i="1"/>
  <c r="S10" i="1"/>
  <c r="M11" i="1"/>
  <c r="N11" i="1"/>
  <c r="O11" i="1"/>
  <c r="P11" i="1"/>
  <c r="Q11" i="1"/>
  <c r="K11" i="1"/>
  <c r="L11" i="1"/>
  <c r="R11" i="1"/>
  <c r="S11" i="1"/>
  <c r="M12" i="1"/>
  <c r="N12" i="1"/>
  <c r="O12" i="1"/>
  <c r="P12" i="1"/>
  <c r="Q12" i="1"/>
  <c r="K12" i="1"/>
  <c r="L12" i="1"/>
  <c r="R12" i="1"/>
  <c r="S12" i="1"/>
  <c r="M13" i="1"/>
  <c r="N13" i="1"/>
  <c r="O13" i="1"/>
  <c r="P13" i="1"/>
  <c r="Q13" i="1"/>
  <c r="K13" i="1"/>
  <c r="L13" i="1"/>
  <c r="R13" i="1"/>
  <c r="S13" i="1"/>
  <c r="M14" i="1"/>
  <c r="N14" i="1"/>
  <c r="O14" i="1"/>
  <c r="P14" i="1"/>
  <c r="Q14" i="1"/>
  <c r="K14" i="1"/>
  <c r="L14" i="1"/>
  <c r="R14" i="1"/>
  <c r="S14" i="1"/>
  <c r="M15" i="1"/>
  <c r="N15" i="1"/>
  <c r="O15" i="1"/>
  <c r="P15" i="1"/>
  <c r="Q15" i="1"/>
  <c r="K15" i="1"/>
  <c r="L15" i="1"/>
  <c r="R15" i="1"/>
  <c r="S15" i="1"/>
  <c r="M16" i="1"/>
  <c r="N16" i="1"/>
  <c r="O16" i="1"/>
  <c r="P16" i="1"/>
  <c r="Q16" i="1"/>
  <c r="K16" i="1"/>
  <c r="L16" i="1"/>
  <c r="R16" i="1"/>
  <c r="S16" i="1"/>
  <c r="M17" i="1"/>
  <c r="N17" i="1"/>
  <c r="O17" i="1"/>
  <c r="P17" i="1"/>
  <c r="Q17" i="1"/>
  <c r="K17" i="1"/>
  <c r="L17" i="1"/>
  <c r="R17" i="1"/>
  <c r="S17" i="1"/>
  <c r="M18" i="1"/>
  <c r="N18" i="1"/>
  <c r="O18" i="1"/>
  <c r="P18" i="1"/>
  <c r="Q18" i="1"/>
  <c r="K18" i="1"/>
  <c r="L18" i="1"/>
  <c r="R18" i="1"/>
  <c r="S18" i="1"/>
  <c r="M19" i="1"/>
  <c r="N19" i="1"/>
  <c r="O19" i="1"/>
  <c r="P19" i="1"/>
  <c r="Q19" i="1"/>
  <c r="K19" i="1"/>
  <c r="L19" i="1"/>
  <c r="R19" i="1"/>
  <c r="S19" i="1"/>
  <c r="M20" i="1"/>
  <c r="N20" i="1"/>
  <c r="O20" i="1"/>
  <c r="P20" i="1"/>
  <c r="Q20" i="1"/>
  <c r="K20" i="1"/>
  <c r="L20" i="1"/>
  <c r="R20" i="1"/>
  <c r="S20" i="1"/>
  <c r="M21" i="1"/>
  <c r="N21" i="1"/>
  <c r="O21" i="1"/>
  <c r="P21" i="1"/>
  <c r="Q21" i="1"/>
  <c r="K21" i="1"/>
  <c r="L21" i="1"/>
  <c r="R21" i="1"/>
  <c r="S21" i="1"/>
  <c r="M22" i="1"/>
  <c r="N22" i="1"/>
  <c r="O22" i="1"/>
  <c r="P22" i="1"/>
  <c r="Q22" i="1"/>
  <c r="K22" i="1"/>
  <c r="L22" i="1"/>
  <c r="R22" i="1"/>
  <c r="S22" i="1"/>
  <c r="M23" i="1"/>
  <c r="N23" i="1"/>
  <c r="O23" i="1"/>
  <c r="P23" i="1"/>
  <c r="Q23" i="1"/>
  <c r="K23" i="1"/>
  <c r="L23" i="1"/>
  <c r="R23" i="1"/>
  <c r="S23" i="1"/>
  <c r="M24" i="1"/>
  <c r="N24" i="1"/>
  <c r="O24" i="1"/>
  <c r="P24" i="1"/>
  <c r="Q24" i="1"/>
  <c r="K24" i="1"/>
  <c r="L24" i="1"/>
  <c r="R24" i="1"/>
  <c r="S24" i="1"/>
  <c r="M25" i="1"/>
  <c r="N25" i="1"/>
  <c r="O25" i="1"/>
  <c r="P25" i="1"/>
  <c r="Q25" i="1"/>
  <c r="K25" i="1"/>
  <c r="L25" i="1"/>
  <c r="R25" i="1"/>
  <c r="S25" i="1"/>
  <c r="M26" i="1"/>
  <c r="N26" i="1"/>
  <c r="O26" i="1"/>
  <c r="P26" i="1"/>
  <c r="Q26" i="1"/>
  <c r="K26" i="1"/>
  <c r="L26" i="1"/>
  <c r="R26" i="1"/>
  <c r="S26" i="1"/>
  <c r="M27" i="1"/>
  <c r="N27" i="1"/>
  <c r="O27" i="1"/>
  <c r="P27" i="1"/>
  <c r="Q27" i="1"/>
  <c r="K27" i="1"/>
  <c r="L27" i="1"/>
  <c r="R27" i="1"/>
  <c r="S27" i="1"/>
  <c r="M28" i="1"/>
  <c r="N28" i="1"/>
  <c r="O28" i="1"/>
  <c r="P28" i="1"/>
  <c r="Q28" i="1"/>
  <c r="K28" i="1"/>
  <c r="L28" i="1"/>
  <c r="R28" i="1"/>
  <c r="S28" i="1"/>
  <c r="M29" i="1"/>
  <c r="N29" i="1"/>
  <c r="O29" i="1"/>
  <c r="P29" i="1"/>
  <c r="Q29" i="1"/>
  <c r="K29" i="1"/>
  <c r="L29" i="1"/>
  <c r="R29" i="1"/>
  <c r="S29" i="1"/>
  <c r="M30" i="1"/>
  <c r="N30" i="1"/>
  <c r="O30" i="1"/>
  <c r="P30" i="1"/>
  <c r="Q30" i="1"/>
  <c r="K30" i="1"/>
  <c r="L30" i="1"/>
  <c r="R30" i="1"/>
  <c r="S30" i="1"/>
  <c r="M31" i="1"/>
  <c r="N31" i="1"/>
  <c r="O31" i="1"/>
  <c r="P31" i="1"/>
  <c r="Q31" i="1"/>
  <c r="K31" i="1"/>
  <c r="L31" i="1"/>
  <c r="R31" i="1"/>
  <c r="S31" i="1"/>
  <c r="M32" i="1"/>
  <c r="N32" i="1"/>
  <c r="O32" i="1"/>
  <c r="P32" i="1"/>
  <c r="Q32" i="1"/>
  <c r="K32" i="1"/>
  <c r="L32" i="1"/>
  <c r="R32" i="1"/>
  <c r="S32" i="1"/>
  <c r="M33" i="1"/>
  <c r="N33" i="1"/>
  <c r="O33" i="1"/>
  <c r="P33" i="1"/>
  <c r="Q33" i="1"/>
  <c r="K33" i="1"/>
  <c r="L33" i="1"/>
  <c r="R33" i="1"/>
  <c r="S33" i="1"/>
  <c r="M34" i="1"/>
  <c r="N34" i="1"/>
  <c r="O34" i="1"/>
  <c r="P34" i="1"/>
  <c r="Q34" i="1"/>
  <c r="K34" i="1"/>
  <c r="L34" i="1"/>
  <c r="R34" i="1"/>
  <c r="S34" i="1"/>
  <c r="M35" i="1"/>
  <c r="N35" i="1"/>
  <c r="O35" i="1"/>
  <c r="P35" i="1"/>
  <c r="Q35" i="1"/>
  <c r="K35" i="1"/>
  <c r="L35" i="1"/>
  <c r="R35" i="1"/>
  <c r="S35" i="1"/>
  <c r="M36" i="1"/>
  <c r="N36" i="1"/>
  <c r="O36" i="1"/>
  <c r="P36" i="1"/>
  <c r="Q36" i="1"/>
  <c r="K36" i="1"/>
  <c r="L36" i="1"/>
  <c r="R36" i="1"/>
  <c r="S36" i="1"/>
  <c r="M37" i="1"/>
  <c r="N37" i="1"/>
  <c r="O37" i="1"/>
  <c r="P37" i="1"/>
  <c r="Q37" i="1"/>
  <c r="K37" i="1"/>
  <c r="L37" i="1"/>
  <c r="R37" i="1"/>
  <c r="S37" i="1"/>
  <c r="M38" i="1"/>
  <c r="N38" i="1"/>
  <c r="O38" i="1"/>
  <c r="P38" i="1"/>
  <c r="Q38" i="1"/>
  <c r="K38" i="1"/>
  <c r="L38" i="1"/>
  <c r="R38" i="1"/>
  <c r="S38" i="1"/>
  <c r="M39" i="1"/>
  <c r="N39" i="1"/>
  <c r="O39" i="1"/>
  <c r="P39" i="1"/>
  <c r="Q39" i="1"/>
  <c r="K39" i="1"/>
  <c r="L39" i="1"/>
  <c r="R39" i="1"/>
  <c r="S39" i="1"/>
  <c r="M40" i="1"/>
  <c r="N40" i="1"/>
  <c r="O40" i="1"/>
  <c r="P40" i="1"/>
  <c r="Q40" i="1"/>
  <c r="K40" i="1"/>
  <c r="L40" i="1"/>
  <c r="R40" i="1"/>
  <c r="S40" i="1"/>
  <c r="M41" i="1"/>
  <c r="N41" i="1"/>
  <c r="O41" i="1"/>
  <c r="P41" i="1"/>
  <c r="Q41" i="1"/>
  <c r="K41" i="1"/>
  <c r="L41" i="1"/>
  <c r="R41" i="1"/>
  <c r="S41" i="1"/>
  <c r="M42" i="1"/>
  <c r="N42" i="1"/>
  <c r="O42" i="1"/>
  <c r="P42" i="1"/>
  <c r="Q42" i="1"/>
  <c r="K42" i="1"/>
  <c r="L42" i="1"/>
  <c r="R42" i="1"/>
  <c r="S42" i="1"/>
  <c r="M43" i="1"/>
  <c r="N43" i="1"/>
  <c r="O43" i="1"/>
  <c r="P43" i="1"/>
  <c r="Q43" i="1"/>
  <c r="K43" i="1"/>
  <c r="L43" i="1"/>
  <c r="R43" i="1"/>
  <c r="S43" i="1"/>
  <c r="M44" i="1"/>
  <c r="N44" i="1"/>
  <c r="O44" i="1"/>
  <c r="P44" i="1"/>
  <c r="Q44" i="1"/>
  <c r="K44" i="1"/>
  <c r="L44" i="1"/>
  <c r="R44" i="1"/>
  <c r="S44" i="1"/>
  <c r="M45" i="1"/>
  <c r="N45" i="1"/>
  <c r="O45" i="1"/>
  <c r="P45" i="1"/>
  <c r="Q45" i="1"/>
  <c r="K45" i="1"/>
  <c r="L45" i="1"/>
  <c r="R45" i="1"/>
  <c r="S45" i="1"/>
  <c r="M46" i="1"/>
  <c r="N46" i="1"/>
  <c r="O46" i="1"/>
  <c r="P46" i="1"/>
  <c r="Q46" i="1"/>
  <c r="K46" i="1"/>
  <c r="L46" i="1"/>
  <c r="R46" i="1"/>
  <c r="S46" i="1"/>
  <c r="M47" i="1"/>
  <c r="N47" i="1"/>
  <c r="O47" i="1"/>
  <c r="P47" i="1"/>
  <c r="Q47" i="1"/>
  <c r="K47" i="1"/>
  <c r="L47" i="1"/>
  <c r="R47" i="1"/>
  <c r="S47" i="1"/>
  <c r="M48" i="1"/>
  <c r="N48" i="1"/>
  <c r="O48" i="1"/>
  <c r="P48" i="1"/>
  <c r="Q48" i="1"/>
  <c r="K48" i="1"/>
  <c r="L48" i="1"/>
  <c r="R48" i="1"/>
  <c r="S48" i="1"/>
  <c r="M49" i="1"/>
  <c r="N49" i="1"/>
  <c r="O49" i="1"/>
  <c r="P49" i="1"/>
  <c r="Q49" i="1"/>
  <c r="K49" i="1"/>
  <c r="L49" i="1"/>
  <c r="R49" i="1"/>
  <c r="S49" i="1"/>
  <c r="M50" i="1"/>
  <c r="N50" i="1"/>
  <c r="O50" i="1"/>
  <c r="P50" i="1"/>
  <c r="Q50" i="1"/>
  <c r="K50" i="1"/>
  <c r="L50" i="1"/>
  <c r="R50" i="1"/>
  <c r="S50" i="1"/>
  <c r="M51" i="1"/>
  <c r="N51" i="1"/>
  <c r="O51" i="1"/>
  <c r="P51" i="1"/>
  <c r="Q51" i="1"/>
  <c r="K51" i="1"/>
  <c r="L51" i="1"/>
  <c r="R51" i="1"/>
  <c r="S51" i="1"/>
  <c r="M52" i="1"/>
  <c r="N52" i="1"/>
  <c r="O52" i="1"/>
  <c r="P52" i="1"/>
  <c r="Q52" i="1"/>
  <c r="K52" i="1"/>
  <c r="L52" i="1"/>
  <c r="R52" i="1"/>
  <c r="S52" i="1"/>
  <c r="M53" i="1"/>
  <c r="N53" i="1"/>
  <c r="O53" i="1"/>
  <c r="P53" i="1"/>
  <c r="Q53" i="1"/>
  <c r="K53" i="1"/>
  <c r="L53" i="1"/>
  <c r="R53" i="1"/>
  <c r="S53" i="1"/>
  <c r="M54" i="1"/>
  <c r="N54" i="1"/>
  <c r="O54" i="1"/>
  <c r="P54" i="1"/>
  <c r="Q54" i="1"/>
  <c r="K54" i="1"/>
  <c r="L54" i="1"/>
  <c r="R54" i="1"/>
  <c r="S54" i="1"/>
  <c r="M55" i="1"/>
  <c r="N55" i="1"/>
  <c r="O55" i="1"/>
  <c r="P55" i="1"/>
  <c r="Q55" i="1"/>
  <c r="K55" i="1"/>
  <c r="L55" i="1"/>
  <c r="R55" i="1"/>
  <c r="S55" i="1"/>
  <c r="M56" i="1"/>
  <c r="N56" i="1"/>
  <c r="O56" i="1"/>
  <c r="P56" i="1"/>
  <c r="Q56" i="1"/>
  <c r="K56" i="1"/>
  <c r="L56" i="1"/>
  <c r="R56" i="1"/>
  <c r="S56" i="1"/>
  <c r="M57" i="1"/>
  <c r="N57" i="1"/>
  <c r="O57" i="1"/>
  <c r="P57" i="1"/>
  <c r="Q57" i="1"/>
  <c r="K57" i="1"/>
  <c r="L57" i="1"/>
  <c r="R57" i="1"/>
  <c r="S57" i="1"/>
  <c r="M58" i="1"/>
  <c r="N58" i="1"/>
  <c r="O58" i="1"/>
  <c r="P58" i="1"/>
  <c r="Q58" i="1"/>
  <c r="K58" i="1"/>
  <c r="L58" i="1"/>
  <c r="R58" i="1"/>
  <c r="S58" i="1"/>
  <c r="M59" i="1"/>
  <c r="N59" i="1"/>
  <c r="O59" i="1"/>
  <c r="P59" i="1"/>
  <c r="Q59" i="1"/>
  <c r="K59" i="1"/>
  <c r="L59" i="1"/>
  <c r="R59" i="1"/>
  <c r="S59" i="1"/>
  <c r="M60" i="1"/>
  <c r="N60" i="1"/>
  <c r="O60" i="1"/>
  <c r="P60" i="1"/>
  <c r="Q60" i="1"/>
  <c r="K60" i="1"/>
  <c r="L60" i="1"/>
  <c r="R60" i="1"/>
  <c r="S60" i="1"/>
  <c r="M61" i="1"/>
  <c r="N61" i="1"/>
  <c r="O61" i="1"/>
  <c r="P61" i="1"/>
  <c r="Q61" i="1"/>
  <c r="K61" i="1"/>
  <c r="L61" i="1"/>
  <c r="R61" i="1"/>
  <c r="S61" i="1"/>
  <c r="M62" i="1"/>
  <c r="N62" i="1"/>
  <c r="O62" i="1"/>
  <c r="P62" i="1"/>
  <c r="Q62" i="1"/>
  <c r="K62" i="1"/>
  <c r="L62" i="1"/>
  <c r="R62" i="1"/>
  <c r="S62" i="1"/>
  <c r="M63" i="1"/>
  <c r="N63" i="1"/>
  <c r="O63" i="1"/>
  <c r="P63" i="1"/>
  <c r="Q63" i="1"/>
  <c r="K63" i="1"/>
  <c r="L63" i="1"/>
  <c r="R63" i="1"/>
  <c r="S63" i="1"/>
  <c r="M64" i="1"/>
  <c r="N64" i="1"/>
  <c r="O64" i="1"/>
  <c r="P64" i="1"/>
  <c r="Q64" i="1"/>
  <c r="K64" i="1"/>
  <c r="L64" i="1"/>
  <c r="R64" i="1"/>
  <c r="S64" i="1"/>
  <c r="M65" i="1"/>
  <c r="N65" i="1"/>
  <c r="O65" i="1"/>
  <c r="P65" i="1"/>
  <c r="Q65" i="1"/>
  <c r="K65" i="1"/>
  <c r="L65" i="1"/>
  <c r="R65" i="1"/>
  <c r="S65" i="1"/>
  <c r="M66" i="1"/>
  <c r="N66" i="1"/>
  <c r="O66" i="1"/>
  <c r="P66" i="1"/>
  <c r="Q66" i="1"/>
  <c r="K66" i="1"/>
  <c r="L66" i="1"/>
  <c r="R66" i="1"/>
  <c r="S66" i="1"/>
  <c r="M67" i="1"/>
  <c r="N67" i="1"/>
  <c r="O67" i="1"/>
  <c r="P67" i="1"/>
  <c r="Q67" i="1"/>
  <c r="K67" i="1"/>
  <c r="L67" i="1"/>
  <c r="R67" i="1"/>
  <c r="S67" i="1"/>
  <c r="M68" i="1"/>
  <c r="N68" i="1"/>
  <c r="O68" i="1"/>
  <c r="P68" i="1"/>
  <c r="Q68" i="1"/>
  <c r="K68" i="1"/>
  <c r="L68" i="1"/>
  <c r="R68" i="1"/>
  <c r="S68" i="1"/>
  <c r="M69" i="1"/>
  <c r="N69" i="1"/>
  <c r="O69" i="1"/>
  <c r="P69" i="1"/>
  <c r="Q69" i="1"/>
  <c r="K69" i="1"/>
  <c r="L69" i="1"/>
  <c r="R69" i="1"/>
  <c r="S69" i="1"/>
  <c r="M70" i="1"/>
  <c r="N70" i="1"/>
  <c r="O70" i="1"/>
  <c r="P70" i="1"/>
  <c r="Q70" i="1"/>
  <c r="K70" i="1"/>
  <c r="L70" i="1"/>
  <c r="R70" i="1"/>
  <c r="S70" i="1"/>
  <c r="M71" i="1"/>
  <c r="N71" i="1"/>
  <c r="O71" i="1"/>
  <c r="P71" i="1"/>
  <c r="Q71" i="1"/>
  <c r="K71" i="1"/>
  <c r="L71" i="1"/>
  <c r="R71" i="1"/>
  <c r="S71" i="1"/>
  <c r="M72" i="1"/>
  <c r="N72" i="1"/>
  <c r="O72" i="1"/>
  <c r="P72" i="1"/>
  <c r="Q72" i="1"/>
  <c r="K72" i="1"/>
  <c r="L72" i="1"/>
  <c r="R72" i="1"/>
  <c r="S72" i="1"/>
  <c r="M73" i="1"/>
  <c r="N73" i="1"/>
  <c r="O73" i="1"/>
  <c r="P73" i="1"/>
  <c r="Q73" i="1"/>
  <c r="K73" i="1"/>
  <c r="L73" i="1"/>
  <c r="R73" i="1"/>
  <c r="S73" i="1"/>
  <c r="M74" i="1"/>
  <c r="N74" i="1"/>
  <c r="O74" i="1"/>
  <c r="P74" i="1"/>
  <c r="Q74" i="1"/>
  <c r="K74" i="1"/>
  <c r="L74" i="1"/>
  <c r="R74" i="1"/>
  <c r="S74" i="1"/>
  <c r="M75" i="1"/>
  <c r="N75" i="1"/>
  <c r="O75" i="1"/>
  <c r="P75" i="1"/>
  <c r="Q75" i="1"/>
  <c r="K75" i="1"/>
  <c r="L75" i="1"/>
  <c r="R75" i="1"/>
  <c r="S75" i="1"/>
  <c r="M76" i="1"/>
  <c r="N76" i="1"/>
  <c r="O76" i="1"/>
  <c r="P76" i="1"/>
  <c r="Q76" i="1"/>
  <c r="K76" i="1"/>
  <c r="L76" i="1"/>
  <c r="R76" i="1"/>
  <c r="S76" i="1"/>
  <c r="M77" i="1"/>
  <c r="N77" i="1"/>
  <c r="O77" i="1"/>
  <c r="P77" i="1"/>
  <c r="Q77" i="1"/>
  <c r="K77" i="1"/>
  <c r="L77" i="1"/>
  <c r="R77" i="1"/>
  <c r="S77" i="1"/>
  <c r="M78" i="1"/>
  <c r="N78" i="1"/>
  <c r="O78" i="1"/>
  <c r="P78" i="1"/>
  <c r="Q78" i="1"/>
  <c r="K78" i="1"/>
  <c r="L78" i="1"/>
  <c r="R78" i="1"/>
  <c r="S78" i="1"/>
  <c r="M79" i="1"/>
  <c r="N79" i="1"/>
  <c r="O79" i="1"/>
  <c r="P79" i="1"/>
  <c r="Q79" i="1"/>
  <c r="K79" i="1"/>
  <c r="L79" i="1"/>
  <c r="R79" i="1"/>
  <c r="S79" i="1"/>
  <c r="M80" i="1"/>
  <c r="N80" i="1"/>
  <c r="O80" i="1"/>
  <c r="P80" i="1"/>
  <c r="Q80" i="1"/>
  <c r="K80" i="1"/>
  <c r="L80" i="1"/>
  <c r="R80" i="1"/>
  <c r="S80" i="1"/>
  <c r="M81" i="1"/>
  <c r="N81" i="1"/>
  <c r="O81" i="1"/>
  <c r="P81" i="1"/>
  <c r="Q81" i="1"/>
  <c r="K81" i="1"/>
  <c r="L81" i="1"/>
  <c r="R81" i="1"/>
  <c r="S81" i="1"/>
  <c r="M82" i="1"/>
  <c r="N82" i="1"/>
  <c r="O82" i="1"/>
  <c r="P82" i="1"/>
  <c r="Q82" i="1"/>
  <c r="K82" i="1"/>
  <c r="L82" i="1"/>
  <c r="R82" i="1"/>
  <c r="S82" i="1"/>
  <c r="M83" i="1"/>
  <c r="N83" i="1"/>
  <c r="O83" i="1"/>
  <c r="P83" i="1"/>
  <c r="Q83" i="1"/>
  <c r="K83" i="1"/>
  <c r="L83" i="1"/>
  <c r="R83" i="1"/>
  <c r="S83" i="1"/>
  <c r="M84" i="1"/>
  <c r="N84" i="1"/>
  <c r="O84" i="1"/>
  <c r="P84" i="1"/>
  <c r="Q84" i="1"/>
  <c r="K84" i="1"/>
  <c r="L84" i="1"/>
  <c r="R84" i="1"/>
  <c r="S84" i="1"/>
  <c r="M85" i="1"/>
  <c r="N85" i="1"/>
  <c r="O85" i="1"/>
  <c r="P85" i="1"/>
  <c r="Q85" i="1"/>
  <c r="K85" i="1"/>
  <c r="L85" i="1"/>
  <c r="R85" i="1"/>
  <c r="S85" i="1"/>
  <c r="M86" i="1"/>
  <c r="N86" i="1"/>
  <c r="O86" i="1"/>
  <c r="P86" i="1"/>
  <c r="Q86" i="1"/>
  <c r="K86" i="1"/>
  <c r="L86" i="1"/>
  <c r="R86" i="1"/>
  <c r="S86" i="1"/>
  <c r="M87" i="1"/>
  <c r="N87" i="1"/>
  <c r="O87" i="1"/>
  <c r="P87" i="1"/>
  <c r="Q87" i="1"/>
  <c r="K87" i="1"/>
  <c r="L87" i="1"/>
  <c r="R87" i="1"/>
  <c r="S87" i="1"/>
  <c r="M88" i="1"/>
  <c r="N88" i="1"/>
  <c r="O88" i="1"/>
  <c r="P88" i="1"/>
  <c r="Q88" i="1"/>
  <c r="K88" i="1"/>
  <c r="L88" i="1"/>
  <c r="R88" i="1"/>
  <c r="S88" i="1"/>
  <c r="M89" i="1"/>
  <c r="N89" i="1"/>
  <c r="O89" i="1"/>
  <c r="P89" i="1"/>
  <c r="Q89" i="1"/>
  <c r="K89" i="1"/>
  <c r="L89" i="1"/>
  <c r="R89" i="1"/>
  <c r="S89" i="1"/>
  <c r="M90" i="1"/>
  <c r="N90" i="1"/>
  <c r="O90" i="1"/>
  <c r="P90" i="1"/>
  <c r="Q90" i="1"/>
  <c r="K90" i="1"/>
  <c r="L90" i="1"/>
  <c r="R90" i="1"/>
  <c r="S90" i="1"/>
  <c r="M91" i="1"/>
  <c r="N91" i="1"/>
  <c r="O91" i="1"/>
  <c r="P91" i="1"/>
  <c r="Q91" i="1"/>
  <c r="K91" i="1"/>
  <c r="L91" i="1"/>
  <c r="R91" i="1"/>
  <c r="S91" i="1"/>
  <c r="M92" i="1"/>
  <c r="N92" i="1"/>
  <c r="O92" i="1"/>
  <c r="P92" i="1"/>
  <c r="Q92" i="1"/>
  <c r="K92" i="1"/>
  <c r="L92" i="1"/>
  <c r="R92" i="1"/>
  <c r="S92" i="1"/>
  <c r="M93" i="1"/>
  <c r="N93" i="1"/>
  <c r="O93" i="1"/>
  <c r="P93" i="1"/>
  <c r="Q93" i="1"/>
  <c r="K93" i="1"/>
  <c r="L93" i="1"/>
  <c r="R93" i="1"/>
  <c r="S93" i="1"/>
  <c r="M94" i="1"/>
  <c r="N94" i="1"/>
  <c r="O94" i="1"/>
  <c r="P94" i="1"/>
  <c r="Q94" i="1"/>
  <c r="K94" i="1"/>
  <c r="L94" i="1"/>
  <c r="R94" i="1"/>
  <c r="S94" i="1"/>
  <c r="M95" i="1"/>
  <c r="N95" i="1"/>
  <c r="O95" i="1"/>
  <c r="P95" i="1"/>
  <c r="Q95" i="1"/>
  <c r="K95" i="1"/>
  <c r="L95" i="1"/>
  <c r="R95" i="1"/>
  <c r="S95" i="1"/>
  <c r="M96" i="1"/>
  <c r="N96" i="1"/>
  <c r="O96" i="1"/>
  <c r="P96" i="1"/>
  <c r="Q96" i="1"/>
  <c r="K96" i="1"/>
  <c r="L96" i="1"/>
  <c r="R96" i="1"/>
  <c r="S96" i="1"/>
  <c r="M97" i="1"/>
  <c r="N97" i="1"/>
  <c r="O97" i="1"/>
  <c r="P97" i="1"/>
  <c r="Q97" i="1"/>
  <c r="K97" i="1"/>
  <c r="L97" i="1"/>
  <c r="R97" i="1"/>
  <c r="S97" i="1"/>
  <c r="M98" i="1"/>
  <c r="N98" i="1"/>
  <c r="O98" i="1"/>
  <c r="P98" i="1"/>
  <c r="Q98" i="1"/>
  <c r="K98" i="1"/>
  <c r="L98" i="1"/>
  <c r="R98" i="1"/>
  <c r="S98" i="1"/>
  <c r="M99" i="1"/>
  <c r="N99" i="1"/>
  <c r="O99" i="1"/>
  <c r="P99" i="1"/>
  <c r="Q99" i="1"/>
  <c r="K99" i="1"/>
  <c r="L99" i="1"/>
  <c r="R99" i="1"/>
  <c r="S99" i="1"/>
  <c r="M100" i="1"/>
  <c r="N100" i="1"/>
  <c r="O100" i="1"/>
  <c r="P100" i="1"/>
  <c r="Q100" i="1"/>
  <c r="K100" i="1"/>
  <c r="L100" i="1"/>
  <c r="R100" i="1"/>
  <c r="S100" i="1"/>
  <c r="M101" i="1"/>
  <c r="N101" i="1"/>
  <c r="O101" i="1"/>
  <c r="P101" i="1"/>
  <c r="Q101" i="1"/>
  <c r="K101" i="1"/>
  <c r="L101" i="1"/>
  <c r="R101" i="1"/>
  <c r="S101" i="1"/>
  <c r="M102" i="1"/>
  <c r="N102" i="1"/>
  <c r="O102" i="1"/>
  <c r="P102" i="1"/>
  <c r="Q102" i="1"/>
  <c r="K102" i="1"/>
  <c r="L102" i="1"/>
  <c r="R102" i="1"/>
  <c r="S102" i="1"/>
  <c r="M103" i="1"/>
  <c r="N103" i="1"/>
  <c r="O103" i="1"/>
  <c r="P103" i="1"/>
  <c r="Q103" i="1"/>
  <c r="K103" i="1"/>
  <c r="L103" i="1"/>
  <c r="R103" i="1"/>
  <c r="S103" i="1"/>
  <c r="M104" i="1"/>
  <c r="N104" i="1"/>
  <c r="O104" i="1"/>
  <c r="P104" i="1"/>
  <c r="Q104" i="1"/>
  <c r="K104" i="1"/>
  <c r="L104" i="1"/>
  <c r="R104" i="1"/>
  <c r="S104" i="1"/>
  <c r="M105" i="1"/>
  <c r="N105" i="1"/>
  <c r="O105" i="1"/>
  <c r="P105" i="1"/>
  <c r="Q105" i="1"/>
  <c r="K105" i="1"/>
  <c r="L105" i="1"/>
  <c r="R105" i="1"/>
  <c r="S105" i="1"/>
  <c r="M106" i="1"/>
  <c r="N106" i="1"/>
  <c r="O106" i="1"/>
  <c r="P106" i="1"/>
  <c r="Q106" i="1"/>
  <c r="K106" i="1"/>
  <c r="L106" i="1"/>
  <c r="R106" i="1"/>
  <c r="S106" i="1"/>
  <c r="M107" i="1"/>
  <c r="N107" i="1"/>
  <c r="O107" i="1"/>
  <c r="P107" i="1"/>
  <c r="Q107" i="1"/>
  <c r="K107" i="1"/>
  <c r="L107" i="1"/>
  <c r="R107" i="1"/>
  <c r="S107" i="1"/>
  <c r="M108" i="1"/>
  <c r="N108" i="1"/>
  <c r="O108" i="1"/>
  <c r="P108" i="1"/>
  <c r="Q108" i="1"/>
  <c r="K108" i="1"/>
  <c r="L108" i="1"/>
  <c r="R108" i="1"/>
  <c r="S108" i="1"/>
  <c r="M109" i="1"/>
  <c r="N109" i="1"/>
  <c r="O109" i="1"/>
  <c r="P109" i="1"/>
  <c r="Q109" i="1"/>
  <c r="K109" i="1"/>
  <c r="L109" i="1"/>
  <c r="R109" i="1"/>
  <c r="S109" i="1"/>
  <c r="M110" i="1"/>
  <c r="N110" i="1"/>
  <c r="O110" i="1"/>
  <c r="P110" i="1"/>
  <c r="Q110" i="1"/>
  <c r="K110" i="1"/>
  <c r="L110" i="1"/>
  <c r="R110" i="1"/>
  <c r="S110" i="1"/>
  <c r="M111" i="1"/>
  <c r="N111" i="1"/>
  <c r="O111" i="1"/>
  <c r="P111" i="1"/>
  <c r="Q111" i="1"/>
  <c r="K111" i="1"/>
  <c r="L111" i="1"/>
  <c r="R111" i="1"/>
  <c r="S111" i="1"/>
  <c r="M112" i="1"/>
  <c r="N112" i="1"/>
  <c r="O112" i="1"/>
  <c r="P112" i="1"/>
  <c r="Q112" i="1"/>
  <c r="K112" i="1"/>
  <c r="L112" i="1"/>
  <c r="R112" i="1"/>
  <c r="S112" i="1"/>
  <c r="M113" i="1"/>
  <c r="N113" i="1"/>
  <c r="O113" i="1"/>
  <c r="P113" i="1"/>
  <c r="Q113" i="1"/>
  <c r="K113" i="1"/>
  <c r="L113" i="1"/>
  <c r="R113" i="1"/>
  <c r="S113" i="1"/>
  <c r="M114" i="1"/>
  <c r="N114" i="1"/>
  <c r="O114" i="1"/>
  <c r="P114" i="1"/>
  <c r="Q114" i="1"/>
  <c r="K114" i="1"/>
  <c r="L114" i="1"/>
  <c r="R114" i="1"/>
  <c r="S114" i="1"/>
  <c r="M115" i="1"/>
  <c r="N115" i="1"/>
  <c r="O115" i="1"/>
  <c r="P115" i="1"/>
  <c r="Q115" i="1"/>
  <c r="K115" i="1"/>
  <c r="L115" i="1"/>
  <c r="R115" i="1"/>
  <c r="S115" i="1"/>
  <c r="M116" i="1"/>
  <c r="N116" i="1"/>
  <c r="O116" i="1"/>
  <c r="P116" i="1"/>
  <c r="Q116" i="1"/>
  <c r="K116" i="1"/>
  <c r="L116" i="1"/>
  <c r="R116" i="1"/>
  <c r="S116" i="1"/>
  <c r="M117" i="1"/>
  <c r="N117" i="1"/>
  <c r="O117" i="1"/>
  <c r="P117" i="1"/>
  <c r="Q117" i="1"/>
  <c r="K117" i="1"/>
  <c r="L117" i="1"/>
  <c r="R117" i="1"/>
  <c r="S117" i="1"/>
  <c r="M118" i="1"/>
  <c r="N118" i="1"/>
  <c r="O118" i="1"/>
  <c r="P118" i="1"/>
  <c r="Q118" i="1"/>
  <c r="K118" i="1"/>
  <c r="L118" i="1"/>
  <c r="R118" i="1"/>
  <c r="S118" i="1"/>
  <c r="M119" i="1"/>
  <c r="N119" i="1"/>
  <c r="O119" i="1"/>
  <c r="P119" i="1"/>
  <c r="Q119" i="1"/>
  <c r="K119" i="1"/>
  <c r="L119" i="1"/>
  <c r="R119" i="1"/>
  <c r="S119" i="1"/>
  <c r="M120" i="1"/>
  <c r="N120" i="1"/>
  <c r="O120" i="1"/>
  <c r="P120" i="1"/>
  <c r="Q120" i="1"/>
  <c r="K120" i="1"/>
  <c r="L120" i="1"/>
  <c r="R120" i="1"/>
  <c r="S120" i="1"/>
  <c r="M121" i="1"/>
  <c r="N121" i="1"/>
  <c r="O121" i="1"/>
  <c r="P121" i="1"/>
  <c r="Q121" i="1"/>
  <c r="K121" i="1"/>
  <c r="L121" i="1"/>
  <c r="R121" i="1"/>
  <c r="S121" i="1"/>
  <c r="M122" i="1"/>
  <c r="N122" i="1"/>
  <c r="O122" i="1"/>
  <c r="P122" i="1"/>
  <c r="Q122" i="1"/>
  <c r="K122" i="1"/>
  <c r="L122" i="1"/>
  <c r="R122" i="1"/>
  <c r="S122" i="1"/>
  <c r="M123" i="1"/>
  <c r="N123" i="1"/>
  <c r="O123" i="1"/>
  <c r="P123" i="1"/>
  <c r="Q123" i="1"/>
  <c r="K123" i="1"/>
  <c r="L123" i="1"/>
  <c r="R123" i="1"/>
  <c r="S123" i="1"/>
  <c r="M124" i="1"/>
  <c r="N124" i="1"/>
  <c r="O124" i="1"/>
  <c r="P124" i="1"/>
  <c r="Q124" i="1"/>
  <c r="K124" i="1"/>
  <c r="L124" i="1"/>
  <c r="R124" i="1"/>
  <c r="S124" i="1"/>
  <c r="M125" i="1"/>
  <c r="N125" i="1"/>
  <c r="O125" i="1"/>
  <c r="P125" i="1"/>
  <c r="Q125" i="1"/>
  <c r="K125" i="1"/>
  <c r="L125" i="1"/>
  <c r="R125" i="1"/>
  <c r="S125" i="1"/>
  <c r="M126" i="1"/>
  <c r="N126" i="1"/>
  <c r="O126" i="1"/>
  <c r="P126" i="1"/>
  <c r="Q126" i="1"/>
  <c r="K126" i="1"/>
  <c r="L126" i="1"/>
  <c r="R126" i="1"/>
  <c r="S126" i="1"/>
  <c r="M127" i="1"/>
  <c r="N127" i="1"/>
  <c r="O127" i="1"/>
  <c r="P127" i="1"/>
  <c r="Q127" i="1"/>
  <c r="K127" i="1"/>
  <c r="L127" i="1"/>
  <c r="R127" i="1"/>
  <c r="S127" i="1"/>
  <c r="M128" i="1"/>
  <c r="N128" i="1"/>
  <c r="O128" i="1"/>
  <c r="P128" i="1"/>
  <c r="Q128" i="1"/>
  <c r="K128" i="1"/>
  <c r="L128" i="1"/>
  <c r="R128" i="1"/>
  <c r="S128" i="1"/>
  <c r="M129" i="1"/>
  <c r="N129" i="1"/>
  <c r="O129" i="1"/>
  <c r="P129" i="1"/>
  <c r="Q129" i="1"/>
  <c r="K129" i="1"/>
  <c r="L129" i="1"/>
  <c r="R129" i="1"/>
  <c r="S129" i="1"/>
  <c r="M130" i="1"/>
  <c r="N130" i="1"/>
  <c r="O130" i="1"/>
  <c r="P130" i="1"/>
  <c r="Q130" i="1"/>
  <c r="K130" i="1"/>
  <c r="L130" i="1"/>
  <c r="R130" i="1"/>
  <c r="S130" i="1"/>
  <c r="M131" i="1"/>
  <c r="N131" i="1"/>
  <c r="O131" i="1"/>
  <c r="P131" i="1"/>
  <c r="Q131" i="1"/>
  <c r="K131" i="1"/>
  <c r="L131" i="1"/>
  <c r="R131" i="1"/>
  <c r="S131" i="1"/>
  <c r="M132" i="1"/>
  <c r="N132" i="1"/>
  <c r="O132" i="1"/>
  <c r="P132" i="1"/>
  <c r="Q132" i="1"/>
  <c r="K132" i="1"/>
  <c r="L132" i="1"/>
  <c r="R132" i="1"/>
  <c r="S132" i="1"/>
  <c r="M133" i="1"/>
  <c r="N133" i="1"/>
  <c r="O133" i="1"/>
  <c r="P133" i="1"/>
  <c r="Q133" i="1"/>
  <c r="K133" i="1"/>
  <c r="L133" i="1"/>
  <c r="R133" i="1"/>
  <c r="S133" i="1"/>
  <c r="M134" i="1"/>
  <c r="N134" i="1"/>
  <c r="O134" i="1"/>
  <c r="P134" i="1"/>
  <c r="Q134" i="1"/>
  <c r="K134" i="1"/>
  <c r="L134" i="1"/>
  <c r="R134" i="1"/>
  <c r="S134" i="1"/>
  <c r="M135" i="1"/>
  <c r="N135" i="1"/>
  <c r="O135" i="1"/>
  <c r="P135" i="1"/>
  <c r="Q135" i="1"/>
  <c r="K135" i="1"/>
  <c r="L135" i="1"/>
  <c r="R135" i="1"/>
  <c r="S135" i="1"/>
  <c r="M136" i="1"/>
  <c r="N136" i="1"/>
  <c r="O136" i="1"/>
  <c r="P136" i="1"/>
  <c r="Q136" i="1"/>
  <c r="K136" i="1"/>
  <c r="L136" i="1"/>
  <c r="R136" i="1"/>
  <c r="S136" i="1"/>
  <c r="M137" i="1"/>
  <c r="N137" i="1"/>
  <c r="O137" i="1"/>
  <c r="P137" i="1"/>
  <c r="Q137" i="1"/>
  <c r="K137" i="1"/>
  <c r="L137" i="1"/>
  <c r="R137" i="1"/>
  <c r="S137" i="1"/>
  <c r="M138" i="1"/>
  <c r="N138" i="1"/>
  <c r="O138" i="1"/>
  <c r="P138" i="1"/>
  <c r="Q138" i="1"/>
  <c r="K138" i="1"/>
  <c r="L138" i="1"/>
  <c r="R138" i="1"/>
  <c r="S138" i="1"/>
  <c r="M139" i="1"/>
  <c r="N139" i="1"/>
  <c r="O139" i="1"/>
  <c r="P139" i="1"/>
  <c r="Q139" i="1"/>
  <c r="K139" i="1"/>
  <c r="L139" i="1"/>
  <c r="R139" i="1"/>
  <c r="S139" i="1"/>
  <c r="M140" i="1"/>
  <c r="N140" i="1"/>
  <c r="O140" i="1"/>
  <c r="P140" i="1"/>
  <c r="Q140" i="1"/>
  <c r="K140" i="1"/>
  <c r="L140" i="1"/>
  <c r="R140" i="1"/>
  <c r="S140" i="1"/>
  <c r="M141" i="1"/>
  <c r="N141" i="1"/>
  <c r="O141" i="1"/>
  <c r="P141" i="1"/>
  <c r="Q141" i="1"/>
  <c r="K141" i="1"/>
  <c r="L141" i="1"/>
  <c r="R141" i="1"/>
  <c r="S141" i="1"/>
  <c r="M142" i="1"/>
  <c r="N142" i="1"/>
  <c r="O142" i="1"/>
  <c r="P142" i="1"/>
  <c r="Q142" i="1"/>
  <c r="K142" i="1"/>
  <c r="L142" i="1"/>
  <c r="R142" i="1"/>
  <c r="S142" i="1"/>
  <c r="M143" i="1"/>
  <c r="N143" i="1"/>
  <c r="O143" i="1"/>
  <c r="P143" i="1"/>
  <c r="Q143" i="1"/>
  <c r="K143" i="1"/>
  <c r="L143" i="1"/>
  <c r="R143" i="1"/>
  <c r="S143" i="1"/>
  <c r="M144" i="1"/>
  <c r="N144" i="1"/>
  <c r="O144" i="1"/>
  <c r="P144" i="1"/>
  <c r="Q144" i="1"/>
  <c r="K144" i="1"/>
  <c r="L144" i="1"/>
  <c r="R144" i="1"/>
  <c r="S144" i="1"/>
  <c r="M145" i="1"/>
  <c r="N145" i="1"/>
  <c r="O145" i="1"/>
  <c r="P145" i="1"/>
  <c r="Q145" i="1"/>
  <c r="K145" i="1"/>
  <c r="L145" i="1"/>
  <c r="R145" i="1"/>
  <c r="S145" i="1"/>
  <c r="M146" i="1"/>
  <c r="N146" i="1"/>
  <c r="O146" i="1"/>
  <c r="P146" i="1"/>
  <c r="Q146" i="1"/>
  <c r="K146" i="1"/>
  <c r="L146" i="1"/>
  <c r="R146" i="1"/>
  <c r="S146" i="1"/>
  <c r="M147" i="1"/>
  <c r="N147" i="1"/>
  <c r="O147" i="1"/>
  <c r="P147" i="1"/>
  <c r="Q147" i="1"/>
  <c r="K147" i="1"/>
  <c r="L147" i="1"/>
  <c r="R147" i="1"/>
  <c r="S147" i="1"/>
  <c r="M148" i="1"/>
  <c r="N148" i="1"/>
  <c r="O148" i="1"/>
  <c r="P148" i="1"/>
  <c r="Q148" i="1"/>
  <c r="K148" i="1"/>
  <c r="L148" i="1"/>
  <c r="R148" i="1"/>
  <c r="S148" i="1"/>
  <c r="M149" i="1"/>
  <c r="N149" i="1"/>
  <c r="O149" i="1"/>
  <c r="P149" i="1"/>
  <c r="Q149" i="1"/>
  <c r="K149" i="1"/>
  <c r="L149" i="1"/>
  <c r="R149" i="1"/>
  <c r="S149" i="1"/>
  <c r="M150" i="1"/>
  <c r="N150" i="1"/>
  <c r="O150" i="1"/>
  <c r="P150" i="1"/>
  <c r="Q150" i="1"/>
  <c r="K150" i="1"/>
  <c r="L150" i="1"/>
  <c r="R150" i="1"/>
  <c r="S150" i="1"/>
  <c r="M151" i="1"/>
  <c r="N151" i="1"/>
  <c r="O151" i="1"/>
  <c r="P151" i="1"/>
  <c r="Q151" i="1"/>
  <c r="K151" i="1"/>
  <c r="L151" i="1"/>
  <c r="R151" i="1"/>
  <c r="S151" i="1"/>
  <c r="M152" i="1"/>
  <c r="N152" i="1"/>
  <c r="O152" i="1"/>
  <c r="P152" i="1"/>
  <c r="Q152" i="1"/>
  <c r="K152" i="1"/>
  <c r="L152" i="1"/>
  <c r="R152" i="1"/>
  <c r="S152" i="1"/>
  <c r="M153" i="1"/>
  <c r="N153" i="1"/>
  <c r="O153" i="1"/>
  <c r="P153" i="1"/>
  <c r="Q153" i="1"/>
  <c r="K153" i="1"/>
  <c r="L153" i="1"/>
  <c r="R153" i="1"/>
  <c r="S153" i="1"/>
  <c r="M154" i="1"/>
  <c r="N154" i="1"/>
  <c r="O154" i="1"/>
  <c r="P154" i="1"/>
  <c r="Q154" i="1"/>
  <c r="K154" i="1"/>
  <c r="L154" i="1"/>
  <c r="R154" i="1"/>
  <c r="S154" i="1"/>
  <c r="M155" i="1"/>
  <c r="N155" i="1"/>
  <c r="O155" i="1"/>
  <c r="P155" i="1"/>
  <c r="Q155" i="1"/>
  <c r="K155" i="1"/>
  <c r="L155" i="1"/>
  <c r="R155" i="1"/>
  <c r="S155" i="1"/>
  <c r="M156" i="1"/>
  <c r="N156" i="1"/>
  <c r="O156" i="1"/>
  <c r="P156" i="1"/>
  <c r="Q156" i="1"/>
  <c r="K156" i="1"/>
  <c r="L156" i="1"/>
  <c r="R156" i="1"/>
  <c r="S156" i="1"/>
  <c r="M157" i="1"/>
  <c r="N157" i="1"/>
  <c r="O157" i="1"/>
  <c r="P157" i="1"/>
  <c r="Q157" i="1"/>
  <c r="K157" i="1"/>
  <c r="L157" i="1"/>
  <c r="R157" i="1"/>
  <c r="S157" i="1"/>
  <c r="M158" i="1"/>
  <c r="N158" i="1"/>
  <c r="O158" i="1"/>
  <c r="P158" i="1"/>
  <c r="Q158" i="1"/>
  <c r="K158" i="1"/>
  <c r="L158" i="1"/>
  <c r="R158" i="1"/>
  <c r="S158" i="1"/>
  <c r="M159" i="1"/>
  <c r="N159" i="1"/>
  <c r="O159" i="1"/>
  <c r="P159" i="1"/>
  <c r="Q159" i="1"/>
  <c r="K159" i="1"/>
  <c r="L159" i="1"/>
  <c r="R159" i="1"/>
  <c r="S159" i="1"/>
  <c r="M160" i="1"/>
  <c r="N160" i="1"/>
  <c r="O160" i="1"/>
  <c r="P160" i="1"/>
  <c r="Q160" i="1"/>
  <c r="K160" i="1"/>
  <c r="L160" i="1"/>
  <c r="R160" i="1"/>
  <c r="S160" i="1"/>
  <c r="M161" i="1"/>
  <c r="N161" i="1"/>
  <c r="O161" i="1"/>
  <c r="P161" i="1"/>
  <c r="Q161" i="1"/>
  <c r="K161" i="1"/>
  <c r="L161" i="1"/>
  <c r="R161" i="1"/>
  <c r="S161" i="1"/>
  <c r="M162" i="1"/>
  <c r="N162" i="1"/>
  <c r="O162" i="1"/>
  <c r="P162" i="1"/>
  <c r="Q162" i="1"/>
  <c r="K162" i="1"/>
  <c r="L162" i="1"/>
  <c r="R162" i="1"/>
  <c r="S162" i="1"/>
  <c r="M163" i="1"/>
  <c r="N163" i="1"/>
  <c r="O163" i="1"/>
  <c r="P163" i="1"/>
  <c r="Q163" i="1"/>
  <c r="K163" i="1"/>
  <c r="L163" i="1"/>
  <c r="R163" i="1"/>
  <c r="S163" i="1"/>
  <c r="M164" i="1"/>
  <c r="N164" i="1"/>
  <c r="O164" i="1"/>
  <c r="P164" i="1"/>
  <c r="Q164" i="1"/>
  <c r="K164" i="1"/>
  <c r="L164" i="1"/>
  <c r="R164" i="1"/>
  <c r="S164" i="1"/>
  <c r="M165" i="1"/>
  <c r="N165" i="1"/>
  <c r="O165" i="1"/>
  <c r="P165" i="1"/>
  <c r="Q165" i="1"/>
  <c r="K165" i="1"/>
  <c r="L165" i="1"/>
  <c r="R165" i="1"/>
  <c r="S165" i="1"/>
  <c r="M166" i="1"/>
  <c r="N166" i="1"/>
  <c r="O166" i="1"/>
  <c r="P166" i="1"/>
  <c r="Q166" i="1"/>
  <c r="K166" i="1"/>
  <c r="L166" i="1"/>
  <c r="R166" i="1"/>
  <c r="S166" i="1"/>
  <c r="M167" i="1"/>
  <c r="N167" i="1"/>
  <c r="O167" i="1"/>
  <c r="P167" i="1"/>
  <c r="Q167" i="1"/>
  <c r="K167" i="1"/>
  <c r="L167" i="1"/>
  <c r="R167" i="1"/>
  <c r="S167" i="1"/>
  <c r="M168" i="1"/>
  <c r="N168" i="1"/>
  <c r="O168" i="1"/>
  <c r="P168" i="1"/>
  <c r="Q168" i="1"/>
  <c r="K168" i="1"/>
  <c r="L168" i="1"/>
  <c r="R168" i="1"/>
  <c r="S168" i="1"/>
  <c r="M169" i="1"/>
  <c r="N169" i="1"/>
  <c r="O169" i="1"/>
  <c r="P169" i="1"/>
  <c r="Q169" i="1"/>
  <c r="K169" i="1"/>
  <c r="L169" i="1"/>
  <c r="R169" i="1"/>
  <c r="S169" i="1"/>
  <c r="M170" i="1"/>
  <c r="N170" i="1"/>
  <c r="O170" i="1"/>
  <c r="P170" i="1"/>
  <c r="Q170" i="1"/>
  <c r="K170" i="1"/>
  <c r="L170" i="1"/>
  <c r="R170" i="1"/>
  <c r="S170" i="1"/>
  <c r="M171" i="1"/>
  <c r="N171" i="1"/>
  <c r="O171" i="1"/>
  <c r="P171" i="1"/>
  <c r="Q171" i="1"/>
  <c r="K171" i="1"/>
  <c r="L171" i="1"/>
  <c r="R171" i="1"/>
  <c r="S171" i="1"/>
  <c r="M172" i="1"/>
  <c r="N172" i="1"/>
  <c r="O172" i="1"/>
  <c r="P172" i="1"/>
  <c r="Q172" i="1"/>
  <c r="K172" i="1"/>
  <c r="L172" i="1"/>
  <c r="R172" i="1"/>
  <c r="S172" i="1"/>
  <c r="M173" i="1"/>
  <c r="N173" i="1"/>
  <c r="O173" i="1"/>
  <c r="P173" i="1"/>
  <c r="Q173" i="1"/>
  <c r="K173" i="1"/>
  <c r="L173" i="1"/>
  <c r="R173" i="1"/>
  <c r="S173" i="1"/>
  <c r="M174" i="1"/>
  <c r="N174" i="1"/>
  <c r="O174" i="1"/>
  <c r="P174" i="1"/>
  <c r="Q174" i="1"/>
  <c r="K174" i="1"/>
  <c r="L174" i="1"/>
  <c r="R174" i="1"/>
  <c r="S174" i="1"/>
  <c r="M175" i="1"/>
  <c r="N175" i="1"/>
  <c r="O175" i="1"/>
  <c r="P175" i="1"/>
  <c r="Q175" i="1"/>
  <c r="K175" i="1"/>
  <c r="L175" i="1"/>
  <c r="R175" i="1"/>
  <c r="S175" i="1"/>
  <c r="M176" i="1"/>
  <c r="N176" i="1"/>
  <c r="O176" i="1"/>
  <c r="P176" i="1"/>
  <c r="Q176" i="1"/>
  <c r="K176" i="1"/>
  <c r="L176" i="1"/>
  <c r="R176" i="1"/>
  <c r="S176" i="1"/>
  <c r="M177" i="1"/>
  <c r="N177" i="1"/>
  <c r="O177" i="1"/>
  <c r="P177" i="1"/>
  <c r="Q177" i="1"/>
  <c r="K177" i="1"/>
  <c r="L177" i="1"/>
  <c r="R177" i="1"/>
  <c r="S177" i="1"/>
  <c r="M178" i="1"/>
  <c r="N178" i="1"/>
  <c r="O178" i="1"/>
  <c r="P178" i="1"/>
  <c r="Q178" i="1"/>
  <c r="K178" i="1"/>
  <c r="L178" i="1"/>
  <c r="R178" i="1"/>
  <c r="S178" i="1"/>
  <c r="M179" i="1"/>
  <c r="N179" i="1"/>
  <c r="O179" i="1"/>
  <c r="P179" i="1"/>
  <c r="Q179" i="1"/>
  <c r="K179" i="1"/>
  <c r="L179" i="1"/>
  <c r="R179" i="1"/>
  <c r="S179" i="1"/>
  <c r="M180" i="1"/>
  <c r="N180" i="1"/>
  <c r="O180" i="1"/>
  <c r="P180" i="1"/>
  <c r="Q180" i="1"/>
  <c r="K180" i="1"/>
  <c r="L180" i="1"/>
  <c r="R180" i="1"/>
  <c r="S180" i="1"/>
  <c r="M181" i="1"/>
  <c r="N181" i="1"/>
  <c r="O181" i="1"/>
  <c r="P181" i="1"/>
  <c r="Q181" i="1"/>
  <c r="K181" i="1"/>
  <c r="L181" i="1"/>
  <c r="R181" i="1"/>
  <c r="S181" i="1"/>
  <c r="M182" i="1"/>
  <c r="N182" i="1"/>
  <c r="O182" i="1"/>
  <c r="P182" i="1"/>
  <c r="Q182" i="1"/>
  <c r="K182" i="1"/>
  <c r="L182" i="1"/>
  <c r="R182" i="1"/>
  <c r="S182" i="1"/>
  <c r="M183" i="1"/>
  <c r="N183" i="1"/>
  <c r="O183" i="1"/>
  <c r="P183" i="1"/>
  <c r="Q183" i="1"/>
  <c r="K183" i="1"/>
  <c r="L183" i="1"/>
  <c r="R183" i="1"/>
  <c r="S183" i="1"/>
  <c r="M184" i="1"/>
  <c r="N184" i="1"/>
  <c r="O184" i="1"/>
  <c r="P184" i="1"/>
  <c r="Q184" i="1"/>
  <c r="K184" i="1"/>
  <c r="L184" i="1"/>
  <c r="R184" i="1"/>
  <c r="S184" i="1"/>
  <c r="M185" i="1"/>
  <c r="N185" i="1"/>
  <c r="O185" i="1"/>
  <c r="P185" i="1"/>
  <c r="Q185" i="1"/>
  <c r="K185" i="1"/>
  <c r="L185" i="1"/>
  <c r="R185" i="1"/>
  <c r="S185" i="1"/>
  <c r="M186" i="1"/>
  <c r="N186" i="1"/>
  <c r="O186" i="1"/>
  <c r="P186" i="1"/>
  <c r="Q186" i="1"/>
  <c r="K186" i="1"/>
  <c r="L186" i="1"/>
  <c r="R186" i="1"/>
  <c r="S186" i="1"/>
  <c r="M187" i="1"/>
  <c r="N187" i="1"/>
  <c r="O187" i="1"/>
  <c r="P187" i="1"/>
  <c r="Q187" i="1"/>
  <c r="K187" i="1"/>
  <c r="L187" i="1"/>
  <c r="R187" i="1"/>
  <c r="S187" i="1"/>
  <c r="M188" i="1"/>
  <c r="N188" i="1"/>
  <c r="O188" i="1"/>
  <c r="P188" i="1"/>
  <c r="Q188" i="1"/>
  <c r="K188" i="1"/>
  <c r="L188" i="1"/>
  <c r="R188" i="1"/>
  <c r="S188" i="1"/>
  <c r="M189" i="1"/>
  <c r="N189" i="1"/>
  <c r="O189" i="1"/>
  <c r="P189" i="1"/>
  <c r="Q189" i="1"/>
  <c r="K189" i="1"/>
  <c r="L189" i="1"/>
  <c r="R189" i="1"/>
  <c r="S189" i="1"/>
  <c r="M190" i="1"/>
  <c r="N190" i="1"/>
  <c r="O190" i="1"/>
  <c r="P190" i="1"/>
  <c r="Q190" i="1"/>
  <c r="K190" i="1"/>
  <c r="L190" i="1"/>
  <c r="R190" i="1"/>
  <c r="S190" i="1"/>
  <c r="M191" i="1"/>
  <c r="N191" i="1"/>
  <c r="O191" i="1"/>
  <c r="P191" i="1"/>
  <c r="Q191" i="1"/>
  <c r="K191" i="1"/>
  <c r="L191" i="1"/>
  <c r="R191" i="1"/>
  <c r="S191" i="1"/>
  <c r="M192" i="1"/>
  <c r="N192" i="1"/>
  <c r="O192" i="1"/>
  <c r="P192" i="1"/>
  <c r="Q192" i="1"/>
  <c r="K192" i="1"/>
  <c r="L192" i="1"/>
  <c r="R192" i="1"/>
  <c r="S192" i="1"/>
  <c r="M193" i="1"/>
  <c r="N193" i="1"/>
  <c r="O193" i="1"/>
  <c r="P193" i="1"/>
  <c r="Q193" i="1"/>
  <c r="K193" i="1"/>
  <c r="L193" i="1"/>
  <c r="R193" i="1"/>
  <c r="S193" i="1"/>
  <c r="M194" i="1"/>
  <c r="N194" i="1"/>
  <c r="O194" i="1"/>
  <c r="P194" i="1"/>
  <c r="Q194" i="1"/>
  <c r="K194" i="1"/>
  <c r="L194" i="1"/>
  <c r="R194" i="1"/>
  <c r="S194" i="1"/>
  <c r="M195" i="1"/>
  <c r="N195" i="1"/>
  <c r="O195" i="1"/>
  <c r="P195" i="1"/>
  <c r="Q195" i="1"/>
  <c r="K195" i="1"/>
  <c r="L195" i="1"/>
  <c r="R195" i="1"/>
  <c r="S195" i="1"/>
  <c r="M196" i="1"/>
  <c r="N196" i="1"/>
  <c r="O196" i="1"/>
  <c r="P196" i="1"/>
  <c r="Q196" i="1"/>
  <c r="K196" i="1"/>
  <c r="L196" i="1"/>
  <c r="R196" i="1"/>
  <c r="S196" i="1"/>
  <c r="M197" i="1"/>
  <c r="N197" i="1"/>
  <c r="O197" i="1"/>
  <c r="P197" i="1"/>
  <c r="Q197" i="1"/>
  <c r="K197" i="1"/>
  <c r="L197" i="1"/>
  <c r="R197" i="1"/>
  <c r="S197" i="1"/>
  <c r="M198" i="1"/>
  <c r="N198" i="1"/>
  <c r="O198" i="1"/>
  <c r="P198" i="1"/>
  <c r="Q198" i="1"/>
  <c r="K198" i="1"/>
  <c r="L198" i="1"/>
  <c r="R198" i="1"/>
  <c r="S198" i="1"/>
  <c r="M199" i="1"/>
  <c r="N199" i="1"/>
  <c r="O199" i="1"/>
  <c r="P199" i="1"/>
  <c r="Q199" i="1"/>
  <c r="K199" i="1"/>
  <c r="L199" i="1"/>
  <c r="R199" i="1"/>
  <c r="S199" i="1"/>
  <c r="M200" i="1"/>
  <c r="N200" i="1"/>
  <c r="O200" i="1"/>
  <c r="P200" i="1"/>
  <c r="Q200" i="1"/>
  <c r="K200" i="1"/>
  <c r="L200" i="1"/>
  <c r="R200" i="1"/>
  <c r="S200" i="1"/>
  <c r="M201" i="1"/>
  <c r="N201" i="1"/>
  <c r="O201" i="1"/>
  <c r="P201" i="1"/>
  <c r="Q201" i="1"/>
  <c r="K201" i="1"/>
  <c r="L201" i="1"/>
  <c r="R201" i="1"/>
  <c r="S201" i="1"/>
  <c r="M202" i="1"/>
  <c r="N202" i="1"/>
  <c r="O202" i="1"/>
  <c r="P202" i="1"/>
  <c r="Q202" i="1"/>
  <c r="K202" i="1"/>
  <c r="L202" i="1"/>
  <c r="R202" i="1"/>
  <c r="S202" i="1"/>
  <c r="M203" i="1"/>
  <c r="N203" i="1"/>
  <c r="O203" i="1"/>
  <c r="P203" i="1"/>
  <c r="Q203" i="1"/>
  <c r="K203" i="1"/>
  <c r="L203" i="1"/>
  <c r="R203" i="1"/>
  <c r="S203" i="1"/>
  <c r="M204" i="1"/>
  <c r="N204" i="1"/>
  <c r="O204" i="1"/>
  <c r="P204" i="1"/>
  <c r="Q204" i="1"/>
  <c r="K204" i="1"/>
  <c r="L204" i="1"/>
  <c r="R204" i="1"/>
  <c r="S204" i="1"/>
  <c r="M205" i="1"/>
  <c r="N205" i="1"/>
  <c r="O205" i="1"/>
  <c r="P205" i="1"/>
  <c r="Q205" i="1"/>
  <c r="K205" i="1"/>
  <c r="L205" i="1"/>
  <c r="R205" i="1"/>
  <c r="S205" i="1"/>
  <c r="M206" i="1"/>
  <c r="N206" i="1"/>
  <c r="O206" i="1"/>
  <c r="P206" i="1"/>
  <c r="Q206" i="1"/>
  <c r="K206" i="1"/>
  <c r="L206" i="1"/>
  <c r="R206" i="1"/>
  <c r="S206" i="1"/>
  <c r="M207" i="1"/>
  <c r="N207" i="1"/>
  <c r="O207" i="1"/>
  <c r="P207" i="1"/>
  <c r="Q207" i="1"/>
  <c r="K207" i="1"/>
  <c r="L207" i="1"/>
  <c r="R207" i="1"/>
  <c r="S207" i="1"/>
  <c r="M208" i="1"/>
  <c r="N208" i="1"/>
  <c r="O208" i="1"/>
  <c r="P208" i="1"/>
  <c r="Q208" i="1"/>
  <c r="K208" i="1"/>
  <c r="L208" i="1"/>
  <c r="R208" i="1"/>
  <c r="S208" i="1"/>
  <c r="M209" i="1"/>
  <c r="N209" i="1"/>
  <c r="O209" i="1"/>
  <c r="P209" i="1"/>
  <c r="Q209" i="1"/>
  <c r="K209" i="1"/>
  <c r="L209" i="1"/>
  <c r="R209" i="1"/>
  <c r="S209" i="1"/>
  <c r="M210" i="1"/>
  <c r="N210" i="1"/>
  <c r="O210" i="1"/>
  <c r="P210" i="1"/>
  <c r="Q210" i="1"/>
  <c r="K210" i="1"/>
  <c r="L210" i="1"/>
  <c r="R210" i="1"/>
  <c r="S210" i="1"/>
  <c r="M211" i="1"/>
  <c r="N211" i="1"/>
  <c r="O211" i="1"/>
  <c r="P211" i="1"/>
  <c r="Q211" i="1"/>
  <c r="K211" i="1"/>
  <c r="L211" i="1"/>
  <c r="R211" i="1"/>
  <c r="S211" i="1"/>
  <c r="M212" i="1"/>
  <c r="N212" i="1"/>
  <c r="O212" i="1"/>
  <c r="P212" i="1"/>
  <c r="Q212" i="1"/>
  <c r="K212" i="1"/>
  <c r="L212" i="1"/>
  <c r="R212" i="1"/>
  <c r="S212" i="1"/>
  <c r="M213" i="1"/>
  <c r="N213" i="1"/>
  <c r="O213" i="1"/>
  <c r="P213" i="1"/>
  <c r="Q213" i="1"/>
  <c r="K213" i="1"/>
  <c r="L213" i="1"/>
  <c r="R213" i="1"/>
  <c r="S213" i="1"/>
  <c r="M214" i="1"/>
  <c r="N214" i="1"/>
  <c r="O214" i="1"/>
  <c r="P214" i="1"/>
  <c r="Q214" i="1"/>
  <c r="K214" i="1"/>
  <c r="L214" i="1"/>
  <c r="R214" i="1"/>
  <c r="S214" i="1"/>
  <c r="M215" i="1"/>
  <c r="N215" i="1"/>
  <c r="O215" i="1"/>
  <c r="P215" i="1"/>
  <c r="Q215" i="1"/>
  <c r="K215" i="1"/>
  <c r="L215" i="1"/>
  <c r="R215" i="1"/>
  <c r="S215" i="1"/>
  <c r="M216" i="1"/>
  <c r="N216" i="1"/>
  <c r="O216" i="1"/>
  <c r="P216" i="1"/>
  <c r="Q216" i="1"/>
  <c r="K216" i="1"/>
  <c r="L216" i="1"/>
  <c r="R216" i="1"/>
  <c r="S216" i="1"/>
  <c r="M217" i="1"/>
  <c r="N217" i="1"/>
  <c r="O217" i="1"/>
  <c r="P217" i="1"/>
  <c r="Q217" i="1"/>
  <c r="K217" i="1"/>
  <c r="L217" i="1"/>
  <c r="R217" i="1"/>
  <c r="S217" i="1"/>
  <c r="M218" i="1"/>
  <c r="N218" i="1"/>
  <c r="O218" i="1"/>
  <c r="P218" i="1"/>
  <c r="Q218" i="1"/>
  <c r="K218" i="1"/>
  <c r="L218" i="1"/>
  <c r="R218" i="1"/>
  <c r="S218" i="1"/>
  <c r="M219" i="1"/>
  <c r="N219" i="1"/>
  <c r="O219" i="1"/>
  <c r="P219" i="1"/>
  <c r="Q219" i="1"/>
  <c r="K219" i="1"/>
  <c r="L219" i="1"/>
  <c r="R219" i="1"/>
  <c r="S219" i="1"/>
  <c r="M220" i="1"/>
  <c r="N220" i="1"/>
  <c r="O220" i="1"/>
  <c r="P220" i="1"/>
  <c r="Q220" i="1"/>
  <c r="K220" i="1"/>
  <c r="L220" i="1"/>
  <c r="R220" i="1"/>
  <c r="S220" i="1"/>
  <c r="M221" i="1"/>
  <c r="N221" i="1"/>
  <c r="O221" i="1"/>
  <c r="P221" i="1"/>
  <c r="Q221" i="1"/>
  <c r="K221" i="1"/>
  <c r="L221" i="1"/>
  <c r="R221" i="1"/>
  <c r="S221" i="1"/>
  <c r="M222" i="1"/>
  <c r="N222" i="1"/>
  <c r="O222" i="1"/>
  <c r="P222" i="1"/>
  <c r="Q222" i="1"/>
  <c r="K222" i="1"/>
  <c r="L222" i="1"/>
  <c r="R222" i="1"/>
  <c r="S222" i="1"/>
  <c r="M223" i="1"/>
  <c r="N223" i="1"/>
  <c r="O223" i="1"/>
  <c r="P223" i="1"/>
  <c r="Q223" i="1"/>
  <c r="K223" i="1"/>
  <c r="L223" i="1"/>
  <c r="R223" i="1"/>
  <c r="S223" i="1"/>
  <c r="M224" i="1"/>
  <c r="N224" i="1"/>
  <c r="O224" i="1"/>
  <c r="P224" i="1"/>
  <c r="Q224" i="1"/>
  <c r="K224" i="1"/>
  <c r="L224" i="1"/>
  <c r="R224" i="1"/>
  <c r="S224" i="1"/>
  <c r="M225" i="1"/>
  <c r="N225" i="1"/>
  <c r="O225" i="1"/>
  <c r="P225" i="1"/>
  <c r="Q225" i="1"/>
  <c r="K225" i="1"/>
  <c r="L225" i="1"/>
  <c r="R225" i="1"/>
  <c r="S225" i="1"/>
  <c r="M226" i="1"/>
  <c r="N226" i="1"/>
  <c r="O226" i="1"/>
  <c r="P226" i="1"/>
  <c r="Q226" i="1"/>
  <c r="K226" i="1"/>
  <c r="L226" i="1"/>
  <c r="R226" i="1"/>
  <c r="S226" i="1"/>
  <c r="M227" i="1"/>
  <c r="N227" i="1"/>
  <c r="O227" i="1"/>
  <c r="P227" i="1"/>
  <c r="Q227" i="1"/>
  <c r="K227" i="1"/>
  <c r="L227" i="1"/>
  <c r="R227" i="1"/>
  <c r="S227" i="1"/>
  <c r="M228" i="1"/>
  <c r="N228" i="1"/>
  <c r="O228" i="1"/>
  <c r="P228" i="1"/>
  <c r="Q228" i="1"/>
  <c r="K228" i="1"/>
  <c r="L228" i="1"/>
  <c r="R228" i="1"/>
  <c r="S228" i="1"/>
  <c r="M229" i="1"/>
  <c r="N229" i="1"/>
  <c r="O229" i="1"/>
  <c r="P229" i="1"/>
  <c r="Q229" i="1"/>
  <c r="K229" i="1"/>
  <c r="L229" i="1"/>
  <c r="R229" i="1"/>
  <c r="S229" i="1"/>
  <c r="M230" i="1"/>
  <c r="N230" i="1"/>
  <c r="O230" i="1"/>
  <c r="P230" i="1"/>
  <c r="Q230" i="1"/>
  <c r="K230" i="1"/>
  <c r="L230" i="1"/>
  <c r="R230" i="1"/>
  <c r="S230" i="1"/>
  <c r="M231" i="1"/>
  <c r="N231" i="1"/>
  <c r="O231" i="1"/>
  <c r="P231" i="1"/>
  <c r="Q231" i="1"/>
  <c r="K231" i="1"/>
  <c r="L231" i="1"/>
  <c r="R231" i="1"/>
  <c r="S231" i="1"/>
  <c r="M232" i="1"/>
  <c r="N232" i="1"/>
  <c r="O232" i="1"/>
  <c r="P232" i="1"/>
  <c r="Q232" i="1"/>
  <c r="K232" i="1"/>
  <c r="L232" i="1"/>
  <c r="R232" i="1"/>
  <c r="S232" i="1"/>
  <c r="M233" i="1"/>
  <c r="N233" i="1"/>
  <c r="O233" i="1"/>
  <c r="P233" i="1"/>
  <c r="Q233" i="1"/>
  <c r="K233" i="1"/>
  <c r="L233" i="1"/>
  <c r="R233" i="1"/>
  <c r="S233" i="1"/>
  <c r="M234" i="1"/>
  <c r="N234" i="1"/>
  <c r="O234" i="1"/>
  <c r="P234" i="1"/>
  <c r="Q234" i="1"/>
  <c r="K234" i="1"/>
  <c r="L234" i="1"/>
  <c r="R234" i="1"/>
  <c r="S234" i="1"/>
  <c r="M235" i="1"/>
  <c r="N235" i="1"/>
  <c r="O235" i="1"/>
  <c r="P235" i="1"/>
  <c r="Q235" i="1"/>
  <c r="K235" i="1"/>
  <c r="L235" i="1"/>
  <c r="R235" i="1"/>
  <c r="S235" i="1"/>
  <c r="M236" i="1"/>
  <c r="N236" i="1"/>
  <c r="O236" i="1"/>
  <c r="P236" i="1"/>
  <c r="Q236" i="1"/>
  <c r="K236" i="1"/>
  <c r="L236" i="1"/>
  <c r="R236" i="1"/>
  <c r="S236" i="1"/>
  <c r="M237" i="1"/>
  <c r="N237" i="1"/>
  <c r="O237" i="1"/>
  <c r="P237" i="1"/>
  <c r="Q237" i="1"/>
  <c r="K237" i="1"/>
  <c r="L237" i="1"/>
  <c r="R237" i="1"/>
  <c r="S237" i="1"/>
  <c r="M238" i="1"/>
  <c r="N238" i="1"/>
  <c r="O238" i="1"/>
  <c r="P238" i="1"/>
  <c r="Q238" i="1"/>
  <c r="K238" i="1"/>
  <c r="L238" i="1"/>
  <c r="R238" i="1"/>
  <c r="S238" i="1"/>
  <c r="M239" i="1"/>
  <c r="N239" i="1"/>
  <c r="O239" i="1"/>
  <c r="P239" i="1"/>
  <c r="Q239" i="1"/>
  <c r="K239" i="1"/>
  <c r="L239" i="1"/>
  <c r="R239" i="1"/>
  <c r="S239" i="1"/>
  <c r="M240" i="1"/>
  <c r="N240" i="1"/>
  <c r="O240" i="1"/>
  <c r="P240" i="1"/>
  <c r="Q240" i="1"/>
  <c r="K240" i="1"/>
  <c r="L240" i="1"/>
  <c r="R240" i="1"/>
  <c r="S240" i="1"/>
  <c r="M241" i="1"/>
  <c r="N241" i="1"/>
  <c r="O241" i="1"/>
  <c r="P241" i="1"/>
  <c r="Q241" i="1"/>
  <c r="K241" i="1"/>
  <c r="L241" i="1"/>
  <c r="R241" i="1"/>
  <c r="S241" i="1"/>
  <c r="M242" i="1"/>
  <c r="N242" i="1"/>
  <c r="O242" i="1"/>
  <c r="P242" i="1"/>
  <c r="Q242" i="1"/>
  <c r="K242" i="1"/>
  <c r="L242" i="1"/>
  <c r="R242" i="1"/>
  <c r="S242" i="1"/>
  <c r="M243" i="1"/>
  <c r="N243" i="1"/>
  <c r="O243" i="1"/>
  <c r="P243" i="1"/>
  <c r="Q243" i="1"/>
  <c r="K243" i="1"/>
  <c r="L243" i="1"/>
  <c r="R243" i="1"/>
  <c r="S243" i="1"/>
  <c r="M244" i="1"/>
  <c r="N244" i="1"/>
  <c r="O244" i="1"/>
  <c r="P244" i="1"/>
  <c r="Q244" i="1"/>
  <c r="K244" i="1"/>
  <c r="L244" i="1"/>
  <c r="R244" i="1"/>
  <c r="S244" i="1"/>
  <c r="M245" i="1"/>
  <c r="N245" i="1"/>
  <c r="O245" i="1"/>
  <c r="P245" i="1"/>
  <c r="Q245" i="1"/>
  <c r="K245" i="1"/>
  <c r="L245" i="1"/>
  <c r="R245" i="1"/>
  <c r="S245" i="1"/>
  <c r="M246" i="1"/>
  <c r="N246" i="1"/>
  <c r="O246" i="1"/>
  <c r="P246" i="1"/>
  <c r="Q246" i="1"/>
  <c r="K246" i="1"/>
  <c r="L246" i="1"/>
  <c r="R246" i="1"/>
  <c r="S246" i="1"/>
  <c r="M247" i="1"/>
  <c r="N247" i="1"/>
  <c r="O247" i="1"/>
  <c r="P247" i="1"/>
  <c r="Q247" i="1"/>
  <c r="K247" i="1"/>
  <c r="L247" i="1"/>
  <c r="R247" i="1"/>
  <c r="S247" i="1"/>
  <c r="M248" i="1"/>
  <c r="N248" i="1"/>
  <c r="O248" i="1"/>
  <c r="P248" i="1"/>
  <c r="Q248" i="1"/>
  <c r="K248" i="1"/>
  <c r="L248" i="1"/>
  <c r="R248" i="1"/>
  <c r="S248" i="1"/>
  <c r="M249" i="1"/>
  <c r="N249" i="1"/>
  <c r="O249" i="1"/>
  <c r="P249" i="1"/>
  <c r="Q249" i="1"/>
  <c r="K249" i="1"/>
  <c r="L249" i="1"/>
  <c r="R249" i="1"/>
  <c r="S249" i="1"/>
  <c r="M250" i="1"/>
  <c r="N250" i="1"/>
  <c r="O250" i="1"/>
  <c r="P250" i="1"/>
  <c r="Q250" i="1"/>
  <c r="K250" i="1"/>
  <c r="L250" i="1"/>
  <c r="R250" i="1"/>
  <c r="S250" i="1"/>
  <c r="M251" i="1"/>
  <c r="N251" i="1"/>
  <c r="O251" i="1"/>
  <c r="P251" i="1"/>
  <c r="Q251" i="1"/>
  <c r="K251" i="1"/>
  <c r="L251" i="1"/>
  <c r="R251" i="1"/>
  <c r="S251" i="1"/>
  <c r="M252" i="1"/>
  <c r="N252" i="1"/>
  <c r="O252" i="1"/>
  <c r="P252" i="1"/>
  <c r="Q252" i="1"/>
  <c r="K252" i="1"/>
  <c r="L252" i="1"/>
  <c r="R252" i="1"/>
  <c r="S252" i="1"/>
  <c r="N3" i="1"/>
  <c r="H5" i="2" s="1"/>
  <c r="H6" i="2" s="1"/>
  <c r="O3" i="1"/>
  <c r="I5" i="2" s="1"/>
  <c r="I6" i="2" s="1"/>
  <c r="P3" i="1"/>
  <c r="Q3" i="1"/>
  <c r="K5" i="2" s="1"/>
  <c r="K6" i="2" s="1"/>
  <c r="K3" i="1"/>
  <c r="L3" i="1"/>
  <c r="F5" i="2" s="1"/>
  <c r="F6" i="2" s="1"/>
  <c r="R3" i="1"/>
  <c r="M3" i="1"/>
  <c r="G3" i="2"/>
  <c r="G4" i="2" s="1"/>
  <c r="J10" i="2" l="1"/>
  <c r="G5" i="2"/>
  <c r="H3" i="2"/>
  <c r="H4" i="2" s="1"/>
  <c r="F3" i="2"/>
  <c r="F4" i="2" s="1"/>
  <c r="F7" i="2" s="1"/>
  <c r="I3" i="2"/>
  <c r="I4" i="2" s="1"/>
  <c r="L3" i="2"/>
  <c r="L4" i="2" s="1"/>
  <c r="L7" i="2" s="1"/>
  <c r="J3" i="2"/>
  <c r="J4" i="2" s="1"/>
  <c r="M3" i="2"/>
  <c r="K3" i="2"/>
  <c r="K4" i="2" s="1"/>
  <c r="J13" i="2" l="1"/>
  <c r="J14" i="2"/>
  <c r="G6" i="2"/>
  <c r="G7" i="2" s="1"/>
  <c r="M4" i="2"/>
  <c r="M13" i="2" s="1"/>
  <c r="F13" i="2"/>
  <c r="L13" i="2"/>
  <c r="L14" i="2"/>
  <c r="I14" i="2"/>
  <c r="H7" i="2"/>
  <c r="J7" i="2"/>
  <c r="I7" i="2"/>
  <c r="K13" i="2"/>
  <c r="K7" i="2"/>
  <c r="I13" i="2"/>
  <c r="H13" i="2"/>
  <c r="G13" i="2" l="1"/>
  <c r="M7" i="2"/>
  <c r="G14" i="2" l="1"/>
  <c r="K14" i="2"/>
  <c r="H14" i="2"/>
  <c r="F14" i="2"/>
  <c r="M14" i="2"/>
  <c r="H11" i="2" l="1"/>
  <c r="J11" i="2"/>
  <c r="L11" i="2"/>
  <c r="M11" i="2"/>
  <c r="I11" i="2"/>
  <c r="K11" i="2"/>
  <c r="G11" i="2"/>
</calcChain>
</file>

<file path=xl/sharedStrings.xml><?xml version="1.0" encoding="utf-8"?>
<sst xmlns="http://schemas.openxmlformats.org/spreadsheetml/2006/main" count="54" uniqueCount="43">
  <si>
    <t>Date</t>
  </si>
  <si>
    <t>APPLE</t>
  </si>
  <si>
    <t>MICROFT</t>
  </si>
  <si>
    <t>GOOGLE</t>
  </si>
  <si>
    <t>NVIDIA</t>
  </si>
  <si>
    <t>NIKE</t>
  </si>
  <si>
    <t>NASDAQ</t>
  </si>
  <si>
    <t>S&amp;P 500</t>
  </si>
  <si>
    <t>PETROLEO</t>
  </si>
  <si>
    <t>ORO</t>
  </si>
  <si>
    <t>Var % Nasdaq</t>
  </si>
  <si>
    <t>Var % Google</t>
  </si>
  <si>
    <t>Var % Apple</t>
  </si>
  <si>
    <t>Var % Microft</t>
  </si>
  <si>
    <t>Var % Nvidia</t>
  </si>
  <si>
    <t>Var % nike</t>
  </si>
  <si>
    <t>Var % s&amp;p 500</t>
  </si>
  <si>
    <t>Var % Petroleo</t>
  </si>
  <si>
    <t>Var % Oro</t>
  </si>
  <si>
    <t>Indicadores</t>
  </si>
  <si>
    <t>Rentabilidad Diaria</t>
  </si>
  <si>
    <t>Rentabilidad Anual</t>
  </si>
  <si>
    <t>Riesgo diario</t>
  </si>
  <si>
    <t>Riesgo Anual</t>
  </si>
  <si>
    <t>CV</t>
  </si>
  <si>
    <t>Beta</t>
  </si>
  <si>
    <t>Coeficiente de Correlación</t>
  </si>
  <si>
    <t>Riesgo Sistemático</t>
  </si>
  <si>
    <t>Riesgo No sistemático</t>
  </si>
  <si>
    <t>Tasa Libre de Riesgo</t>
  </si>
  <si>
    <t xml:space="preserve">Índice de Sharpe </t>
  </si>
  <si>
    <t>Índice de Treynor</t>
  </si>
  <si>
    <t>Índice de Sharpe</t>
  </si>
  <si>
    <t xml:space="preserve">Beta </t>
  </si>
  <si>
    <t>portafolio</t>
  </si>
  <si>
    <t xml:space="preserve">inversion </t>
  </si>
  <si>
    <t>Riesgo (Diario)</t>
  </si>
  <si>
    <t>Riesgo (Anual)</t>
  </si>
  <si>
    <t xml:space="preserve">Inversion </t>
  </si>
  <si>
    <t>Rendimiento (Diario)</t>
  </si>
  <si>
    <t>Rendimiento (Anual)</t>
  </si>
  <si>
    <t>Coeficiente de aversion</t>
  </si>
  <si>
    <t>Utilidad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</si>
</sst>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0.000%"/>
    <numFmt numFmtId="165" formatCode="0.0%"/>
    <numFmt numFmtId="166" formatCode="0.0"/>
    <numFmt numFmtId="169" formatCode="0.000"/>
    <numFmt numFmtId="173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Segoe Print"/>
    </font>
    <font>
      <sz val="9"/>
      <color theme="1"/>
      <name val="Segoe Print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2" fillId="2" borderId="1" xfId="1" applyNumberFormat="1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0" fillId="0" borderId="0" xfId="1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166" fontId="3" fillId="0" borderId="2" xfId="2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9" fontId="3" fillId="0" borderId="2" xfId="1" applyNumberFormat="1" applyFont="1" applyBorder="1" applyAlignment="1">
      <alignment horizontal="center" vertical="center"/>
    </xf>
    <xf numFmtId="169" fontId="3" fillId="0" borderId="2" xfId="0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43" fontId="3" fillId="0" borderId="2" xfId="2" applyFont="1" applyBorder="1" applyAlignment="1">
      <alignment horizontal="center" vertical="center"/>
    </xf>
    <xf numFmtId="9" fontId="0" fillId="0" borderId="0" xfId="1" applyFont="1"/>
    <xf numFmtId="9" fontId="3" fillId="0" borderId="0" xfId="0" applyNumberFormat="1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9" fontId="0" fillId="0" borderId="0" xfId="0" applyNumberFormat="1"/>
    <xf numFmtId="10" fontId="3" fillId="0" borderId="0" xfId="1" applyNumberFormat="1" applyFont="1" applyAlignment="1">
      <alignment horizontal="center" vertical="center"/>
    </xf>
    <xf numFmtId="43" fontId="3" fillId="0" borderId="4" xfId="2" applyFont="1" applyBorder="1" applyAlignment="1">
      <alignment horizontal="center" vertical="center"/>
    </xf>
    <xf numFmtId="164" fontId="0" fillId="0" borderId="0" xfId="0" applyNumberFormat="1"/>
    <xf numFmtId="165" fontId="3" fillId="0" borderId="2" xfId="1" applyNumberFormat="1" applyFont="1" applyFill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0" fontId="3" fillId="0" borderId="4" xfId="1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73" fontId="3" fillId="0" borderId="2" xfId="0" applyNumberFormat="1" applyFont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topLeftCell="I1" zoomScaleNormal="100" workbookViewId="0">
      <selection activeCell="S2" sqref="S2"/>
    </sheetView>
  </sheetViews>
  <sheetFormatPr baseColWidth="10" defaultRowHeight="15" x14ac:dyDescent="0.25"/>
  <cols>
    <col min="1" max="1" width="13.5703125" bestFit="1" customWidth="1"/>
    <col min="8" max="8" width="13.5703125" bestFit="1" customWidth="1"/>
    <col min="11" max="11" width="12" bestFit="1" customWidth="1"/>
    <col min="12" max="12" width="13.28515625" bestFit="1" customWidth="1"/>
    <col min="13" max="13" width="12.7109375" bestFit="1" customWidth="1"/>
    <col min="14" max="14" width="12.5703125" bestFit="1" customWidth="1"/>
    <col min="15" max="15" width="10.5703125" bestFit="1" customWidth="1"/>
    <col min="16" max="16" width="13.42578125" bestFit="1" customWidth="1"/>
    <col min="17" max="17" width="15.140625" bestFit="1" customWidth="1"/>
    <col min="18" max="18" width="14.140625" bestFit="1" customWidth="1"/>
    <col min="19" max="19" width="10.42578125" bestFit="1" customWidth="1"/>
  </cols>
  <sheetData>
    <row r="1" spans="1:19" ht="19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  <c r="M1" s="1" t="s">
        <v>12</v>
      </c>
      <c r="N1" s="1" t="s">
        <v>13</v>
      </c>
      <c r="O1" s="1" t="s">
        <v>11</v>
      </c>
      <c r="P1" s="1" t="s">
        <v>14</v>
      </c>
      <c r="Q1" s="1" t="s">
        <v>15</v>
      </c>
      <c r="R1" s="1" t="s">
        <v>17</v>
      </c>
      <c r="S1" s="1" t="s">
        <v>18</v>
      </c>
    </row>
    <row r="2" spans="1:19" ht="18.75" x14ac:dyDescent="0.25">
      <c r="A2" s="2">
        <v>44840</v>
      </c>
      <c r="B2" s="3">
        <v>145.429993</v>
      </c>
      <c r="C2" s="3">
        <v>246.78999300000001</v>
      </c>
      <c r="D2" s="3">
        <v>102.239998</v>
      </c>
      <c r="E2" s="3">
        <v>120.760002</v>
      </c>
      <c r="F2" s="3">
        <v>90.169998000000007</v>
      </c>
      <c r="G2" s="3">
        <v>11073.309569999999</v>
      </c>
      <c r="H2" s="3">
        <v>3744.52</v>
      </c>
      <c r="I2" s="3">
        <v>88.45</v>
      </c>
      <c r="J2" s="3">
        <v>1710.85</v>
      </c>
      <c r="M2" s="5"/>
    </row>
    <row r="3" spans="1:19" ht="18.75" x14ac:dyDescent="0.25">
      <c r="A3" s="2">
        <v>44841</v>
      </c>
      <c r="B3" s="3">
        <v>140.08999600000001</v>
      </c>
      <c r="C3" s="3">
        <v>234.240005</v>
      </c>
      <c r="D3" s="3">
        <v>99.57</v>
      </c>
      <c r="E3" s="3">
        <v>116.699997</v>
      </c>
      <c r="F3" s="3">
        <v>87.160004000000001</v>
      </c>
      <c r="G3" s="3">
        <v>10652.400390999999</v>
      </c>
      <c r="H3" s="3">
        <v>3639.66</v>
      </c>
      <c r="I3" s="3">
        <v>92.64</v>
      </c>
      <c r="J3" s="3">
        <v>1694.52</v>
      </c>
      <c r="K3" s="4">
        <f t="shared" ref="K3:K66" si="0">LN(G3/G2)</f>
        <v>-3.8752413932869108E-2</v>
      </c>
      <c r="L3" s="4">
        <f t="shared" ref="L3:L66" si="1">LN(H3/H2)</f>
        <v>-2.8403167167490584E-2</v>
      </c>
      <c r="M3" s="4">
        <f>LN(B3/B2)</f>
        <v>-3.7409778401545926E-2</v>
      </c>
      <c r="N3" s="4">
        <f>LN(C3/C2)</f>
        <v>-5.219149208898527E-2</v>
      </c>
      <c r="O3" s="4">
        <f>LN(D3/D2)</f>
        <v>-2.6462056667416262E-2</v>
      </c>
      <c r="P3" s="4">
        <f>LN(E3/E2)</f>
        <v>-3.4198607814844295E-2</v>
      </c>
      <c r="Q3" s="4">
        <f>LN(F3/F2)</f>
        <v>-3.3951199362459744E-2</v>
      </c>
      <c r="R3" s="4">
        <f>LN(I3/I2)</f>
        <v>4.6283593218890751E-2</v>
      </c>
      <c r="S3" s="4">
        <f>LN(J3/J2)</f>
        <v>-9.5908081495745014E-3</v>
      </c>
    </row>
    <row r="4" spans="1:19" ht="18.75" x14ac:dyDescent="0.25">
      <c r="A4" s="2">
        <v>44844</v>
      </c>
      <c r="B4" s="3">
        <v>140.41999799999999</v>
      </c>
      <c r="C4" s="3">
        <v>229.25</v>
      </c>
      <c r="D4" s="3">
        <v>98.709998999999996</v>
      </c>
      <c r="E4" s="3">
        <v>115.860001</v>
      </c>
      <c r="F4" s="3">
        <v>86.690002000000007</v>
      </c>
      <c r="G4" s="3">
        <v>10542.099609000001</v>
      </c>
      <c r="H4" s="3">
        <v>3612.39</v>
      </c>
      <c r="I4" s="3">
        <v>91.13</v>
      </c>
      <c r="J4" s="3">
        <v>1667.96</v>
      </c>
      <c r="K4" s="4">
        <f t="shared" si="0"/>
        <v>-1.0408528420780468E-2</v>
      </c>
      <c r="L4" s="4">
        <f t="shared" si="1"/>
        <v>-7.5206675446196497E-3</v>
      </c>
      <c r="M4" s="4">
        <f t="shared" ref="M4:M67" si="2">LN(B4/B3)</f>
        <v>2.3528726911680475E-3</v>
      </c>
      <c r="N4" s="4">
        <f t="shared" ref="N4:N67" si="3">LN(C4/C3)</f>
        <v>-2.1533140982000681E-2</v>
      </c>
      <c r="O4" s="4">
        <f t="shared" ref="O4:O67" si="4">LN(D4/D3)</f>
        <v>-8.674666100882196E-3</v>
      </c>
      <c r="P4" s="4">
        <f t="shared" ref="P4:P67" si="5">LN(E4/E3)</f>
        <v>-7.2239392859845307E-3</v>
      </c>
      <c r="Q4" s="4">
        <f t="shared" ref="Q4:Q67" si="6">LN(F4/F3)</f>
        <v>-5.4069960177687603E-3</v>
      </c>
      <c r="R4" s="4">
        <f t="shared" ref="R4:R67" si="7">LN(I4/I3)</f>
        <v>-1.6433955316649675E-2</v>
      </c>
      <c r="S4" s="4">
        <f t="shared" ref="S4:S67" si="8">LN(J4/J3)</f>
        <v>-1.5798192053360933E-2</v>
      </c>
    </row>
    <row r="5" spans="1:19" ht="18.75" x14ac:dyDescent="0.25">
      <c r="A5" s="2">
        <v>44845</v>
      </c>
      <c r="B5" s="3">
        <v>138.979996</v>
      </c>
      <c r="C5" s="3">
        <v>225.41000399999999</v>
      </c>
      <c r="D5" s="3">
        <v>98.050003000000004</v>
      </c>
      <c r="E5" s="3">
        <v>115</v>
      </c>
      <c r="F5" s="3">
        <v>87.989998</v>
      </c>
      <c r="G5" s="3">
        <v>10426.190430000001</v>
      </c>
      <c r="H5" s="3">
        <v>3588.84</v>
      </c>
      <c r="I5" s="3">
        <v>89.35</v>
      </c>
      <c r="J5" s="3">
        <v>1665.31</v>
      </c>
      <c r="K5" s="4">
        <f t="shared" si="0"/>
        <v>-1.1055776070949843E-2</v>
      </c>
      <c r="L5" s="4">
        <f t="shared" si="1"/>
        <v>-6.5405726393698588E-3</v>
      </c>
      <c r="M5" s="4">
        <f>LN(B5/B4)</f>
        <v>-1.0307908241055984E-2</v>
      </c>
      <c r="N5" s="4">
        <f t="shared" si="3"/>
        <v>-1.6892127197263938E-2</v>
      </c>
      <c r="O5" s="4">
        <f t="shared" si="4"/>
        <v>-6.7086650601213948E-3</v>
      </c>
      <c r="P5" s="4">
        <f t="shared" si="5"/>
        <v>-7.4504459363344076E-3</v>
      </c>
      <c r="Q5" s="4">
        <f t="shared" si="6"/>
        <v>1.4884588976352935E-2</v>
      </c>
      <c r="R5" s="4">
        <f t="shared" si="7"/>
        <v>-1.9725816902598409E-2</v>
      </c>
      <c r="S5" s="4">
        <f t="shared" si="8"/>
        <v>-1.5900305455665606E-3</v>
      </c>
    </row>
    <row r="6" spans="1:19" ht="18.75" x14ac:dyDescent="0.25">
      <c r="A6" s="2">
        <v>44846</v>
      </c>
      <c r="B6" s="3">
        <v>138.33999600000001</v>
      </c>
      <c r="C6" s="3">
        <v>225.75</v>
      </c>
      <c r="D6" s="3">
        <v>98.300003000000004</v>
      </c>
      <c r="E6" s="3">
        <v>119.599998</v>
      </c>
      <c r="F6" s="3">
        <v>88.510002</v>
      </c>
      <c r="G6" s="3">
        <v>10417.099609000001</v>
      </c>
      <c r="H6" s="3">
        <v>3577.03</v>
      </c>
      <c r="I6" s="3">
        <v>87.27</v>
      </c>
      <c r="J6" s="3">
        <v>1672.51</v>
      </c>
      <c r="K6" s="4">
        <f t="shared" si="0"/>
        <v>-8.7230197914353494E-4</v>
      </c>
      <c r="L6" s="4">
        <f t="shared" si="1"/>
        <v>-3.2961833504644216E-3</v>
      </c>
      <c r="M6" s="4">
        <f t="shared" si="2"/>
        <v>-4.6156148468920874E-3</v>
      </c>
      <c r="N6" s="4">
        <f t="shared" si="3"/>
        <v>1.5072083577844727E-3</v>
      </c>
      <c r="O6" s="4">
        <f t="shared" si="4"/>
        <v>2.5464744329511541E-3</v>
      </c>
      <c r="P6" s="4">
        <f t="shared" si="5"/>
        <v>3.9220696430873114E-2</v>
      </c>
      <c r="Q6" s="4">
        <f t="shared" si="6"/>
        <v>5.8924136494887423E-3</v>
      </c>
      <c r="R6" s="4">
        <f t="shared" si="7"/>
        <v>-2.355448043021709E-2</v>
      </c>
      <c r="S6" s="4">
        <f t="shared" si="8"/>
        <v>4.314199787519046E-3</v>
      </c>
    </row>
    <row r="7" spans="1:19" ht="18.75" x14ac:dyDescent="0.25">
      <c r="A7" s="2">
        <v>44847</v>
      </c>
      <c r="B7" s="3">
        <v>142.990005</v>
      </c>
      <c r="C7" s="3">
        <v>234.240005</v>
      </c>
      <c r="D7" s="3">
        <v>99.709998999999996</v>
      </c>
      <c r="E7" s="3">
        <v>112.269997</v>
      </c>
      <c r="F7" s="3">
        <v>89.559997999999993</v>
      </c>
      <c r="G7" s="3">
        <v>10649.150390999999</v>
      </c>
      <c r="H7" s="3">
        <v>3669.91</v>
      </c>
      <c r="I7" s="3">
        <v>89.11</v>
      </c>
      <c r="J7" s="3">
        <v>1665.8</v>
      </c>
      <c r="K7" s="4">
        <f t="shared" si="0"/>
        <v>2.2031464365636778E-2</v>
      </c>
      <c r="L7" s="4">
        <f t="shared" si="1"/>
        <v>2.5634291446897169E-2</v>
      </c>
      <c r="M7" s="4">
        <f t="shared" si="2"/>
        <v>3.3060338454066258E-2</v>
      </c>
      <c r="N7" s="4">
        <f t="shared" si="3"/>
        <v>3.6918059821480206E-2</v>
      </c>
      <c r="O7" s="4">
        <f t="shared" si="4"/>
        <v>1.4241905139676674E-2</v>
      </c>
      <c r="P7" s="4">
        <f t="shared" si="5"/>
        <v>-6.3246167044732279E-2</v>
      </c>
      <c r="Q7" s="4">
        <f t="shared" si="6"/>
        <v>1.1793206822053776E-2</v>
      </c>
      <c r="R7" s="4">
        <f t="shared" si="7"/>
        <v>2.0864800449408537E-2</v>
      </c>
      <c r="S7" s="4">
        <f t="shared" si="8"/>
        <v>-4.0200035565125091E-3</v>
      </c>
    </row>
    <row r="8" spans="1:19" ht="18.75" x14ac:dyDescent="0.25">
      <c r="A8" s="2">
        <v>44848</v>
      </c>
      <c r="B8" s="3">
        <v>138.38000500000001</v>
      </c>
      <c r="C8" s="3">
        <v>228.55999800000001</v>
      </c>
      <c r="D8" s="3">
        <v>97.18</v>
      </c>
      <c r="E8" s="3">
        <v>118.879997</v>
      </c>
      <c r="F8" s="3">
        <v>87.550003000000004</v>
      </c>
      <c r="G8" s="3">
        <v>10321.389648</v>
      </c>
      <c r="H8" s="3">
        <v>3583.07</v>
      </c>
      <c r="I8" s="3">
        <v>85.61</v>
      </c>
      <c r="J8" s="3">
        <v>1641.76</v>
      </c>
      <c r="K8" s="4">
        <f t="shared" si="0"/>
        <v>-3.1261706678152527E-2</v>
      </c>
      <c r="L8" s="4">
        <f t="shared" si="1"/>
        <v>-2.3947163771951822E-2</v>
      </c>
      <c r="M8" s="4">
        <f t="shared" si="2"/>
        <v>-3.2771172509181934E-2</v>
      </c>
      <c r="N8" s="4">
        <f t="shared" si="3"/>
        <v>-2.454750294649484E-2</v>
      </c>
      <c r="O8" s="4">
        <f t="shared" si="4"/>
        <v>-2.5701033833860118E-2</v>
      </c>
      <c r="P8" s="4">
        <f t="shared" si="5"/>
        <v>5.7207897984526218E-2</v>
      </c>
      <c r="Q8" s="4">
        <f t="shared" si="6"/>
        <v>-2.2698676401161841E-2</v>
      </c>
      <c r="R8" s="4">
        <f t="shared" si="7"/>
        <v>-4.0069462870234114E-2</v>
      </c>
      <c r="S8" s="4">
        <f t="shared" si="8"/>
        <v>-1.4536651387341119E-2</v>
      </c>
    </row>
    <row r="9" spans="1:19" ht="18.75" x14ac:dyDescent="0.25">
      <c r="A9" s="2">
        <v>44851</v>
      </c>
      <c r="B9" s="3">
        <v>142.41000399999999</v>
      </c>
      <c r="C9" s="3">
        <v>237.529999</v>
      </c>
      <c r="D9" s="3">
        <v>100.779999</v>
      </c>
      <c r="E9" s="3">
        <v>119.66999800000001</v>
      </c>
      <c r="F9" s="3">
        <v>89.970000999999996</v>
      </c>
      <c r="G9" s="3">
        <v>10675.799805000001</v>
      </c>
      <c r="H9" s="3">
        <v>3677.95</v>
      </c>
      <c r="I9" s="3">
        <v>85.46</v>
      </c>
      <c r="J9" s="3">
        <v>1649.94</v>
      </c>
      <c r="K9" s="4">
        <f t="shared" si="0"/>
        <v>3.3761072691008448E-2</v>
      </c>
      <c r="L9" s="4">
        <f t="shared" si="1"/>
        <v>2.613555691190645E-2</v>
      </c>
      <c r="M9" s="4">
        <f t="shared" si="2"/>
        <v>2.8706689116197639E-2</v>
      </c>
      <c r="N9" s="4">
        <f t="shared" si="3"/>
        <v>3.8495177904927333E-2</v>
      </c>
      <c r="O9" s="4">
        <f t="shared" si="4"/>
        <v>3.637498435209132E-2</v>
      </c>
      <c r="P9" s="4">
        <f t="shared" si="5"/>
        <v>6.6233821388813254E-3</v>
      </c>
      <c r="Q9" s="4">
        <f t="shared" si="6"/>
        <v>2.7266199545849426E-2</v>
      </c>
      <c r="R9" s="4">
        <f t="shared" si="7"/>
        <v>-1.7536685385154433E-3</v>
      </c>
      <c r="S9" s="4">
        <f t="shared" si="8"/>
        <v>4.9700864831906007E-3</v>
      </c>
    </row>
    <row r="10" spans="1:19" ht="18.75" x14ac:dyDescent="0.25">
      <c r="A10" s="2">
        <v>44852</v>
      </c>
      <c r="B10" s="3">
        <v>143.75</v>
      </c>
      <c r="C10" s="3">
        <v>238.5</v>
      </c>
      <c r="D10" s="3">
        <v>101.389999</v>
      </c>
      <c r="E10" s="3">
        <v>120.510002</v>
      </c>
      <c r="F10" s="3">
        <v>89.68</v>
      </c>
      <c r="G10" s="3">
        <v>10772.400390999999</v>
      </c>
      <c r="H10" s="3">
        <v>3719.98</v>
      </c>
      <c r="I10" s="3">
        <v>82.82</v>
      </c>
      <c r="J10" s="3">
        <v>1651.83</v>
      </c>
      <c r="K10" s="4">
        <f t="shared" si="0"/>
        <v>9.0078643718682974E-3</v>
      </c>
      <c r="L10" s="4">
        <f t="shared" si="1"/>
        <v>1.1362760181543908E-2</v>
      </c>
      <c r="M10" s="4">
        <f t="shared" si="2"/>
        <v>9.365430358208764E-3</v>
      </c>
      <c r="N10" s="4">
        <f t="shared" si="3"/>
        <v>4.075383251388333E-3</v>
      </c>
      <c r="O10" s="4">
        <f t="shared" si="4"/>
        <v>6.034543771734356E-3</v>
      </c>
      <c r="P10" s="4">
        <f t="shared" si="5"/>
        <v>6.9948157626349827E-3</v>
      </c>
      <c r="Q10" s="4">
        <f t="shared" si="6"/>
        <v>-3.2285137799388077E-3</v>
      </c>
      <c r="R10" s="4">
        <f t="shared" si="7"/>
        <v>-3.1378852098457657E-2</v>
      </c>
      <c r="S10" s="4">
        <f t="shared" si="8"/>
        <v>1.1448406196851745E-3</v>
      </c>
    </row>
    <row r="11" spans="1:19" ht="18.75" x14ac:dyDescent="0.25">
      <c r="A11" s="2">
        <v>44853</v>
      </c>
      <c r="B11" s="3">
        <v>143.86000100000001</v>
      </c>
      <c r="C11" s="3">
        <v>236.479996</v>
      </c>
      <c r="D11" s="3">
        <v>100.290001</v>
      </c>
      <c r="E11" s="3">
        <v>121.94000200000001</v>
      </c>
      <c r="F11" s="3">
        <v>88.57</v>
      </c>
      <c r="G11" s="3">
        <v>10680.509765999999</v>
      </c>
      <c r="H11" s="3">
        <v>3695.16</v>
      </c>
      <c r="I11" s="3">
        <v>85.55</v>
      </c>
      <c r="J11" s="3">
        <v>1628.49</v>
      </c>
      <c r="K11" s="4">
        <f t="shared" si="0"/>
        <v>-8.5667805731245942E-3</v>
      </c>
      <c r="L11" s="4">
        <f t="shared" si="1"/>
        <v>-6.694436704711702E-3</v>
      </c>
      <c r="M11" s="4">
        <f t="shared" si="2"/>
        <v>7.6493171295300539E-4</v>
      </c>
      <c r="N11" s="4">
        <f t="shared" si="3"/>
        <v>-8.5056894833088047E-3</v>
      </c>
      <c r="O11" s="4">
        <f t="shared" si="4"/>
        <v>-1.0908458030381995E-2</v>
      </c>
      <c r="P11" s="4">
        <f t="shared" si="5"/>
        <v>1.1796383245745438E-2</v>
      </c>
      <c r="Q11" s="4">
        <f t="shared" si="6"/>
        <v>-1.2454578942413003E-2</v>
      </c>
      <c r="R11" s="4">
        <f t="shared" si="7"/>
        <v>3.2431422220781318E-2</v>
      </c>
      <c r="S11" s="4">
        <f t="shared" si="8"/>
        <v>-1.4230559139542843E-2</v>
      </c>
    </row>
    <row r="12" spans="1:19" ht="18.75" x14ac:dyDescent="0.25">
      <c r="A12" s="2">
        <v>44854</v>
      </c>
      <c r="B12" s="3">
        <v>143.38999899999999</v>
      </c>
      <c r="C12" s="3">
        <v>236.14999399999999</v>
      </c>
      <c r="D12" s="3">
        <v>100.529999</v>
      </c>
      <c r="E12" s="3">
        <v>124.660004</v>
      </c>
      <c r="F12" s="3">
        <v>86.830001999999993</v>
      </c>
      <c r="G12" s="3">
        <v>10614.839844</v>
      </c>
      <c r="H12" s="3">
        <v>3665.78</v>
      </c>
      <c r="I12" s="3">
        <v>85.98</v>
      </c>
      <c r="J12" s="3">
        <v>1627.66</v>
      </c>
      <c r="K12" s="4">
        <f t="shared" si="0"/>
        <v>-6.1675559565195198E-3</v>
      </c>
      <c r="L12" s="4">
        <f t="shared" si="1"/>
        <v>-7.9827185160930587E-3</v>
      </c>
      <c r="M12" s="4">
        <f t="shared" si="2"/>
        <v>-3.2724276374520244E-3</v>
      </c>
      <c r="N12" s="4">
        <f t="shared" si="3"/>
        <v>-1.3964499105412764E-3</v>
      </c>
      <c r="O12" s="4">
        <f t="shared" si="4"/>
        <v>2.3901813988486164E-3</v>
      </c>
      <c r="P12" s="4">
        <f t="shared" si="5"/>
        <v>2.2060926586802445E-2</v>
      </c>
      <c r="Q12" s="4">
        <f t="shared" si="6"/>
        <v>-1.9840992715424312E-2</v>
      </c>
      <c r="R12" s="4">
        <f t="shared" si="7"/>
        <v>5.0137107299330795E-3</v>
      </c>
      <c r="S12" s="4">
        <f t="shared" si="8"/>
        <v>-5.0980453478885078E-4</v>
      </c>
    </row>
    <row r="13" spans="1:19" ht="18.75" x14ac:dyDescent="0.25">
      <c r="A13" s="2">
        <v>44855</v>
      </c>
      <c r="B13" s="3">
        <v>147.270004</v>
      </c>
      <c r="C13" s="3">
        <v>242.11999499999999</v>
      </c>
      <c r="D13" s="3">
        <v>101.480003</v>
      </c>
      <c r="E13" s="3">
        <v>125.989998</v>
      </c>
      <c r="F13" s="3">
        <v>88.5</v>
      </c>
      <c r="G13" s="3">
        <v>10859.719727</v>
      </c>
      <c r="H13" s="3">
        <v>3752.75</v>
      </c>
      <c r="I13" s="3">
        <v>85.05</v>
      </c>
      <c r="J13" s="3">
        <v>1656.66</v>
      </c>
      <c r="K13" s="4">
        <f t="shared" si="0"/>
        <v>2.280749901055144E-2</v>
      </c>
      <c r="L13" s="4">
        <f t="shared" si="1"/>
        <v>2.3447767852436571E-2</v>
      </c>
      <c r="M13" s="4">
        <f t="shared" si="2"/>
        <v>2.6699480146106444E-2</v>
      </c>
      <c r="N13" s="4">
        <f t="shared" si="3"/>
        <v>2.4966279438023455E-2</v>
      </c>
      <c r="O13" s="4">
        <f t="shared" si="4"/>
        <v>9.4055838235067683E-3</v>
      </c>
      <c r="P13" s="4">
        <f t="shared" si="5"/>
        <v>1.0612459380281145E-2</v>
      </c>
      <c r="Q13" s="4">
        <f t="shared" si="6"/>
        <v>1.9050344907816555E-2</v>
      </c>
      <c r="R13" s="4">
        <f t="shared" si="7"/>
        <v>-1.0875392226264786E-2</v>
      </c>
      <c r="S13" s="4">
        <f t="shared" si="8"/>
        <v>1.7660126727155681E-2</v>
      </c>
    </row>
    <row r="14" spans="1:19" ht="18.75" x14ac:dyDescent="0.25">
      <c r="A14" s="2">
        <v>44858</v>
      </c>
      <c r="B14" s="3">
        <v>149.449997</v>
      </c>
      <c r="C14" s="3">
        <v>247.25</v>
      </c>
      <c r="D14" s="3">
        <v>102.970001</v>
      </c>
      <c r="E14" s="3">
        <v>132.61000100000001</v>
      </c>
      <c r="F14" s="3">
        <v>88.010002</v>
      </c>
      <c r="G14" s="3">
        <v>10952.610352</v>
      </c>
      <c r="H14" s="3">
        <v>3797.34</v>
      </c>
      <c r="I14" s="3">
        <v>84.58</v>
      </c>
      <c r="J14" s="3">
        <v>1648.6</v>
      </c>
      <c r="K14" s="4">
        <f t="shared" si="0"/>
        <v>8.5173098171596705E-3</v>
      </c>
      <c r="L14" s="4">
        <f t="shared" si="1"/>
        <v>1.1811917059798283E-2</v>
      </c>
      <c r="M14" s="4">
        <f t="shared" si="2"/>
        <v>1.4694204757276076E-2</v>
      </c>
      <c r="N14" s="4">
        <f t="shared" si="3"/>
        <v>2.0966520130252141E-2</v>
      </c>
      <c r="O14" s="4">
        <f t="shared" si="4"/>
        <v>1.4575929086669931E-2</v>
      </c>
      <c r="P14" s="4">
        <f t="shared" si="5"/>
        <v>5.1209974382154612E-2</v>
      </c>
      <c r="Q14" s="4">
        <f t="shared" si="6"/>
        <v>-5.5520849034733991E-3</v>
      </c>
      <c r="R14" s="4">
        <f t="shared" si="7"/>
        <v>-5.5414867975282726E-3</v>
      </c>
      <c r="S14" s="4">
        <f t="shared" si="8"/>
        <v>-4.8770843904715946E-3</v>
      </c>
    </row>
    <row r="15" spans="1:19" ht="18.75" x14ac:dyDescent="0.25">
      <c r="A15" s="2">
        <v>44859</v>
      </c>
      <c r="B15" s="3">
        <v>152.33999600000001</v>
      </c>
      <c r="C15" s="3">
        <v>250.66000399999999</v>
      </c>
      <c r="D15" s="3">
        <v>104.93</v>
      </c>
      <c r="E15" s="3">
        <v>128.96000699999999</v>
      </c>
      <c r="F15" s="3">
        <v>91.720000999999996</v>
      </c>
      <c r="G15" s="3">
        <v>11199.120117</v>
      </c>
      <c r="H15" s="3">
        <v>3859.11</v>
      </c>
      <c r="I15" s="3">
        <v>85.32</v>
      </c>
      <c r="J15" s="3">
        <v>1652.52</v>
      </c>
      <c r="K15" s="4">
        <f t="shared" si="0"/>
        <v>2.2257398069796659E-2</v>
      </c>
      <c r="L15" s="4">
        <f t="shared" si="1"/>
        <v>1.6135765325269211E-2</v>
      </c>
      <c r="M15" s="4">
        <f t="shared" si="2"/>
        <v>1.9152970031241806E-2</v>
      </c>
      <c r="N15" s="4">
        <f t="shared" si="3"/>
        <v>1.369748463842577E-2</v>
      </c>
      <c r="O15" s="4">
        <f t="shared" si="4"/>
        <v>1.885576778959375E-2</v>
      </c>
      <c r="P15" s="4">
        <f t="shared" si="5"/>
        <v>-2.7910164191703446E-2</v>
      </c>
      <c r="Q15" s="4">
        <f t="shared" si="6"/>
        <v>4.1290001782040647E-2</v>
      </c>
      <c r="R15" s="4">
        <f t="shared" si="7"/>
        <v>8.7110615588071698E-3</v>
      </c>
      <c r="S15" s="4">
        <f t="shared" si="8"/>
        <v>2.3749526479076638E-3</v>
      </c>
    </row>
    <row r="16" spans="1:19" ht="18.75" x14ac:dyDescent="0.25">
      <c r="A16" s="2">
        <v>44860</v>
      </c>
      <c r="B16" s="3">
        <v>149.35000600000001</v>
      </c>
      <c r="C16" s="3">
        <v>231.320007</v>
      </c>
      <c r="D16" s="3">
        <v>94.82</v>
      </c>
      <c r="E16" s="3">
        <v>131.759995</v>
      </c>
      <c r="F16" s="3">
        <v>92.389999000000003</v>
      </c>
      <c r="G16" s="3">
        <v>10970.990234000001</v>
      </c>
      <c r="H16" s="3">
        <v>3830.6</v>
      </c>
      <c r="I16" s="3">
        <v>87.91</v>
      </c>
      <c r="J16" s="3">
        <v>1664.49</v>
      </c>
      <c r="K16" s="4">
        <f t="shared" si="0"/>
        <v>-2.0580676562853093E-2</v>
      </c>
      <c r="L16" s="4">
        <f t="shared" si="1"/>
        <v>-7.4151380567922306E-3</v>
      </c>
      <c r="M16" s="4">
        <f t="shared" si="2"/>
        <v>-1.9822253851379413E-2</v>
      </c>
      <c r="N16" s="4">
        <f t="shared" si="3"/>
        <v>-8.0295391590119988E-2</v>
      </c>
      <c r="O16" s="4">
        <f t="shared" si="4"/>
        <v>-0.10131310369584744</v>
      </c>
      <c r="P16" s="4">
        <f t="shared" si="5"/>
        <v>2.1479714882886716E-2</v>
      </c>
      <c r="Q16" s="4">
        <f t="shared" si="6"/>
        <v>7.2782679665204441E-3</v>
      </c>
      <c r="R16" s="4">
        <f t="shared" si="7"/>
        <v>2.990467025993741E-2</v>
      </c>
      <c r="S16" s="4">
        <f t="shared" si="8"/>
        <v>7.2173746598447322E-3</v>
      </c>
    </row>
    <row r="17" spans="1:19" ht="18.75" x14ac:dyDescent="0.25">
      <c r="A17" s="2">
        <v>44861</v>
      </c>
      <c r="B17" s="3">
        <v>144.800003</v>
      </c>
      <c r="C17" s="3">
        <v>226.75</v>
      </c>
      <c r="D17" s="3">
        <v>92.599997999999999</v>
      </c>
      <c r="E17" s="3">
        <v>138.33999600000001</v>
      </c>
      <c r="F17" s="3">
        <v>90.540001000000004</v>
      </c>
      <c r="G17" s="3">
        <v>10792.669921999999</v>
      </c>
      <c r="H17" s="3">
        <v>3807.3</v>
      </c>
      <c r="I17" s="3">
        <v>89.08</v>
      </c>
      <c r="J17" s="3">
        <v>1662.94</v>
      </c>
      <c r="K17" s="4">
        <f t="shared" si="0"/>
        <v>-1.6387344894258634E-2</v>
      </c>
      <c r="L17" s="4">
        <f t="shared" si="1"/>
        <v>-6.1011723843323405E-3</v>
      </c>
      <c r="M17" s="4">
        <f t="shared" si="2"/>
        <v>-3.0939084166357888E-2</v>
      </c>
      <c r="N17" s="4">
        <f t="shared" si="3"/>
        <v>-1.9953974555881257E-2</v>
      </c>
      <c r="O17" s="4">
        <f t="shared" si="4"/>
        <v>-2.3691237420110915E-2</v>
      </c>
      <c r="P17" s="4">
        <f t="shared" si="5"/>
        <v>4.8732346336568713E-2</v>
      </c>
      <c r="Q17" s="4">
        <f t="shared" si="6"/>
        <v>-2.0226983806316937E-2</v>
      </c>
      <c r="R17" s="4">
        <f t="shared" si="7"/>
        <v>1.3221278526079683E-2</v>
      </c>
      <c r="S17" s="4">
        <f t="shared" si="8"/>
        <v>-9.3165001945225807E-4</v>
      </c>
    </row>
    <row r="18" spans="1:19" ht="18.75" x14ac:dyDescent="0.25">
      <c r="A18" s="2">
        <v>44862</v>
      </c>
      <c r="B18" s="3">
        <v>155.740005</v>
      </c>
      <c r="C18" s="3">
        <v>235.86999499999999</v>
      </c>
      <c r="D18" s="3">
        <v>96.580001999999993</v>
      </c>
      <c r="E18" s="3">
        <v>134.970001</v>
      </c>
      <c r="F18" s="3">
        <v>93.830001999999993</v>
      </c>
      <c r="G18" s="3">
        <v>11102.450194999999</v>
      </c>
      <c r="H18" s="3">
        <v>3901.06</v>
      </c>
      <c r="I18" s="3">
        <v>87.9</v>
      </c>
      <c r="J18" s="3">
        <v>1641.76</v>
      </c>
      <c r="K18" s="4">
        <f t="shared" si="0"/>
        <v>2.8298629471746606E-2</v>
      </c>
      <c r="L18" s="4">
        <f t="shared" si="1"/>
        <v>2.4328034575769396E-2</v>
      </c>
      <c r="M18" s="4">
        <f t="shared" si="2"/>
        <v>7.2834481583781724E-2</v>
      </c>
      <c r="N18" s="4">
        <f t="shared" si="3"/>
        <v>3.9432695602420124E-2</v>
      </c>
      <c r="O18" s="4">
        <f t="shared" si="4"/>
        <v>4.2082581099755448E-2</v>
      </c>
      <c r="P18" s="4">
        <f t="shared" si="5"/>
        <v>-2.4661855327924691E-2</v>
      </c>
      <c r="Q18" s="4">
        <f t="shared" si="6"/>
        <v>3.569290256444782E-2</v>
      </c>
      <c r="R18" s="4">
        <f t="shared" si="7"/>
        <v>-1.3335037698035462E-2</v>
      </c>
      <c r="S18" s="4">
        <f t="shared" si="8"/>
        <v>-1.2818283053528204E-2</v>
      </c>
    </row>
    <row r="19" spans="1:19" ht="18.75" x14ac:dyDescent="0.25">
      <c r="A19" s="2">
        <v>44865</v>
      </c>
      <c r="B19" s="3">
        <v>153.33999600000001</v>
      </c>
      <c r="C19" s="3">
        <v>232.13000500000001</v>
      </c>
      <c r="D19" s="3">
        <v>94.660004000000001</v>
      </c>
      <c r="E19" s="3">
        <v>135.429993</v>
      </c>
      <c r="F19" s="3">
        <v>92.68</v>
      </c>
      <c r="G19" s="3">
        <v>10988.150390999999</v>
      </c>
      <c r="H19" s="3">
        <v>3871.98</v>
      </c>
      <c r="I19" s="3">
        <v>86.53</v>
      </c>
      <c r="J19" s="3">
        <v>1633.12</v>
      </c>
      <c r="K19" s="4">
        <f t="shared" si="0"/>
        <v>-1.0348367267912665E-2</v>
      </c>
      <c r="L19" s="4">
        <f t="shared" si="1"/>
        <v>-7.4823069661265037E-3</v>
      </c>
      <c r="M19" s="4">
        <f t="shared" si="2"/>
        <v>-1.5530330208703752E-2</v>
      </c>
      <c r="N19" s="4">
        <f t="shared" si="3"/>
        <v>-1.5983203498656336E-2</v>
      </c>
      <c r="O19" s="4">
        <f t="shared" si="4"/>
        <v>-2.0080134419018705E-2</v>
      </c>
      <c r="P19" s="4">
        <f t="shared" si="5"/>
        <v>3.4023110498156948E-3</v>
      </c>
      <c r="Q19" s="4">
        <f t="shared" si="6"/>
        <v>-1.2331956052926928E-2</v>
      </c>
      <c r="R19" s="4">
        <f t="shared" si="7"/>
        <v>-1.5708630072483964E-2</v>
      </c>
      <c r="S19" s="4">
        <f t="shared" si="8"/>
        <v>-5.2765414587108315E-3</v>
      </c>
    </row>
    <row r="20" spans="1:19" ht="18.75" x14ac:dyDescent="0.25">
      <c r="A20" s="2">
        <v>44866</v>
      </c>
      <c r="B20" s="3">
        <v>150.64999399999999</v>
      </c>
      <c r="C20" s="3">
        <v>228.16999799999999</v>
      </c>
      <c r="D20" s="3">
        <v>90.5</v>
      </c>
      <c r="E20" s="3">
        <v>132.19000199999999</v>
      </c>
      <c r="F20" s="3">
        <v>93.769997000000004</v>
      </c>
      <c r="G20" s="3">
        <v>10890.849609000001</v>
      </c>
      <c r="H20" s="3">
        <v>3856.1</v>
      </c>
      <c r="I20" s="3">
        <v>88.37</v>
      </c>
      <c r="J20" s="3">
        <v>1647.5</v>
      </c>
      <c r="K20" s="4">
        <f t="shared" si="0"/>
        <v>-8.8945037225071997E-3</v>
      </c>
      <c r="L20" s="4">
        <f t="shared" si="1"/>
        <v>-4.1096940897468529E-3</v>
      </c>
      <c r="M20" s="4">
        <f t="shared" si="2"/>
        <v>-1.7698426296030911E-2</v>
      </c>
      <c r="N20" s="4">
        <f t="shared" si="3"/>
        <v>-1.7206624706925217E-2</v>
      </c>
      <c r="O20" s="4">
        <f t="shared" si="4"/>
        <v>-4.494171602871757E-2</v>
      </c>
      <c r="P20" s="4">
        <f t="shared" si="5"/>
        <v>-2.4214553259014511E-2</v>
      </c>
      <c r="Q20" s="4">
        <f t="shared" si="6"/>
        <v>1.1692243874182991E-2</v>
      </c>
      <c r="R20" s="4">
        <f t="shared" si="7"/>
        <v>2.1041370911265539E-2</v>
      </c>
      <c r="S20" s="4">
        <f t="shared" si="8"/>
        <v>8.7666917214741027E-3</v>
      </c>
    </row>
    <row r="21" spans="1:19" ht="18.75" x14ac:dyDescent="0.25">
      <c r="A21" s="2">
        <v>44867</v>
      </c>
      <c r="B21" s="3">
        <v>145.029999</v>
      </c>
      <c r="C21" s="3">
        <v>220.10000600000001</v>
      </c>
      <c r="D21" s="3">
        <v>87.07</v>
      </c>
      <c r="E21" s="3">
        <v>134.21000699999999</v>
      </c>
      <c r="F21" s="3">
        <v>90.300003000000004</v>
      </c>
      <c r="G21" s="3">
        <v>10524.799805000001</v>
      </c>
      <c r="H21" s="3">
        <v>3759.69</v>
      </c>
      <c r="I21" s="3">
        <v>90</v>
      </c>
      <c r="J21" s="3">
        <v>1634.89</v>
      </c>
      <c r="K21" s="4">
        <f t="shared" si="0"/>
        <v>-3.418859277211285E-2</v>
      </c>
      <c r="L21" s="4">
        <f t="shared" si="1"/>
        <v>-2.5319802827619801E-2</v>
      </c>
      <c r="M21" s="4">
        <f t="shared" si="2"/>
        <v>-3.8018615071861356E-2</v>
      </c>
      <c r="N21" s="4">
        <f t="shared" si="3"/>
        <v>-3.6008940599332698E-2</v>
      </c>
      <c r="O21" s="4">
        <f t="shared" si="4"/>
        <v>-3.8637457865356321E-2</v>
      </c>
      <c r="P21" s="4">
        <f t="shared" si="5"/>
        <v>1.5165492845734842E-2</v>
      </c>
      <c r="Q21" s="4">
        <f t="shared" si="6"/>
        <v>-3.7707449792827918E-2</v>
      </c>
      <c r="R21" s="4">
        <f t="shared" si="7"/>
        <v>1.8277124800351961E-2</v>
      </c>
      <c r="S21" s="4">
        <f t="shared" si="8"/>
        <v>-7.6834635960556993E-3</v>
      </c>
    </row>
    <row r="22" spans="1:19" ht="18.75" x14ac:dyDescent="0.25">
      <c r="A22" s="2">
        <v>44868</v>
      </c>
      <c r="B22" s="3">
        <v>138.88000500000001</v>
      </c>
      <c r="C22" s="3">
        <v>214.25</v>
      </c>
      <c r="D22" s="3">
        <v>83.489998</v>
      </c>
      <c r="E22" s="3">
        <v>141.55999800000001</v>
      </c>
      <c r="F22" s="3">
        <v>90.400002000000001</v>
      </c>
      <c r="G22" s="3">
        <v>10342.940430000001</v>
      </c>
      <c r="H22" s="3">
        <v>3719.89</v>
      </c>
      <c r="I22" s="3">
        <v>88.17</v>
      </c>
      <c r="J22" s="3">
        <v>1629.15</v>
      </c>
      <c r="K22" s="4">
        <f t="shared" si="0"/>
        <v>-1.7430155556688063E-2</v>
      </c>
      <c r="L22" s="4">
        <f t="shared" si="1"/>
        <v>-1.064240923898342E-2</v>
      </c>
      <c r="M22" s="4">
        <f t="shared" si="2"/>
        <v>-4.3330323762689929E-2</v>
      </c>
      <c r="N22" s="4">
        <f t="shared" si="3"/>
        <v>-2.6938458314862683E-2</v>
      </c>
      <c r="O22" s="4">
        <f t="shared" si="4"/>
        <v>-4.1985552589580019E-2</v>
      </c>
      <c r="P22" s="4">
        <f t="shared" si="5"/>
        <v>5.3317851782197334E-2</v>
      </c>
      <c r="Q22" s="4">
        <f t="shared" si="6"/>
        <v>1.1067958764937721E-3</v>
      </c>
      <c r="R22" s="4">
        <f t="shared" si="7"/>
        <v>-2.0542901231329371E-2</v>
      </c>
      <c r="S22" s="4">
        <f t="shared" si="8"/>
        <v>-3.5171173864516994E-3</v>
      </c>
    </row>
    <row r="23" spans="1:19" ht="18.75" x14ac:dyDescent="0.25">
      <c r="A23" s="2">
        <v>44869</v>
      </c>
      <c r="B23" s="3">
        <v>138.38000500000001</v>
      </c>
      <c r="C23" s="3">
        <v>221.38999899999999</v>
      </c>
      <c r="D23" s="3">
        <v>86.699996999999996</v>
      </c>
      <c r="E23" s="3">
        <v>143.009995</v>
      </c>
      <c r="F23" s="3">
        <v>95.790001000000004</v>
      </c>
      <c r="G23" s="3">
        <v>10475.25</v>
      </c>
      <c r="H23" s="3">
        <v>3770.55</v>
      </c>
      <c r="I23" s="3">
        <v>92.61</v>
      </c>
      <c r="J23" s="3">
        <v>1680.27</v>
      </c>
      <c r="K23" s="4">
        <f t="shared" si="0"/>
        <v>1.2711128943608766E-2</v>
      </c>
      <c r="L23" s="4">
        <f t="shared" si="1"/>
        <v>1.3526781457993704E-2</v>
      </c>
      <c r="M23" s="4">
        <f t="shared" si="2"/>
        <v>-3.6067267112901628E-3</v>
      </c>
      <c r="N23" s="4">
        <f t="shared" si="3"/>
        <v>3.2782290141328524E-2</v>
      </c>
      <c r="O23" s="4">
        <f t="shared" si="4"/>
        <v>3.7727008933475248E-2</v>
      </c>
      <c r="P23" s="4">
        <f t="shared" si="5"/>
        <v>1.0190881573275589E-2</v>
      </c>
      <c r="Q23" s="4">
        <f t="shared" si="6"/>
        <v>5.7914016312279035E-2</v>
      </c>
      <c r="R23" s="4">
        <f t="shared" si="7"/>
        <v>4.9130358083242003E-2</v>
      </c>
      <c r="S23" s="4">
        <f t="shared" si="8"/>
        <v>3.0896088375706766E-2</v>
      </c>
    </row>
    <row r="24" spans="1:19" ht="18.75" x14ac:dyDescent="0.25">
      <c r="A24" s="2">
        <v>44872</v>
      </c>
      <c r="B24" s="3">
        <v>138.91999799999999</v>
      </c>
      <c r="C24" s="3">
        <v>227.86999499999999</v>
      </c>
      <c r="D24" s="3">
        <v>88.650002000000001</v>
      </c>
      <c r="E24" s="3">
        <v>146.020004</v>
      </c>
      <c r="F24" s="3">
        <v>93.440002000000007</v>
      </c>
      <c r="G24" s="3">
        <v>10564.519531</v>
      </c>
      <c r="H24" s="3">
        <v>3806.8</v>
      </c>
      <c r="I24" s="3">
        <v>91.79</v>
      </c>
      <c r="J24" s="3">
        <v>1674.68</v>
      </c>
      <c r="K24" s="4">
        <f t="shared" si="0"/>
        <v>8.4858407365757567E-3</v>
      </c>
      <c r="L24" s="4">
        <f t="shared" si="1"/>
        <v>9.5680618026735623E-3</v>
      </c>
      <c r="M24" s="4">
        <f t="shared" si="2"/>
        <v>3.8946532760445341E-3</v>
      </c>
      <c r="N24" s="4">
        <f t="shared" si="3"/>
        <v>2.8849421342460949E-2</v>
      </c>
      <c r="O24" s="4">
        <f t="shared" si="4"/>
        <v>2.2242205896428981E-2</v>
      </c>
      <c r="P24" s="4">
        <f t="shared" si="5"/>
        <v>2.0829103099193572E-2</v>
      </c>
      <c r="Q24" s="4">
        <f t="shared" si="6"/>
        <v>-2.4838765350276994E-2</v>
      </c>
      <c r="R24" s="4">
        <f t="shared" si="7"/>
        <v>-8.893767951177892E-3</v>
      </c>
      <c r="S24" s="4">
        <f t="shared" si="8"/>
        <v>-3.3323925381920326E-3</v>
      </c>
    </row>
    <row r="25" spans="1:19" ht="18.75" x14ac:dyDescent="0.25">
      <c r="A25" s="2">
        <v>44873</v>
      </c>
      <c r="B25" s="3">
        <v>139.5</v>
      </c>
      <c r="C25" s="3">
        <v>228.86999499999999</v>
      </c>
      <c r="D25" s="3">
        <v>88.910004000000001</v>
      </c>
      <c r="E25" s="3">
        <v>137.759995</v>
      </c>
      <c r="F25" s="3">
        <v>93.75</v>
      </c>
      <c r="G25" s="3">
        <v>10616.200194999999</v>
      </c>
      <c r="H25" s="3">
        <v>3828.11</v>
      </c>
      <c r="I25" s="3">
        <v>88.91</v>
      </c>
      <c r="J25" s="3">
        <v>1712.52</v>
      </c>
      <c r="K25" s="4">
        <f t="shared" si="0"/>
        <v>4.8799820997363977E-3</v>
      </c>
      <c r="L25" s="4">
        <f t="shared" si="1"/>
        <v>5.5822675939800961E-3</v>
      </c>
      <c r="M25" s="4">
        <f t="shared" si="2"/>
        <v>4.1663877823223516E-3</v>
      </c>
      <c r="N25" s="4">
        <f t="shared" si="3"/>
        <v>4.378865962105751E-3</v>
      </c>
      <c r="O25" s="4">
        <f t="shared" si="4"/>
        <v>2.9286120415133372E-3</v>
      </c>
      <c r="P25" s="4">
        <f t="shared" si="5"/>
        <v>-5.823062163703286E-2</v>
      </c>
      <c r="Q25" s="4">
        <f t="shared" si="6"/>
        <v>3.3121243664938835E-3</v>
      </c>
      <c r="R25" s="4">
        <f t="shared" si="7"/>
        <v>-3.1878737097952067E-2</v>
      </c>
      <c r="S25" s="4">
        <f t="shared" si="8"/>
        <v>2.2343867668630453E-2</v>
      </c>
    </row>
    <row r="26" spans="1:19" ht="18.75" x14ac:dyDescent="0.25">
      <c r="A26" s="2">
        <v>44874</v>
      </c>
      <c r="B26" s="3">
        <v>134.86999499999999</v>
      </c>
      <c r="C26" s="3">
        <v>224.509995</v>
      </c>
      <c r="D26" s="3">
        <v>87.400002000000001</v>
      </c>
      <c r="E26" s="3">
        <v>157.5</v>
      </c>
      <c r="F26" s="3">
        <v>92.099997999999999</v>
      </c>
      <c r="G26" s="3">
        <v>10353.169921999999</v>
      </c>
      <c r="H26" s="3">
        <v>3748.57</v>
      </c>
      <c r="I26" s="3">
        <v>85.83</v>
      </c>
      <c r="J26" s="3">
        <v>1706.32</v>
      </c>
      <c r="K26" s="4">
        <f t="shared" si="0"/>
        <v>-2.5088409231678727E-2</v>
      </c>
      <c r="L26" s="4">
        <f t="shared" si="1"/>
        <v>-2.0996774887089925E-2</v>
      </c>
      <c r="M26" s="4">
        <f t="shared" si="2"/>
        <v>-3.3753286805391546E-2</v>
      </c>
      <c r="N26" s="4">
        <f t="shared" si="3"/>
        <v>-1.9233907574383473E-2</v>
      </c>
      <c r="O26" s="4">
        <f t="shared" si="4"/>
        <v>-1.7129361577576916E-2</v>
      </c>
      <c r="P26" s="4">
        <f t="shared" si="5"/>
        <v>0.1339124538812736</v>
      </c>
      <c r="Q26" s="4">
        <f t="shared" si="6"/>
        <v>-1.7756743304785924E-2</v>
      </c>
      <c r="R26" s="4">
        <f t="shared" si="7"/>
        <v>-3.5256026402919007E-2</v>
      </c>
      <c r="S26" s="4">
        <f t="shared" si="8"/>
        <v>-3.626965167533231E-3</v>
      </c>
    </row>
    <row r="27" spans="1:19" ht="18.75" x14ac:dyDescent="0.25">
      <c r="A27" s="2">
        <v>44875</v>
      </c>
      <c r="B27" s="3">
        <v>146.86999499999999</v>
      </c>
      <c r="C27" s="3">
        <v>242.979996</v>
      </c>
      <c r="D27" s="3">
        <v>94.169998000000007</v>
      </c>
      <c r="E27" s="3">
        <v>163.270004</v>
      </c>
      <c r="F27" s="3">
        <v>99.489998</v>
      </c>
      <c r="G27" s="3">
        <v>11114.150390999999</v>
      </c>
      <c r="H27" s="3">
        <v>3956.37</v>
      </c>
      <c r="I27" s="3">
        <v>86.47</v>
      </c>
      <c r="J27" s="3">
        <v>1754.86</v>
      </c>
      <c r="K27" s="4">
        <f t="shared" si="0"/>
        <v>7.0926360961455645E-2</v>
      </c>
      <c r="L27" s="4">
        <f t="shared" si="1"/>
        <v>5.3952504280963931E-2</v>
      </c>
      <c r="M27" s="4">
        <f t="shared" si="2"/>
        <v>8.5236493266029598E-2</v>
      </c>
      <c r="N27" s="4">
        <f t="shared" si="3"/>
        <v>7.9058891614934776E-2</v>
      </c>
      <c r="O27" s="4">
        <f t="shared" si="4"/>
        <v>7.4606332739000747E-2</v>
      </c>
      <c r="P27" s="4">
        <f t="shared" si="5"/>
        <v>3.5979838371680707E-2</v>
      </c>
      <c r="Q27" s="4">
        <f t="shared" si="6"/>
        <v>7.7182194953010888E-2</v>
      </c>
      <c r="R27" s="4">
        <f t="shared" si="7"/>
        <v>7.4289372422101973E-3</v>
      </c>
      <c r="S27" s="4">
        <f t="shared" si="8"/>
        <v>2.8050076905465706E-2</v>
      </c>
    </row>
    <row r="28" spans="1:19" ht="18.75" x14ac:dyDescent="0.25">
      <c r="A28" s="2">
        <v>44876</v>
      </c>
      <c r="B28" s="3">
        <v>149.699997</v>
      </c>
      <c r="C28" s="3">
        <v>247.11000100000001</v>
      </c>
      <c r="D28" s="3">
        <v>96.730002999999996</v>
      </c>
      <c r="E28" s="3">
        <v>162.949997</v>
      </c>
      <c r="F28" s="3">
        <v>106.089996</v>
      </c>
      <c r="G28" s="3">
        <v>11323.330078000001</v>
      </c>
      <c r="H28" s="3">
        <v>3992.93</v>
      </c>
      <c r="I28" s="3">
        <v>88.96</v>
      </c>
      <c r="J28" s="3">
        <v>1770.69</v>
      </c>
      <c r="K28" s="4">
        <f t="shared" si="0"/>
        <v>1.8646099577438208E-2</v>
      </c>
      <c r="L28" s="4">
        <f t="shared" si="1"/>
        <v>9.1983590448269908E-3</v>
      </c>
      <c r="M28" s="4">
        <f t="shared" si="2"/>
        <v>1.9085463663443939E-2</v>
      </c>
      <c r="N28" s="4">
        <f t="shared" si="3"/>
        <v>1.6854466703712236E-2</v>
      </c>
      <c r="O28" s="4">
        <f t="shared" si="4"/>
        <v>2.6821984924832842E-2</v>
      </c>
      <c r="P28" s="4">
        <f t="shared" si="5"/>
        <v>-1.9619097643534542E-3</v>
      </c>
      <c r="Q28" s="4">
        <f t="shared" si="6"/>
        <v>6.4230636268597735E-2</v>
      </c>
      <c r="R28" s="4">
        <f t="shared" si="7"/>
        <v>2.838929752993324E-2</v>
      </c>
      <c r="S28" s="4">
        <f t="shared" si="8"/>
        <v>8.9802194739456529E-3</v>
      </c>
    </row>
    <row r="29" spans="1:19" ht="18.75" x14ac:dyDescent="0.25">
      <c r="A29" s="2">
        <v>44879</v>
      </c>
      <c r="B29" s="3">
        <v>148.279999</v>
      </c>
      <c r="C29" s="3">
        <v>241.550003</v>
      </c>
      <c r="D29" s="3">
        <v>96.029999000000004</v>
      </c>
      <c r="E29" s="3">
        <v>166.66000399999999</v>
      </c>
      <c r="F29" s="3">
        <v>104.389999</v>
      </c>
      <c r="G29" s="3">
        <v>11196.219727</v>
      </c>
      <c r="H29" s="3">
        <v>3957.25</v>
      </c>
      <c r="I29" s="3">
        <v>85.87</v>
      </c>
      <c r="J29" s="3">
        <v>1771.8</v>
      </c>
      <c r="K29" s="4">
        <f t="shared" si="0"/>
        <v>-1.1289009063504319E-2</v>
      </c>
      <c r="L29" s="4">
        <f t="shared" si="1"/>
        <v>-8.9759576650217388E-3</v>
      </c>
      <c r="M29" s="4">
        <f t="shared" si="2"/>
        <v>-9.530899846968607E-3</v>
      </c>
      <c r="N29" s="4">
        <f t="shared" si="3"/>
        <v>-2.2757082247843435E-2</v>
      </c>
      <c r="O29" s="4">
        <f t="shared" si="4"/>
        <v>-7.2629909721494065E-3</v>
      </c>
      <c r="P29" s="4">
        <f t="shared" si="5"/>
        <v>2.2512446082005449E-2</v>
      </c>
      <c r="Q29" s="4">
        <f t="shared" si="6"/>
        <v>-1.6153876926597664E-2</v>
      </c>
      <c r="R29" s="4">
        <f t="shared" si="7"/>
        <v>-3.5352305817878772E-2</v>
      </c>
      <c r="S29" s="4">
        <f t="shared" si="8"/>
        <v>6.2667786575365146E-4</v>
      </c>
    </row>
    <row r="30" spans="1:19" ht="18.75" x14ac:dyDescent="0.25">
      <c r="A30" s="2">
        <v>44880</v>
      </c>
      <c r="B30" s="3">
        <v>150.03999300000001</v>
      </c>
      <c r="C30" s="3">
        <v>241.970001</v>
      </c>
      <c r="D30" s="3">
        <v>98.720000999999996</v>
      </c>
      <c r="E30" s="3">
        <v>159.10000600000001</v>
      </c>
      <c r="F30" s="3">
        <v>106.709999</v>
      </c>
      <c r="G30" s="3">
        <v>11358.410156</v>
      </c>
      <c r="H30" s="3">
        <v>3991.73</v>
      </c>
      <c r="I30" s="3">
        <v>86.92</v>
      </c>
      <c r="J30" s="3">
        <v>1778.25</v>
      </c>
      <c r="K30" s="4">
        <f t="shared" si="0"/>
        <v>1.4382255490727863E-2</v>
      </c>
      <c r="L30" s="4">
        <f t="shared" si="1"/>
        <v>8.6753813075978112E-3</v>
      </c>
      <c r="M30" s="4">
        <f t="shared" si="2"/>
        <v>1.179950702092639E-2</v>
      </c>
      <c r="N30" s="4">
        <f t="shared" si="3"/>
        <v>1.7372522425404629E-3</v>
      </c>
      <c r="O30" s="4">
        <f t="shared" si="4"/>
        <v>2.762693805026838E-2</v>
      </c>
      <c r="P30" s="4">
        <f t="shared" si="5"/>
        <v>-4.6422859899149134E-2</v>
      </c>
      <c r="Q30" s="4">
        <f t="shared" si="6"/>
        <v>2.198098941653517E-2</v>
      </c>
      <c r="R30" s="4">
        <f t="shared" si="7"/>
        <v>1.2153630703835499E-2</v>
      </c>
      <c r="S30" s="4">
        <f t="shared" si="8"/>
        <v>3.6337556356925648E-3</v>
      </c>
    </row>
    <row r="31" spans="1:19" ht="18.75" x14ac:dyDescent="0.25">
      <c r="A31" s="2">
        <v>44881</v>
      </c>
      <c r="B31" s="3">
        <v>148.78999300000001</v>
      </c>
      <c r="C31" s="3">
        <v>241.729996</v>
      </c>
      <c r="D31" s="3">
        <v>98.989998</v>
      </c>
      <c r="E31" s="3">
        <v>156.770004</v>
      </c>
      <c r="F31" s="3">
        <v>105.230003</v>
      </c>
      <c r="G31" s="3">
        <v>11183.660156</v>
      </c>
      <c r="H31" s="3">
        <v>3958.79</v>
      </c>
      <c r="I31" s="3">
        <v>85.59</v>
      </c>
      <c r="J31" s="3">
        <v>1773.77</v>
      </c>
      <c r="K31" s="4">
        <f t="shared" si="0"/>
        <v>-1.5504654036580971E-2</v>
      </c>
      <c r="L31" s="4">
        <f t="shared" si="1"/>
        <v>-8.2862978720850793E-3</v>
      </c>
      <c r="M31" s="4">
        <f t="shared" si="2"/>
        <v>-8.3660097660274713E-3</v>
      </c>
      <c r="N31" s="4">
        <f t="shared" si="3"/>
        <v>-9.923713921231518E-4</v>
      </c>
      <c r="O31" s="4">
        <f t="shared" si="4"/>
        <v>2.731244440917571E-3</v>
      </c>
      <c r="P31" s="4">
        <f t="shared" si="5"/>
        <v>-1.4753184460346139E-2</v>
      </c>
      <c r="Q31" s="4">
        <f t="shared" si="6"/>
        <v>-1.3966405995579762E-2</v>
      </c>
      <c r="R31" s="4">
        <f t="shared" si="7"/>
        <v>-1.5419701494710581E-2</v>
      </c>
      <c r="S31" s="4">
        <f t="shared" si="8"/>
        <v>-2.5225096567814162E-3</v>
      </c>
    </row>
    <row r="32" spans="1:19" ht="18.75" x14ac:dyDescent="0.25">
      <c r="A32" s="2">
        <v>44882</v>
      </c>
      <c r="B32" s="3">
        <v>150.720001</v>
      </c>
      <c r="C32" s="3">
        <v>241.679993</v>
      </c>
      <c r="D32" s="3">
        <v>98.5</v>
      </c>
      <c r="E32" s="3">
        <v>154.08999600000001</v>
      </c>
      <c r="F32" s="3">
        <v>105.360001</v>
      </c>
      <c r="G32" s="3">
        <v>11144.959961</v>
      </c>
      <c r="H32" s="3">
        <v>3946.56</v>
      </c>
      <c r="I32" s="3">
        <v>81.64</v>
      </c>
      <c r="J32" s="3">
        <v>1760.87</v>
      </c>
      <c r="K32" s="4">
        <f t="shared" si="0"/>
        <v>-3.4664241273586233E-3</v>
      </c>
      <c r="L32" s="4">
        <f t="shared" si="1"/>
        <v>-3.094109623737159E-3</v>
      </c>
      <c r="M32" s="4">
        <f t="shared" si="2"/>
        <v>1.2887948669439812E-2</v>
      </c>
      <c r="N32" s="4">
        <f t="shared" si="3"/>
        <v>-2.06876156124816E-4</v>
      </c>
      <c r="O32" s="4">
        <f t="shared" si="4"/>
        <v>-4.9622665496115827E-3</v>
      </c>
      <c r="P32" s="4">
        <f t="shared" si="5"/>
        <v>-1.7242967260618646E-2</v>
      </c>
      <c r="Q32" s="4">
        <f t="shared" si="6"/>
        <v>1.2346076645928148E-3</v>
      </c>
      <c r="R32" s="4">
        <f t="shared" si="7"/>
        <v>-4.7249115951874351E-2</v>
      </c>
      <c r="S32" s="4">
        <f t="shared" si="8"/>
        <v>-7.2992198778126299E-3</v>
      </c>
    </row>
    <row r="33" spans="1:19" ht="18.75" x14ac:dyDescent="0.25">
      <c r="A33" s="2">
        <v>44883</v>
      </c>
      <c r="B33" s="3">
        <v>151.28999300000001</v>
      </c>
      <c r="C33" s="3">
        <v>241.220001</v>
      </c>
      <c r="D33" s="3">
        <v>97.800003000000004</v>
      </c>
      <c r="E33" s="3">
        <v>153.16999799999999</v>
      </c>
      <c r="F33" s="3">
        <v>105.41999800000001</v>
      </c>
      <c r="G33" s="3">
        <v>11146.059569999999</v>
      </c>
      <c r="H33" s="3">
        <v>3965.34</v>
      </c>
      <c r="I33" s="3">
        <v>80.08</v>
      </c>
      <c r="J33" s="3">
        <v>1749.74</v>
      </c>
      <c r="K33" s="4">
        <f t="shared" si="0"/>
        <v>9.8659372610623988E-5</v>
      </c>
      <c r="L33" s="4">
        <f t="shared" si="1"/>
        <v>4.7472883302355929E-3</v>
      </c>
      <c r="M33" s="4">
        <f t="shared" si="2"/>
        <v>3.7746610251149283E-3</v>
      </c>
      <c r="N33" s="4">
        <f t="shared" si="3"/>
        <v>-1.9051238138067896E-3</v>
      </c>
      <c r="O33" s="4">
        <f t="shared" si="4"/>
        <v>-7.1319404624252975E-3</v>
      </c>
      <c r="P33" s="4">
        <f t="shared" si="5"/>
        <v>-5.9884187158312742E-3</v>
      </c>
      <c r="Q33" s="4">
        <f t="shared" si="6"/>
        <v>5.6928552903501772E-4</v>
      </c>
      <c r="R33" s="4">
        <f t="shared" si="7"/>
        <v>-1.9293202934678896E-2</v>
      </c>
      <c r="S33" s="4">
        <f t="shared" si="8"/>
        <v>-6.3407996278702214E-3</v>
      </c>
    </row>
    <row r="34" spans="1:19" ht="18.75" x14ac:dyDescent="0.25">
      <c r="A34" s="2">
        <v>44886</v>
      </c>
      <c r="B34" s="3">
        <v>148.009995</v>
      </c>
      <c r="C34" s="3">
        <v>242.050003</v>
      </c>
      <c r="D34" s="3">
        <v>95.830001999999993</v>
      </c>
      <c r="E34" s="3">
        <v>160.38000500000001</v>
      </c>
      <c r="F34" s="3">
        <v>103.83000199999999</v>
      </c>
      <c r="G34" s="3">
        <v>11024.509765999999</v>
      </c>
      <c r="H34" s="3">
        <v>3949.94</v>
      </c>
      <c r="I34" s="3">
        <v>79.73</v>
      </c>
      <c r="J34" s="3">
        <v>1737.81</v>
      </c>
      <c r="K34" s="4">
        <f t="shared" si="0"/>
        <v>-1.0965078975927274E-2</v>
      </c>
      <c r="L34" s="4">
        <f t="shared" si="1"/>
        <v>-3.8912128014762935E-3</v>
      </c>
      <c r="M34" s="4">
        <f t="shared" si="2"/>
        <v>-2.1918673220391732E-2</v>
      </c>
      <c r="N34" s="4">
        <f t="shared" si="3"/>
        <v>3.4349444791466829E-3</v>
      </c>
      <c r="O34" s="4">
        <f t="shared" si="4"/>
        <v>-2.0348798489656154E-2</v>
      </c>
      <c r="P34" s="4">
        <f t="shared" si="5"/>
        <v>4.5997627935763979E-2</v>
      </c>
      <c r="Q34" s="4">
        <f t="shared" si="6"/>
        <v>-1.5197386877710639E-2</v>
      </c>
      <c r="R34" s="4">
        <f t="shared" si="7"/>
        <v>-4.3802084925609617E-3</v>
      </c>
      <c r="S34" s="4">
        <f t="shared" si="8"/>
        <v>-6.8415056604936584E-3</v>
      </c>
    </row>
    <row r="35" spans="1:19" ht="18.75" x14ac:dyDescent="0.25">
      <c r="A35" s="2">
        <v>44887</v>
      </c>
      <c r="B35" s="3">
        <v>150.179993</v>
      </c>
      <c r="C35" s="3">
        <v>245.029999</v>
      </c>
      <c r="D35" s="3">
        <v>97.330001999999993</v>
      </c>
      <c r="E35" s="3">
        <v>165.19000199999999</v>
      </c>
      <c r="F35" s="3">
        <v>105.970001</v>
      </c>
      <c r="G35" s="3">
        <v>11174.410156</v>
      </c>
      <c r="H35" s="3">
        <v>4003.58</v>
      </c>
      <c r="I35" s="3">
        <v>80.95</v>
      </c>
      <c r="J35" s="3">
        <v>1740.24</v>
      </c>
      <c r="K35" s="4">
        <f t="shared" si="0"/>
        <v>1.3505401970391162E-2</v>
      </c>
      <c r="L35" s="4">
        <f t="shared" si="1"/>
        <v>1.3488571921957369E-2</v>
      </c>
      <c r="M35" s="4">
        <f t="shared" si="2"/>
        <v>1.4554722793407476E-2</v>
      </c>
      <c r="N35" s="4">
        <f t="shared" si="3"/>
        <v>1.2236319167084753E-2</v>
      </c>
      <c r="O35" s="4">
        <f t="shared" si="4"/>
        <v>1.5531477761089171E-2</v>
      </c>
      <c r="P35" s="4">
        <f t="shared" si="5"/>
        <v>2.9550308119480208E-2</v>
      </c>
      <c r="Q35" s="4">
        <f t="shared" si="6"/>
        <v>2.0401079045759603E-2</v>
      </c>
      <c r="R35" s="4">
        <f t="shared" si="7"/>
        <v>1.518575360923995E-2</v>
      </c>
      <c r="S35" s="4">
        <f t="shared" si="8"/>
        <v>1.3973349407801758E-3</v>
      </c>
    </row>
    <row r="36" spans="1:19" ht="18.75" x14ac:dyDescent="0.25">
      <c r="A36" s="2">
        <v>44888</v>
      </c>
      <c r="B36" s="3">
        <v>151.070007</v>
      </c>
      <c r="C36" s="3">
        <v>247.58000200000001</v>
      </c>
      <c r="D36" s="3">
        <v>98.82</v>
      </c>
      <c r="E36" s="3">
        <v>162.699997</v>
      </c>
      <c r="F36" s="3">
        <v>106.650002</v>
      </c>
      <c r="G36" s="3">
        <v>11285.320313</v>
      </c>
      <c r="H36" s="3">
        <v>4027.26</v>
      </c>
      <c r="I36" s="3">
        <v>77.94</v>
      </c>
      <c r="J36" s="3">
        <v>1749.28</v>
      </c>
      <c r="K36" s="4">
        <f t="shared" si="0"/>
        <v>9.876437181952958E-3</v>
      </c>
      <c r="L36" s="4">
        <f t="shared" si="1"/>
        <v>5.8972831306427134E-3</v>
      </c>
      <c r="M36" s="4">
        <f t="shared" si="2"/>
        <v>5.9088238307651577E-3</v>
      </c>
      <c r="N36" s="4">
        <f t="shared" si="3"/>
        <v>1.0353122234939652E-2</v>
      </c>
      <c r="O36" s="4">
        <f t="shared" si="4"/>
        <v>1.5192726430553086E-2</v>
      </c>
      <c r="P36" s="4">
        <f t="shared" si="5"/>
        <v>-1.5188342888172208E-2</v>
      </c>
      <c r="Q36" s="4">
        <f t="shared" si="6"/>
        <v>6.3964190469120632E-3</v>
      </c>
      <c r="R36" s="4">
        <f t="shared" si="7"/>
        <v>-3.7892380213081014E-2</v>
      </c>
      <c r="S36" s="4">
        <f t="shared" si="8"/>
        <v>5.1812399547276925E-3</v>
      </c>
    </row>
    <row r="37" spans="1:19" ht="18.75" x14ac:dyDescent="0.25">
      <c r="A37" s="2">
        <v>44890</v>
      </c>
      <c r="B37" s="3">
        <v>148.11000100000001</v>
      </c>
      <c r="C37" s="3">
        <v>247.490005</v>
      </c>
      <c r="D37" s="3">
        <v>97.599997999999999</v>
      </c>
      <c r="E37" s="3">
        <v>158.270004</v>
      </c>
      <c r="F37" s="3">
        <v>105.959999</v>
      </c>
      <c r="G37" s="3">
        <v>11226.360352</v>
      </c>
      <c r="H37" s="3">
        <v>4026.12</v>
      </c>
      <c r="I37" s="3">
        <v>76.28</v>
      </c>
      <c r="J37" s="3">
        <v>1756.14</v>
      </c>
      <c r="K37" s="4">
        <f t="shared" si="0"/>
        <v>-5.2381780544763891E-3</v>
      </c>
      <c r="L37" s="4">
        <f t="shared" si="1"/>
        <v>-2.8311094412904197E-4</v>
      </c>
      <c r="M37" s="4">
        <f t="shared" si="2"/>
        <v>-1.97881042011482E-2</v>
      </c>
      <c r="N37" s="4">
        <f t="shared" si="3"/>
        <v>-3.6357282694911768E-4</v>
      </c>
      <c r="O37" s="4">
        <f t="shared" si="4"/>
        <v>-1.2422540490360599E-2</v>
      </c>
      <c r="P37" s="4">
        <f t="shared" si="5"/>
        <v>-2.7605535167688815E-2</v>
      </c>
      <c r="Q37" s="4">
        <f t="shared" si="6"/>
        <v>-6.4908087039442352E-3</v>
      </c>
      <c r="R37" s="4">
        <f t="shared" si="7"/>
        <v>-2.1528519178344786E-2</v>
      </c>
      <c r="S37" s="4">
        <f t="shared" si="8"/>
        <v>3.9139439823674006E-3</v>
      </c>
    </row>
    <row r="38" spans="1:19" ht="18.75" x14ac:dyDescent="0.25">
      <c r="A38" s="2">
        <v>44893</v>
      </c>
      <c r="B38" s="3">
        <v>144.220001</v>
      </c>
      <c r="C38" s="3">
        <v>241.759995</v>
      </c>
      <c r="D38" s="3">
        <v>96.25</v>
      </c>
      <c r="E38" s="3">
        <v>156.38999899999999</v>
      </c>
      <c r="F38" s="3">
        <v>104.959999</v>
      </c>
      <c r="G38" s="3">
        <v>11049.5</v>
      </c>
      <c r="H38" s="3">
        <v>3963.94</v>
      </c>
      <c r="I38" s="3">
        <v>77.239999999999995</v>
      </c>
      <c r="J38" s="3">
        <v>1740.75</v>
      </c>
      <c r="K38" s="4">
        <f t="shared" si="0"/>
        <v>-1.5879437701993234E-2</v>
      </c>
      <c r="L38" s="4">
        <f t="shared" si="1"/>
        <v>-1.5564652905563017E-2</v>
      </c>
      <c r="M38" s="4">
        <f t="shared" si="2"/>
        <v>-2.6615329268155415E-2</v>
      </c>
      <c r="N38" s="4">
        <f t="shared" si="3"/>
        <v>-2.342471951215051E-2</v>
      </c>
      <c r="O38" s="4">
        <f t="shared" si="4"/>
        <v>-1.3928499759349683E-2</v>
      </c>
      <c r="P38" s="4">
        <f t="shared" si="5"/>
        <v>-1.1949579564605203E-2</v>
      </c>
      <c r="Q38" s="4">
        <f t="shared" si="6"/>
        <v>-9.4823392980055102E-3</v>
      </c>
      <c r="R38" s="4">
        <f t="shared" si="7"/>
        <v>1.2506676828095382E-2</v>
      </c>
      <c r="S38" s="4">
        <f t="shared" si="8"/>
        <v>-8.8021638458859394E-3</v>
      </c>
    </row>
    <row r="39" spans="1:19" ht="18.75" x14ac:dyDescent="0.25">
      <c r="A39" s="2">
        <v>44894</v>
      </c>
      <c r="B39" s="3">
        <v>141.16999799999999</v>
      </c>
      <c r="C39" s="3">
        <v>240.33000200000001</v>
      </c>
      <c r="D39" s="3">
        <v>95.440002000000007</v>
      </c>
      <c r="E39" s="3">
        <v>169.229996</v>
      </c>
      <c r="F39" s="3">
        <v>106.25</v>
      </c>
      <c r="G39" s="3">
        <v>10983.780273</v>
      </c>
      <c r="H39" s="3">
        <v>3957.63</v>
      </c>
      <c r="I39" s="3">
        <v>78.2</v>
      </c>
      <c r="J39" s="3">
        <v>1749.73</v>
      </c>
      <c r="K39" s="4">
        <f t="shared" si="0"/>
        <v>-5.9655140845921014E-3</v>
      </c>
      <c r="L39" s="4">
        <f t="shared" si="1"/>
        <v>-1.5931188727940442E-3</v>
      </c>
      <c r="M39" s="4">
        <f t="shared" si="2"/>
        <v>-2.1375094693672356E-2</v>
      </c>
      <c r="N39" s="4">
        <f t="shared" si="3"/>
        <v>-5.9324906257356182E-3</v>
      </c>
      <c r="O39" s="4">
        <f t="shared" si="4"/>
        <v>-8.4511744226588633E-3</v>
      </c>
      <c r="P39" s="4">
        <f t="shared" si="5"/>
        <v>7.8905831729669598E-2</v>
      </c>
      <c r="Q39" s="4">
        <f t="shared" si="6"/>
        <v>1.2215492136186347E-2</v>
      </c>
      <c r="R39" s="4">
        <f t="shared" si="7"/>
        <v>1.235218999095181E-2</v>
      </c>
      <c r="S39" s="4">
        <f t="shared" si="8"/>
        <v>5.145435477352806E-3</v>
      </c>
    </row>
    <row r="40" spans="1:19" ht="18.75" x14ac:dyDescent="0.25">
      <c r="A40" s="2">
        <v>44895</v>
      </c>
      <c r="B40" s="3">
        <v>148.029999</v>
      </c>
      <c r="C40" s="3">
        <v>255.13999899999999</v>
      </c>
      <c r="D40" s="3">
        <v>101.449997</v>
      </c>
      <c r="E40" s="3">
        <v>171.35000600000001</v>
      </c>
      <c r="F40" s="3">
        <v>109.69000200000001</v>
      </c>
      <c r="G40" s="3">
        <v>11468</v>
      </c>
      <c r="H40" s="3">
        <v>4080.11</v>
      </c>
      <c r="I40" s="3">
        <v>80.56</v>
      </c>
      <c r="J40" s="3">
        <v>1768.45</v>
      </c>
      <c r="K40" s="4">
        <f t="shared" si="0"/>
        <v>4.3140884034492816E-2</v>
      </c>
      <c r="L40" s="4">
        <f t="shared" si="1"/>
        <v>3.047858758258928E-2</v>
      </c>
      <c r="M40" s="4">
        <f t="shared" si="2"/>
        <v>4.7450125441221153E-2</v>
      </c>
      <c r="N40" s="4">
        <f t="shared" si="3"/>
        <v>5.9799422973701298E-2</v>
      </c>
      <c r="O40" s="4">
        <f t="shared" si="4"/>
        <v>6.1068237955371217E-2</v>
      </c>
      <c r="P40" s="4">
        <f t="shared" si="5"/>
        <v>1.2449570553143177E-2</v>
      </c>
      <c r="Q40" s="4">
        <f t="shared" si="6"/>
        <v>3.1863415851919194E-2</v>
      </c>
      <c r="R40" s="4">
        <f t="shared" si="7"/>
        <v>2.9732600859041468E-2</v>
      </c>
      <c r="S40" s="4">
        <f t="shared" si="8"/>
        <v>1.0641966398493994E-2</v>
      </c>
    </row>
    <row r="41" spans="1:19" ht="18.75" x14ac:dyDescent="0.25">
      <c r="A41" s="2">
        <v>44896</v>
      </c>
      <c r="B41" s="3">
        <v>148.30999800000001</v>
      </c>
      <c r="C41" s="3">
        <v>254.69000199999999</v>
      </c>
      <c r="D41" s="3">
        <v>101.279999</v>
      </c>
      <c r="E41" s="3">
        <v>168.759995</v>
      </c>
      <c r="F41" s="3">
        <v>111.110001</v>
      </c>
      <c r="G41" s="3">
        <v>11482.450194999999</v>
      </c>
      <c r="H41" s="3">
        <v>4076.57</v>
      </c>
      <c r="I41" s="3">
        <v>81.33</v>
      </c>
      <c r="J41" s="3">
        <v>1802.89</v>
      </c>
      <c r="K41" s="4">
        <f t="shared" si="0"/>
        <v>1.2592517172179928E-3</v>
      </c>
      <c r="L41" s="4">
        <f t="shared" si="1"/>
        <v>-8.6800027027179102E-4</v>
      </c>
      <c r="M41" s="4">
        <f t="shared" si="2"/>
        <v>1.8897150985903435E-3</v>
      </c>
      <c r="N41" s="4">
        <f t="shared" si="3"/>
        <v>-1.7652830001176146E-3</v>
      </c>
      <c r="O41" s="4">
        <f t="shared" si="4"/>
        <v>-1.6770881783576014E-3</v>
      </c>
      <c r="P41" s="4">
        <f t="shared" si="5"/>
        <v>-1.5230725708402691E-2</v>
      </c>
      <c r="Q41" s="4">
        <f t="shared" si="6"/>
        <v>1.2862486939561928E-2</v>
      </c>
      <c r="R41" s="4">
        <f t="shared" si="7"/>
        <v>9.5127037683769948E-3</v>
      </c>
      <c r="S41" s="4">
        <f t="shared" si="8"/>
        <v>1.9287476214933676E-2</v>
      </c>
    </row>
    <row r="42" spans="1:19" ht="18.75" x14ac:dyDescent="0.25">
      <c r="A42" s="2">
        <v>44897</v>
      </c>
      <c r="B42" s="3">
        <v>147.80999800000001</v>
      </c>
      <c r="C42" s="3">
        <v>255.020004</v>
      </c>
      <c r="D42" s="3">
        <v>100.83000199999999</v>
      </c>
      <c r="E42" s="3">
        <v>166.10000600000001</v>
      </c>
      <c r="F42" s="3">
        <v>112.199997</v>
      </c>
      <c r="G42" s="3">
        <v>11461.5</v>
      </c>
      <c r="H42" s="3">
        <v>4071.7</v>
      </c>
      <c r="I42" s="3">
        <v>80.3</v>
      </c>
      <c r="J42" s="3">
        <v>1797.82</v>
      </c>
      <c r="K42" s="4">
        <f t="shared" si="0"/>
        <v>-1.8262069647474134E-3</v>
      </c>
      <c r="L42" s="4">
        <f t="shared" si="1"/>
        <v>-1.1953459028422096E-3</v>
      </c>
      <c r="M42" s="4">
        <f t="shared" si="2"/>
        <v>-3.3770125755066185E-3</v>
      </c>
      <c r="N42" s="4">
        <f t="shared" si="3"/>
        <v>1.2948619498304365E-3</v>
      </c>
      <c r="O42" s="4">
        <f t="shared" si="4"/>
        <v>-4.4529982817582033E-3</v>
      </c>
      <c r="P42" s="4">
        <f t="shared" si="5"/>
        <v>-1.5887504886197407E-2</v>
      </c>
      <c r="Q42" s="4">
        <f t="shared" si="6"/>
        <v>9.7622557546203984E-3</v>
      </c>
      <c r="R42" s="4">
        <f t="shared" si="7"/>
        <v>-1.2745331225967915E-2</v>
      </c>
      <c r="S42" s="4">
        <f t="shared" si="8"/>
        <v>-2.8161131280403503E-3</v>
      </c>
    </row>
    <row r="43" spans="1:19" ht="18.75" x14ac:dyDescent="0.25">
      <c r="A43" s="2">
        <v>44900</v>
      </c>
      <c r="B43" s="3">
        <v>146.63000500000001</v>
      </c>
      <c r="C43" s="3">
        <v>250.199997</v>
      </c>
      <c r="D43" s="3">
        <v>99.870002999999997</v>
      </c>
      <c r="E43" s="3">
        <v>159.86999499999999</v>
      </c>
      <c r="F43" s="3">
        <v>109.620003</v>
      </c>
      <c r="G43" s="3">
        <v>11239.940430000001</v>
      </c>
      <c r="H43" s="3">
        <v>3998.84</v>
      </c>
      <c r="I43" s="3">
        <v>77.400000000000006</v>
      </c>
      <c r="J43" s="3">
        <v>1768.39</v>
      </c>
      <c r="K43" s="4">
        <f t="shared" si="0"/>
        <v>-1.952004814415715E-2</v>
      </c>
      <c r="L43" s="4">
        <f t="shared" si="1"/>
        <v>-1.8056283602075441E-2</v>
      </c>
      <c r="M43" s="4">
        <f t="shared" si="2"/>
        <v>-8.0152106046758355E-3</v>
      </c>
      <c r="N43" s="4">
        <f t="shared" si="3"/>
        <v>-1.908140309803711E-2</v>
      </c>
      <c r="O43" s="4">
        <f t="shared" si="4"/>
        <v>-9.566579946396583E-3</v>
      </c>
      <c r="P43" s="4">
        <f t="shared" si="5"/>
        <v>-3.8229099040677381E-2</v>
      </c>
      <c r="Q43" s="4">
        <f t="shared" si="6"/>
        <v>-2.3263099365388937E-2</v>
      </c>
      <c r="R43" s="4">
        <f t="shared" si="7"/>
        <v>-3.6782840357034476E-2</v>
      </c>
      <c r="S43" s="4">
        <f t="shared" si="8"/>
        <v>-1.6505291678520793E-2</v>
      </c>
    </row>
    <row r="44" spans="1:19" ht="18.75" x14ac:dyDescent="0.25">
      <c r="A44" s="2">
        <v>44901</v>
      </c>
      <c r="B44" s="3">
        <v>142.91000399999999</v>
      </c>
      <c r="C44" s="3">
        <v>245.11999499999999</v>
      </c>
      <c r="D44" s="3">
        <v>97.309997999999993</v>
      </c>
      <c r="E44" s="3">
        <v>161.199997</v>
      </c>
      <c r="F44" s="3">
        <v>107.93</v>
      </c>
      <c r="G44" s="3">
        <v>11014.889648</v>
      </c>
      <c r="H44" s="3">
        <v>3941.26</v>
      </c>
      <c r="I44" s="3">
        <v>74.47</v>
      </c>
      <c r="J44" s="3">
        <v>1770.91</v>
      </c>
      <c r="K44" s="4">
        <f t="shared" si="0"/>
        <v>-2.0225582763943505E-2</v>
      </c>
      <c r="L44" s="4">
        <f t="shared" si="1"/>
        <v>-1.4503849921748772E-2</v>
      </c>
      <c r="M44" s="4">
        <f t="shared" si="2"/>
        <v>-2.5697351605074553E-2</v>
      </c>
      <c r="N44" s="4">
        <f t="shared" si="3"/>
        <v>-2.0512719888349105E-2</v>
      </c>
      <c r="O44" s="4">
        <f t="shared" si="4"/>
        <v>-2.5967632013068478E-2</v>
      </c>
      <c r="P44" s="4">
        <f t="shared" si="5"/>
        <v>8.2848577607171105E-3</v>
      </c>
      <c r="Q44" s="4">
        <f t="shared" si="6"/>
        <v>-1.5536998147983637E-2</v>
      </c>
      <c r="R44" s="4">
        <f t="shared" si="7"/>
        <v>-3.8590420873127342E-2</v>
      </c>
      <c r="S44" s="4">
        <f t="shared" si="8"/>
        <v>1.4240106381709446E-3</v>
      </c>
    </row>
    <row r="45" spans="1:19" ht="18.75" x14ac:dyDescent="0.25">
      <c r="A45" s="2">
        <v>44902</v>
      </c>
      <c r="B45" s="3">
        <v>140.94000199999999</v>
      </c>
      <c r="C45" s="3">
        <v>244.36999499999999</v>
      </c>
      <c r="D45" s="3">
        <v>95.150002000000001</v>
      </c>
      <c r="E45" s="3">
        <v>171.69000199999999</v>
      </c>
      <c r="F45" s="3">
        <v>108.33000199999999</v>
      </c>
      <c r="G45" s="3">
        <v>10958.549805000001</v>
      </c>
      <c r="H45" s="3">
        <v>3933.92</v>
      </c>
      <c r="I45" s="3">
        <v>72.58</v>
      </c>
      <c r="J45" s="3">
        <v>1786.22</v>
      </c>
      <c r="K45" s="4">
        <f t="shared" si="0"/>
        <v>-5.1280061623423965E-3</v>
      </c>
      <c r="L45" s="4">
        <f t="shared" si="1"/>
        <v>-1.8640849162627044E-3</v>
      </c>
      <c r="M45" s="4">
        <f t="shared" si="2"/>
        <v>-1.3880807394034843E-2</v>
      </c>
      <c r="N45" s="4">
        <f t="shared" si="3"/>
        <v>-3.0644164425728988E-3</v>
      </c>
      <c r="O45" s="4">
        <f t="shared" si="4"/>
        <v>-2.2447123519423757E-2</v>
      </c>
      <c r="P45" s="4">
        <f t="shared" si="5"/>
        <v>6.3044725275916688E-2</v>
      </c>
      <c r="Q45" s="4">
        <f t="shared" si="6"/>
        <v>3.6992735823273204E-3</v>
      </c>
      <c r="R45" s="4">
        <f t="shared" si="7"/>
        <v>-2.5706957937629893E-2</v>
      </c>
      <c r="S45" s="4">
        <f t="shared" si="8"/>
        <v>8.6081163964822419E-3</v>
      </c>
    </row>
    <row r="46" spans="1:19" ht="18.75" x14ac:dyDescent="0.25">
      <c r="A46" s="2">
        <v>44903</v>
      </c>
      <c r="B46" s="3">
        <v>142.64999399999999</v>
      </c>
      <c r="C46" s="3">
        <v>247.39999399999999</v>
      </c>
      <c r="D46" s="3">
        <v>93.949996999999996</v>
      </c>
      <c r="E46" s="3">
        <v>170.009995</v>
      </c>
      <c r="F46" s="3">
        <v>111.360001</v>
      </c>
      <c r="G46" s="3">
        <v>11082</v>
      </c>
      <c r="H46" s="3">
        <v>3963.51</v>
      </c>
      <c r="I46" s="3">
        <v>72.06</v>
      </c>
      <c r="J46" s="3">
        <v>1789.23</v>
      </c>
      <c r="K46" s="4">
        <f t="shared" si="0"/>
        <v>1.120221474200692E-2</v>
      </c>
      <c r="L46" s="4">
        <f t="shared" si="1"/>
        <v>7.493612090724109E-3</v>
      </c>
      <c r="M46" s="4">
        <f t="shared" si="2"/>
        <v>1.2059753509207675E-2</v>
      </c>
      <c r="N46" s="4">
        <f t="shared" si="3"/>
        <v>1.2322985994683025E-2</v>
      </c>
      <c r="O46" s="4">
        <f t="shared" si="4"/>
        <v>-1.2691920834006174E-2</v>
      </c>
      <c r="P46" s="4">
        <f t="shared" si="5"/>
        <v>-9.833307298420163E-3</v>
      </c>
      <c r="Q46" s="4">
        <f t="shared" si="6"/>
        <v>2.7586063146412175E-2</v>
      </c>
      <c r="R46" s="4">
        <f t="shared" si="7"/>
        <v>-7.1902964649770314E-3</v>
      </c>
      <c r="S46" s="4">
        <f t="shared" si="8"/>
        <v>1.6837045468836738E-3</v>
      </c>
    </row>
    <row r="47" spans="1:19" ht="18.75" x14ac:dyDescent="0.25">
      <c r="A47" s="2">
        <v>44904</v>
      </c>
      <c r="B47" s="3">
        <v>142.16000399999999</v>
      </c>
      <c r="C47" s="3">
        <v>245.41999799999999</v>
      </c>
      <c r="D47" s="3">
        <v>93.07</v>
      </c>
      <c r="E47" s="3">
        <v>175.35000600000001</v>
      </c>
      <c r="F47" s="3">
        <v>109.41999800000001</v>
      </c>
      <c r="G47" s="3">
        <v>11004.620117</v>
      </c>
      <c r="H47" s="3">
        <v>3934.38</v>
      </c>
      <c r="I47" s="3">
        <v>71.5</v>
      </c>
      <c r="J47" s="3">
        <v>1796.63</v>
      </c>
      <c r="K47" s="4">
        <f t="shared" si="0"/>
        <v>-7.0069751902009153E-3</v>
      </c>
      <c r="L47" s="4">
        <f t="shared" si="1"/>
        <v>-7.3766872148234497E-3</v>
      </c>
      <c r="M47" s="4">
        <f t="shared" si="2"/>
        <v>-3.4408236148141366E-3</v>
      </c>
      <c r="N47" s="4">
        <f t="shared" si="3"/>
        <v>-8.0354153070574651E-3</v>
      </c>
      <c r="O47" s="4">
        <f t="shared" si="4"/>
        <v>-9.4107957299760583E-3</v>
      </c>
      <c r="P47" s="4">
        <f t="shared" si="5"/>
        <v>3.0926781363863749E-2</v>
      </c>
      <c r="Q47" s="4">
        <f t="shared" si="6"/>
        <v>-1.757453520850881E-2</v>
      </c>
      <c r="R47" s="4">
        <f t="shared" si="7"/>
        <v>-7.8016556199852587E-3</v>
      </c>
      <c r="S47" s="4">
        <f t="shared" si="8"/>
        <v>4.127328175006174E-3</v>
      </c>
    </row>
    <row r="48" spans="1:19" ht="18.75" x14ac:dyDescent="0.25">
      <c r="A48" s="2">
        <v>44907</v>
      </c>
      <c r="B48" s="3">
        <v>144.490005</v>
      </c>
      <c r="C48" s="3">
        <v>252.509995</v>
      </c>
      <c r="D48" s="3">
        <v>93.559997999999993</v>
      </c>
      <c r="E48" s="3">
        <v>180.720001</v>
      </c>
      <c r="F48" s="3">
        <v>112.07</v>
      </c>
      <c r="G48" s="3">
        <v>11143.740234000001</v>
      </c>
      <c r="H48" s="3">
        <v>3990.56</v>
      </c>
      <c r="I48" s="3">
        <v>73.44</v>
      </c>
      <c r="J48" s="3">
        <v>1781.15</v>
      </c>
      <c r="K48" s="4">
        <f t="shared" si="0"/>
        <v>1.2562731008296722E-2</v>
      </c>
      <c r="L48" s="4">
        <f t="shared" si="1"/>
        <v>1.4178262831053962E-2</v>
      </c>
      <c r="M48" s="4">
        <f t="shared" si="2"/>
        <v>1.6257123626284686E-2</v>
      </c>
      <c r="N48" s="4">
        <f t="shared" si="3"/>
        <v>2.8479811691291546E-2</v>
      </c>
      <c r="O48" s="4">
        <f t="shared" si="4"/>
        <v>5.2510221417023523E-3</v>
      </c>
      <c r="P48" s="4">
        <f t="shared" si="5"/>
        <v>3.0164866889703268E-2</v>
      </c>
      <c r="Q48" s="4">
        <f t="shared" si="6"/>
        <v>2.3930005706450957E-2</v>
      </c>
      <c r="R48" s="4">
        <f t="shared" si="7"/>
        <v>2.6771296612272923E-2</v>
      </c>
      <c r="S48" s="4">
        <f t="shared" si="8"/>
        <v>-8.6534647732635205E-3</v>
      </c>
    </row>
    <row r="49" spans="1:19" ht="18.75" x14ac:dyDescent="0.25">
      <c r="A49" s="2">
        <v>44908</v>
      </c>
      <c r="B49" s="3">
        <v>145.470001</v>
      </c>
      <c r="C49" s="3">
        <v>256.92001299999998</v>
      </c>
      <c r="D49" s="3">
        <v>95.849997999999999</v>
      </c>
      <c r="E49" s="3">
        <v>176.740005</v>
      </c>
      <c r="F49" s="3">
        <v>112.849998</v>
      </c>
      <c r="G49" s="3">
        <v>11256.809569999999</v>
      </c>
      <c r="H49" s="3">
        <v>4019.65</v>
      </c>
      <c r="I49" s="3">
        <v>75.19</v>
      </c>
      <c r="J49" s="3">
        <v>1810.29</v>
      </c>
      <c r="K49" s="4">
        <f t="shared" si="0"/>
        <v>1.0095314381090199E-2</v>
      </c>
      <c r="L49" s="4">
        <f t="shared" si="1"/>
        <v>7.2632622332616968E-3</v>
      </c>
      <c r="M49" s="4">
        <f t="shared" si="2"/>
        <v>6.759551049650054E-3</v>
      </c>
      <c r="N49" s="4">
        <f t="shared" si="3"/>
        <v>1.731397089860056E-2</v>
      </c>
      <c r="O49" s="4">
        <f t="shared" si="4"/>
        <v>2.4181528286395543E-2</v>
      </c>
      <c r="P49" s="4">
        <f t="shared" si="5"/>
        <v>-2.2269123313167993E-2</v>
      </c>
      <c r="Q49" s="4">
        <f t="shared" si="6"/>
        <v>6.9358094769672455E-3</v>
      </c>
      <c r="R49" s="4">
        <f t="shared" si="7"/>
        <v>2.3549497077700571E-2</v>
      </c>
      <c r="S49" s="4">
        <f t="shared" si="8"/>
        <v>1.6227830330178841E-2</v>
      </c>
    </row>
    <row r="50" spans="1:19" ht="18.75" x14ac:dyDescent="0.25">
      <c r="A50" s="2">
        <v>44909</v>
      </c>
      <c r="B50" s="3">
        <v>143.21000699999999</v>
      </c>
      <c r="C50" s="3">
        <v>257.22000100000002</v>
      </c>
      <c r="D50" s="3">
        <v>95.309997999999993</v>
      </c>
      <c r="E50" s="3">
        <v>169.520004</v>
      </c>
      <c r="F50" s="3">
        <v>111.449997</v>
      </c>
      <c r="G50" s="3">
        <v>11170.889648</v>
      </c>
      <c r="H50" s="3">
        <v>3995.32</v>
      </c>
      <c r="I50" s="3">
        <v>77.27</v>
      </c>
      <c r="J50" s="3">
        <v>1807.27</v>
      </c>
      <c r="K50" s="4">
        <f t="shared" si="0"/>
        <v>-7.6619845396587987E-3</v>
      </c>
      <c r="L50" s="4">
        <f t="shared" si="1"/>
        <v>-6.0711580284131088E-3</v>
      </c>
      <c r="M50" s="4">
        <f t="shared" si="2"/>
        <v>-1.5657753289762016E-2</v>
      </c>
      <c r="N50" s="4">
        <f t="shared" si="3"/>
        <v>1.1669507366646372E-3</v>
      </c>
      <c r="O50" s="4">
        <f t="shared" si="4"/>
        <v>-5.6497326603396859E-3</v>
      </c>
      <c r="P50" s="4">
        <f t="shared" si="5"/>
        <v>-4.1708816823922461E-2</v>
      </c>
      <c r="Q50" s="4">
        <f t="shared" si="6"/>
        <v>-1.2483452626926786E-2</v>
      </c>
      <c r="R50" s="4">
        <f t="shared" si="7"/>
        <v>2.7287538555557017E-2</v>
      </c>
      <c r="S50" s="4">
        <f t="shared" si="8"/>
        <v>-1.6696340636039974E-3</v>
      </c>
    </row>
    <row r="51" spans="1:19" ht="18.75" x14ac:dyDescent="0.25">
      <c r="A51" s="2">
        <v>44910</v>
      </c>
      <c r="B51" s="3">
        <v>136.5</v>
      </c>
      <c r="C51" s="3">
        <v>249.009995</v>
      </c>
      <c r="D51" s="3">
        <v>91.199996999999996</v>
      </c>
      <c r="E51" s="3">
        <v>165.71000699999999</v>
      </c>
      <c r="F51" s="3">
        <v>108.510002</v>
      </c>
      <c r="G51" s="3">
        <v>10810.530273</v>
      </c>
      <c r="H51" s="3">
        <v>3895.75</v>
      </c>
      <c r="I51" s="3">
        <v>76.25</v>
      </c>
      <c r="J51" s="3">
        <v>1776.66</v>
      </c>
      <c r="K51" s="4">
        <f t="shared" si="0"/>
        <v>-3.2790571725128156E-2</v>
      </c>
      <c r="L51" s="4">
        <f t="shared" si="1"/>
        <v>-2.5237460791963953E-2</v>
      </c>
      <c r="M51" s="4">
        <f t="shared" si="2"/>
        <v>-4.7987518744863719E-2</v>
      </c>
      <c r="N51" s="4">
        <f t="shared" si="3"/>
        <v>-3.2438717504317607E-2</v>
      </c>
      <c r="O51" s="4">
        <f t="shared" si="4"/>
        <v>-4.407985177982892E-2</v>
      </c>
      <c r="P51" s="4">
        <f t="shared" si="5"/>
        <v>-2.2731622671905909E-2</v>
      </c>
      <c r="Q51" s="4">
        <f t="shared" si="6"/>
        <v>-2.6733679850379957E-2</v>
      </c>
      <c r="R51" s="4">
        <f t="shared" si="7"/>
        <v>-1.3288366457971499E-2</v>
      </c>
      <c r="S51" s="4">
        <f t="shared" si="8"/>
        <v>-1.7082222217205088E-2</v>
      </c>
    </row>
    <row r="52" spans="1:19" ht="18.75" x14ac:dyDescent="0.25">
      <c r="A52" s="2">
        <v>44911</v>
      </c>
      <c r="B52" s="3">
        <v>134.509995</v>
      </c>
      <c r="C52" s="3">
        <v>244.69000199999999</v>
      </c>
      <c r="D52" s="3">
        <v>90.860000999999997</v>
      </c>
      <c r="E52" s="3">
        <v>162.53999300000001</v>
      </c>
      <c r="F52" s="3">
        <v>105.949997</v>
      </c>
      <c r="G52" s="3">
        <v>10705.410156</v>
      </c>
      <c r="H52" s="3">
        <v>3852.36</v>
      </c>
      <c r="I52" s="3">
        <v>74.45</v>
      </c>
      <c r="J52" s="3">
        <v>1792.34</v>
      </c>
      <c r="K52" s="4">
        <f t="shared" si="0"/>
        <v>-9.7714486393819036E-3</v>
      </c>
      <c r="L52" s="4">
        <f t="shared" si="1"/>
        <v>-1.1200267830704025E-2</v>
      </c>
      <c r="M52" s="4">
        <f t="shared" si="2"/>
        <v>-1.4686106076482333E-2</v>
      </c>
      <c r="N52" s="4">
        <f t="shared" si="3"/>
        <v>-1.7500924801145189E-2</v>
      </c>
      <c r="O52" s="4">
        <f t="shared" si="4"/>
        <v>-3.7349928483479708E-3</v>
      </c>
      <c r="P52" s="4">
        <f t="shared" si="5"/>
        <v>-1.9315232625437547E-2</v>
      </c>
      <c r="Q52" s="4">
        <f t="shared" si="6"/>
        <v>-2.3875096664532518E-2</v>
      </c>
      <c r="R52" s="4">
        <f t="shared" si="7"/>
        <v>-2.3889656357503029E-2</v>
      </c>
      <c r="S52" s="4">
        <f t="shared" si="8"/>
        <v>8.7868315413415048E-3</v>
      </c>
    </row>
    <row r="53" spans="1:19" ht="18.75" x14ac:dyDescent="0.25">
      <c r="A53" s="2">
        <v>44914</v>
      </c>
      <c r="B53" s="3">
        <v>132.36999499999999</v>
      </c>
      <c r="C53" s="3">
        <v>240.449997</v>
      </c>
      <c r="D53" s="3">
        <v>89.150002000000001</v>
      </c>
      <c r="E53" s="3">
        <v>160.85000600000001</v>
      </c>
      <c r="F53" s="3">
        <v>103.050003</v>
      </c>
      <c r="G53" s="3">
        <v>10546.030273</v>
      </c>
      <c r="H53" s="3">
        <v>3817.66</v>
      </c>
      <c r="I53" s="3">
        <v>75.89</v>
      </c>
      <c r="J53" s="3">
        <v>1787.44</v>
      </c>
      <c r="K53" s="4">
        <f t="shared" si="0"/>
        <v>-1.4999724068977555E-2</v>
      </c>
      <c r="L53" s="4">
        <f t="shared" si="1"/>
        <v>-9.0482780342915972E-3</v>
      </c>
      <c r="M53" s="4">
        <f t="shared" si="2"/>
        <v>-1.603751459576272E-2</v>
      </c>
      <c r="N53" s="4">
        <f t="shared" si="3"/>
        <v>-1.7479956173135469E-2</v>
      </c>
      <c r="O53" s="4">
        <f t="shared" si="4"/>
        <v>-1.8999504593951336E-2</v>
      </c>
      <c r="P53" s="4">
        <f t="shared" si="5"/>
        <v>-1.0451791271867048E-2</v>
      </c>
      <c r="Q53" s="4">
        <f t="shared" si="6"/>
        <v>-2.7752919950515469E-2</v>
      </c>
      <c r="R53" s="4">
        <f t="shared" si="7"/>
        <v>1.9157164285803465E-2</v>
      </c>
      <c r="S53" s="4">
        <f t="shared" si="8"/>
        <v>-2.7376001096351861E-3</v>
      </c>
    </row>
    <row r="54" spans="1:19" ht="18.75" x14ac:dyDescent="0.25">
      <c r="A54" s="2">
        <v>44915</v>
      </c>
      <c r="B54" s="3">
        <v>132.300003</v>
      </c>
      <c r="C54" s="3">
        <v>241.800003</v>
      </c>
      <c r="D54" s="3">
        <v>89.629997000000003</v>
      </c>
      <c r="E54" s="3">
        <v>165.009995</v>
      </c>
      <c r="F54" s="3">
        <v>103.209999</v>
      </c>
      <c r="G54" s="3">
        <v>10547.110352</v>
      </c>
      <c r="H54" s="3">
        <v>3821.62</v>
      </c>
      <c r="I54" s="3">
        <v>76.23</v>
      </c>
      <c r="J54" s="3">
        <v>1817.41</v>
      </c>
      <c r="K54" s="4">
        <f t="shared" si="0"/>
        <v>1.0241044898382037E-4</v>
      </c>
      <c r="L54" s="4">
        <f t="shared" si="1"/>
        <v>1.036747011419641E-3</v>
      </c>
      <c r="M54" s="4">
        <f t="shared" si="2"/>
        <v>-5.2890015612261224E-4</v>
      </c>
      <c r="N54" s="4">
        <f t="shared" si="3"/>
        <v>5.598795340574835E-3</v>
      </c>
      <c r="O54" s="4">
        <f t="shared" si="4"/>
        <v>5.3696851550848164E-3</v>
      </c>
      <c r="P54" s="4">
        <f t="shared" si="5"/>
        <v>2.5533756836650538E-2</v>
      </c>
      <c r="Q54" s="4">
        <f t="shared" si="6"/>
        <v>1.551401440309147E-3</v>
      </c>
      <c r="R54" s="4">
        <f t="shared" si="7"/>
        <v>4.4701625843611079E-3</v>
      </c>
      <c r="S54" s="4">
        <f t="shared" si="8"/>
        <v>1.6627982040895078E-2</v>
      </c>
    </row>
    <row r="55" spans="1:19" ht="18.75" x14ac:dyDescent="0.25">
      <c r="A55" s="2">
        <v>44916</v>
      </c>
      <c r="B55" s="3">
        <v>135.449997</v>
      </c>
      <c r="C55" s="3">
        <v>244.429993</v>
      </c>
      <c r="D55" s="3">
        <v>90.25</v>
      </c>
      <c r="E55" s="3">
        <v>153.38999899999999</v>
      </c>
      <c r="F55" s="3">
        <v>115.779999</v>
      </c>
      <c r="G55" s="3">
        <v>10709.370117</v>
      </c>
      <c r="H55" s="3">
        <v>3878.44</v>
      </c>
      <c r="I55" s="3">
        <v>78.239999999999995</v>
      </c>
      <c r="J55" s="3">
        <v>1814.13</v>
      </c>
      <c r="K55" s="4">
        <f t="shared" si="0"/>
        <v>1.5267148004904862E-2</v>
      </c>
      <c r="L55" s="4">
        <f t="shared" si="1"/>
        <v>1.4758594440961796E-2</v>
      </c>
      <c r="M55" s="4">
        <f t="shared" si="2"/>
        <v>2.3530452586062855E-2</v>
      </c>
      <c r="N55" s="4">
        <f t="shared" si="3"/>
        <v>1.0817990129463951E-2</v>
      </c>
      <c r="O55" s="4">
        <f t="shared" si="4"/>
        <v>6.8935453146566775E-3</v>
      </c>
      <c r="P55" s="4">
        <f t="shared" si="5"/>
        <v>-7.3022356582831613E-2</v>
      </c>
      <c r="Q55" s="4">
        <f t="shared" si="6"/>
        <v>0.11492609212492996</v>
      </c>
      <c r="R55" s="4">
        <f t="shared" si="7"/>
        <v>2.6025939726379455E-2</v>
      </c>
      <c r="S55" s="4">
        <f t="shared" si="8"/>
        <v>-1.8063966757384028E-3</v>
      </c>
    </row>
    <row r="56" spans="1:19" ht="18.75" x14ac:dyDescent="0.25">
      <c r="A56" s="2">
        <v>44917</v>
      </c>
      <c r="B56" s="3">
        <v>132.229996</v>
      </c>
      <c r="C56" s="3">
        <v>238.19000199999999</v>
      </c>
      <c r="D56" s="3">
        <v>88.260002</v>
      </c>
      <c r="E56" s="3">
        <v>152.05999800000001</v>
      </c>
      <c r="F56" s="3">
        <v>116.709999</v>
      </c>
      <c r="G56" s="3">
        <v>10476.120117</v>
      </c>
      <c r="H56" s="3">
        <v>3822.39</v>
      </c>
      <c r="I56" s="3">
        <v>78.45</v>
      </c>
      <c r="J56" s="3">
        <v>1792.57</v>
      </c>
      <c r="K56" s="4">
        <f t="shared" si="0"/>
        <v>-2.2020677623246374E-2</v>
      </c>
      <c r="L56" s="4">
        <f t="shared" si="1"/>
        <v>-1.4557129502374849E-2</v>
      </c>
      <c r="M56" s="4">
        <f t="shared" si="2"/>
        <v>-2.4059746064300027E-2</v>
      </c>
      <c r="N56" s="4">
        <f t="shared" si="3"/>
        <v>-2.5860257808622916E-2</v>
      </c>
      <c r="O56" s="4">
        <f t="shared" si="4"/>
        <v>-2.2296570711267585E-2</v>
      </c>
      <c r="P56" s="4">
        <f t="shared" si="5"/>
        <v>-8.7085245930999568E-3</v>
      </c>
      <c r="Q56" s="4">
        <f t="shared" si="6"/>
        <v>8.0003868422279436E-3</v>
      </c>
      <c r="R56" s="4">
        <f t="shared" si="7"/>
        <v>2.6804534524797158E-3</v>
      </c>
      <c r="S56" s="4">
        <f t="shared" si="8"/>
        <v>-1.1955669621201169E-2</v>
      </c>
    </row>
    <row r="57" spans="1:19" ht="18.75" x14ac:dyDescent="0.25">
      <c r="A57" s="2">
        <v>44918</v>
      </c>
      <c r="B57" s="3">
        <v>131.86000100000001</v>
      </c>
      <c r="C57" s="3">
        <v>238.729996</v>
      </c>
      <c r="D57" s="3">
        <v>89.809997999999993</v>
      </c>
      <c r="E57" s="3">
        <v>141.21000699999999</v>
      </c>
      <c r="F57" s="3">
        <v>116.25</v>
      </c>
      <c r="G57" s="3">
        <v>10497.860352</v>
      </c>
      <c r="H57" s="3">
        <v>3844.82</v>
      </c>
      <c r="I57" s="3">
        <v>79.34</v>
      </c>
      <c r="J57" s="3">
        <v>1797.91</v>
      </c>
      <c r="K57" s="4">
        <f t="shared" si="0"/>
        <v>2.0730678964875461E-3</v>
      </c>
      <c r="L57" s="4">
        <f t="shared" si="1"/>
        <v>5.8509063889847814E-3</v>
      </c>
      <c r="M57" s="4">
        <f t="shared" si="2"/>
        <v>-2.8020390494549268E-3</v>
      </c>
      <c r="N57" s="4">
        <f t="shared" si="3"/>
        <v>2.2645065546484677E-3</v>
      </c>
      <c r="O57" s="4">
        <f t="shared" si="4"/>
        <v>1.7409278911900264E-2</v>
      </c>
      <c r="P57" s="4">
        <f t="shared" si="5"/>
        <v>-7.4026972994868268E-2</v>
      </c>
      <c r="Q57" s="4">
        <f t="shared" si="6"/>
        <v>-3.9491723885505033E-3</v>
      </c>
      <c r="R57" s="4">
        <f t="shared" si="7"/>
        <v>1.1280935907142558E-2</v>
      </c>
      <c r="S57" s="4">
        <f t="shared" si="8"/>
        <v>2.9745348462022294E-3</v>
      </c>
    </row>
    <row r="58" spans="1:19" ht="18.75" x14ac:dyDescent="0.25">
      <c r="A58" s="2">
        <v>44922</v>
      </c>
      <c r="B58" s="3">
        <v>130.029999</v>
      </c>
      <c r="C58" s="3">
        <v>236.96000699999999</v>
      </c>
      <c r="D58" s="3">
        <v>87.93</v>
      </c>
      <c r="E58" s="3">
        <v>140.36000100000001</v>
      </c>
      <c r="F58" s="3">
        <v>117.55999799999999</v>
      </c>
      <c r="G58" s="3">
        <v>10353.230469</v>
      </c>
      <c r="H58" s="3">
        <v>3829.25</v>
      </c>
      <c r="I58" s="3">
        <v>79.77</v>
      </c>
      <c r="J58" s="3">
        <v>1813.93</v>
      </c>
      <c r="K58" s="4">
        <f t="shared" si="0"/>
        <v>-1.3872866778381884E-2</v>
      </c>
      <c r="L58" s="4">
        <f t="shared" si="1"/>
        <v>-4.0578262550561321E-3</v>
      </c>
      <c r="M58" s="4">
        <f t="shared" si="2"/>
        <v>-1.3975575896259102E-2</v>
      </c>
      <c r="N58" s="4">
        <f t="shared" si="3"/>
        <v>-7.441809402790679E-3</v>
      </c>
      <c r="O58" s="4">
        <f t="shared" si="4"/>
        <v>-2.1155262022712128E-2</v>
      </c>
      <c r="P58" s="4">
        <f t="shared" si="5"/>
        <v>-6.037635813168101E-3</v>
      </c>
      <c r="Q58" s="4">
        <f t="shared" si="6"/>
        <v>1.1205780070661309E-2</v>
      </c>
      <c r="R58" s="4">
        <f t="shared" si="7"/>
        <v>5.4050788368540633E-3</v>
      </c>
      <c r="S58" s="4">
        <f t="shared" si="8"/>
        <v>8.8708830149935042E-3</v>
      </c>
    </row>
    <row r="59" spans="1:19" ht="18.75" x14ac:dyDescent="0.25">
      <c r="A59" s="2">
        <v>44923</v>
      </c>
      <c r="B59" s="3">
        <v>126.040001</v>
      </c>
      <c r="C59" s="3">
        <v>234.529999</v>
      </c>
      <c r="D59" s="3">
        <v>86.459998999999996</v>
      </c>
      <c r="E59" s="3">
        <v>146.029999</v>
      </c>
      <c r="F59" s="3">
        <v>114.980003</v>
      </c>
      <c r="G59" s="3">
        <v>10213.290039</v>
      </c>
      <c r="H59" s="3">
        <v>3783.22</v>
      </c>
      <c r="I59" s="3">
        <v>78.599999999999994</v>
      </c>
      <c r="J59" s="3">
        <v>1804.09</v>
      </c>
      <c r="K59" s="4">
        <f t="shared" si="0"/>
        <v>-1.3608776425954873E-2</v>
      </c>
      <c r="L59" s="4">
        <f t="shared" si="1"/>
        <v>-1.209346269904926E-2</v>
      </c>
      <c r="M59" s="4">
        <f t="shared" si="2"/>
        <v>-3.1165860549632506E-2</v>
      </c>
      <c r="N59" s="4">
        <f t="shared" si="3"/>
        <v>-1.0307872850699937E-2</v>
      </c>
      <c r="O59" s="4">
        <f t="shared" si="4"/>
        <v>-1.685917571746734E-2</v>
      </c>
      <c r="P59" s="4">
        <f t="shared" si="5"/>
        <v>3.9601515364920868E-2</v>
      </c>
      <c r="Q59" s="4">
        <f t="shared" si="6"/>
        <v>-2.219059825148843E-2</v>
      </c>
      <c r="R59" s="4">
        <f t="shared" si="7"/>
        <v>-1.4775794487877247E-2</v>
      </c>
      <c r="S59" s="4">
        <f t="shared" si="8"/>
        <v>-5.4394526629799713E-3</v>
      </c>
    </row>
    <row r="60" spans="1:19" ht="18.75" x14ac:dyDescent="0.25">
      <c r="A60" s="2">
        <v>44924</v>
      </c>
      <c r="B60" s="3">
        <v>129.61000100000001</v>
      </c>
      <c r="C60" s="3">
        <v>241.009995</v>
      </c>
      <c r="D60" s="3">
        <v>88.949996999999996</v>
      </c>
      <c r="E60" s="3">
        <v>146.13999899999999</v>
      </c>
      <c r="F60" s="3">
        <v>117.349998</v>
      </c>
      <c r="G60" s="3">
        <v>10478.089844</v>
      </c>
      <c r="H60" s="3">
        <v>3849.28</v>
      </c>
      <c r="I60" s="3">
        <v>78.61</v>
      </c>
      <c r="J60" s="3">
        <v>1814.89</v>
      </c>
      <c r="K60" s="4">
        <f t="shared" si="0"/>
        <v>2.5596578292401563E-2</v>
      </c>
      <c r="L60" s="4">
        <f t="shared" si="1"/>
        <v>1.7310618960093668E-2</v>
      </c>
      <c r="M60" s="4">
        <f t="shared" si="2"/>
        <v>2.7930624327674829E-2</v>
      </c>
      <c r="N60" s="4">
        <f t="shared" si="3"/>
        <v>2.7254898450079289E-2</v>
      </c>
      <c r="O60" s="4">
        <f t="shared" si="4"/>
        <v>2.8392512711587298E-2</v>
      </c>
      <c r="P60" s="4">
        <f t="shared" si="5"/>
        <v>7.5298631584608787E-4</v>
      </c>
      <c r="Q60" s="4">
        <f t="shared" si="6"/>
        <v>2.040267896736004E-2</v>
      </c>
      <c r="R60" s="4">
        <f t="shared" si="7"/>
        <v>1.2721837050441042E-4</v>
      </c>
      <c r="S60" s="4">
        <f t="shared" si="8"/>
        <v>5.9685502883213273E-3</v>
      </c>
    </row>
    <row r="61" spans="1:19" ht="18.75" x14ac:dyDescent="0.25">
      <c r="A61" s="2">
        <v>44925</v>
      </c>
      <c r="B61" s="3">
        <v>129.929993</v>
      </c>
      <c r="C61" s="3">
        <v>239.820007</v>
      </c>
      <c r="D61" s="3">
        <v>88.730002999999996</v>
      </c>
      <c r="E61" s="3">
        <v>143.14999399999999</v>
      </c>
      <c r="F61" s="3">
        <v>117.010002</v>
      </c>
      <c r="G61" s="3">
        <v>10466.480469</v>
      </c>
      <c r="H61" s="3">
        <v>3839.5</v>
      </c>
      <c r="I61" s="3">
        <v>80.47</v>
      </c>
      <c r="J61" s="3">
        <v>1824.4</v>
      </c>
      <c r="K61" s="4">
        <f t="shared" si="0"/>
        <v>-1.10858098451807E-3</v>
      </c>
      <c r="L61" s="4">
        <f t="shared" si="1"/>
        <v>-2.5439680351095257E-3</v>
      </c>
      <c r="M61" s="4">
        <f t="shared" si="2"/>
        <v>2.4658408687422326E-3</v>
      </c>
      <c r="N61" s="4">
        <f t="shared" si="3"/>
        <v>-4.9497345198735773E-3</v>
      </c>
      <c r="O61" s="4">
        <f t="shared" si="4"/>
        <v>-2.4762957273487844E-3</v>
      </c>
      <c r="P61" s="4">
        <f t="shared" si="5"/>
        <v>-2.0672069890271188E-2</v>
      </c>
      <c r="Q61" s="4">
        <f t="shared" si="6"/>
        <v>-2.901486930576143E-3</v>
      </c>
      <c r="R61" s="4">
        <f t="shared" si="7"/>
        <v>2.3385526352376396E-2</v>
      </c>
      <c r="S61" s="4">
        <f t="shared" si="8"/>
        <v>5.2263060358216894E-3</v>
      </c>
    </row>
    <row r="62" spans="1:19" ht="18.75" x14ac:dyDescent="0.25">
      <c r="A62" s="2">
        <v>44929</v>
      </c>
      <c r="B62" s="3">
        <v>125.07</v>
      </c>
      <c r="C62" s="3">
        <v>239.58000200000001</v>
      </c>
      <c r="D62" s="3">
        <v>89.699996999999996</v>
      </c>
      <c r="E62" s="3">
        <v>147.490005</v>
      </c>
      <c r="F62" s="3">
        <v>118.75</v>
      </c>
      <c r="G62" s="3">
        <v>10386.980469</v>
      </c>
      <c r="H62" s="3">
        <v>3824.14</v>
      </c>
      <c r="I62" s="3">
        <v>77.12</v>
      </c>
      <c r="J62" s="3">
        <v>1839.49</v>
      </c>
      <c r="K62" s="4">
        <f t="shared" si="0"/>
        <v>-7.6246705891508245E-3</v>
      </c>
      <c r="L62" s="4">
        <f t="shared" si="1"/>
        <v>-4.0085443908070935E-3</v>
      </c>
      <c r="M62" s="4">
        <f t="shared" si="2"/>
        <v>-3.812220945866477E-2</v>
      </c>
      <c r="N62" s="4">
        <f t="shared" si="3"/>
        <v>-1.0012724887176572E-3</v>
      </c>
      <c r="O62" s="4">
        <f t="shared" si="4"/>
        <v>1.0872650962251821E-2</v>
      </c>
      <c r="P62" s="4">
        <f t="shared" si="5"/>
        <v>2.9867421141966832E-2</v>
      </c>
      <c r="Q62" s="4">
        <f t="shared" si="6"/>
        <v>1.4761024591327882E-2</v>
      </c>
      <c r="R62" s="4">
        <f t="shared" si="7"/>
        <v>-4.2521793855751236E-2</v>
      </c>
      <c r="S62" s="4">
        <f t="shared" si="8"/>
        <v>8.2371934326538367E-3</v>
      </c>
    </row>
    <row r="63" spans="1:19" ht="18.75" x14ac:dyDescent="0.25">
      <c r="A63" s="2">
        <v>44930</v>
      </c>
      <c r="B63" s="3">
        <v>126.360001</v>
      </c>
      <c r="C63" s="3">
        <v>229.10000600000001</v>
      </c>
      <c r="D63" s="3">
        <v>88.709998999999996</v>
      </c>
      <c r="E63" s="3">
        <v>142.64999399999999</v>
      </c>
      <c r="F63" s="3">
        <v>121.209999</v>
      </c>
      <c r="G63" s="3">
        <v>10458.759765999999</v>
      </c>
      <c r="H63" s="3">
        <v>3852.97</v>
      </c>
      <c r="I63" s="3">
        <v>73.099999999999994</v>
      </c>
      <c r="J63" s="3">
        <v>1854.09</v>
      </c>
      <c r="K63" s="4">
        <f t="shared" si="0"/>
        <v>6.88673847810704E-3</v>
      </c>
      <c r="L63" s="4">
        <f t="shared" si="1"/>
        <v>7.5106740753847724E-3</v>
      </c>
      <c r="M63" s="4">
        <f t="shared" si="2"/>
        <v>1.0261403286965934E-2</v>
      </c>
      <c r="N63" s="4">
        <f t="shared" si="3"/>
        <v>-4.4728783002240785E-2</v>
      </c>
      <c r="O63" s="4">
        <f t="shared" si="4"/>
        <v>-1.1098124360124655E-2</v>
      </c>
      <c r="P63" s="4">
        <f t="shared" si="5"/>
        <v>-3.3366375173494153E-2</v>
      </c>
      <c r="Q63" s="4">
        <f t="shared" si="6"/>
        <v>2.0504127317525569E-2</v>
      </c>
      <c r="R63" s="4">
        <f t="shared" si="7"/>
        <v>-5.353428354655751E-2</v>
      </c>
      <c r="S63" s="4">
        <f t="shared" si="8"/>
        <v>7.9056503667147161E-3</v>
      </c>
    </row>
    <row r="64" spans="1:19" ht="18.75" x14ac:dyDescent="0.25">
      <c r="A64" s="2">
        <v>44931</v>
      </c>
      <c r="B64" s="3">
        <v>125.019997</v>
      </c>
      <c r="C64" s="3">
        <v>222.30999800000001</v>
      </c>
      <c r="D64" s="3">
        <v>86.769997000000004</v>
      </c>
      <c r="E64" s="3">
        <v>148.58999600000001</v>
      </c>
      <c r="F64" s="3">
        <v>120.620003</v>
      </c>
      <c r="G64" s="3">
        <v>10305.240234000001</v>
      </c>
      <c r="H64" s="3">
        <v>3808.1</v>
      </c>
      <c r="I64" s="3">
        <v>73.92</v>
      </c>
      <c r="J64" s="3">
        <v>1833.19</v>
      </c>
      <c r="K64" s="4">
        <f t="shared" si="0"/>
        <v>-1.4787355947502483E-2</v>
      </c>
      <c r="L64" s="4">
        <f t="shared" si="1"/>
        <v>-1.1713902384519219E-2</v>
      </c>
      <c r="M64" s="4">
        <f t="shared" si="2"/>
        <v>-1.0661283340275822E-2</v>
      </c>
      <c r="N64" s="4">
        <f t="shared" si="3"/>
        <v>-3.0085820431432628E-2</v>
      </c>
      <c r="O64" s="4">
        <f t="shared" si="4"/>
        <v>-2.2111706028572903E-2</v>
      </c>
      <c r="P64" s="4">
        <f t="shared" si="5"/>
        <v>4.0796772750024073E-2</v>
      </c>
      <c r="Q64" s="4">
        <f t="shared" si="6"/>
        <v>-4.8794373379385247E-3</v>
      </c>
      <c r="R64" s="4">
        <f t="shared" si="7"/>
        <v>1.1155060577696106E-2</v>
      </c>
      <c r="S64" s="4">
        <f t="shared" si="8"/>
        <v>-1.1336390959000886E-2</v>
      </c>
    </row>
    <row r="65" spans="1:19" ht="18.75" x14ac:dyDescent="0.25">
      <c r="A65" s="2">
        <v>44932</v>
      </c>
      <c r="B65" s="3">
        <v>129.61999499999999</v>
      </c>
      <c r="C65" s="3">
        <v>224.929993</v>
      </c>
      <c r="D65" s="3">
        <v>88.160004000000001</v>
      </c>
      <c r="E65" s="3">
        <v>156.279999</v>
      </c>
      <c r="F65" s="3">
        <v>124.529999</v>
      </c>
      <c r="G65" s="3">
        <v>10569.290039</v>
      </c>
      <c r="H65" s="3">
        <v>3895.08</v>
      </c>
      <c r="I65" s="3">
        <v>74.040000000000006</v>
      </c>
      <c r="J65" s="3">
        <v>1865.71</v>
      </c>
      <c r="K65" s="4">
        <f t="shared" si="0"/>
        <v>2.5300103633308424E-2</v>
      </c>
      <c r="L65" s="4">
        <f t="shared" si="1"/>
        <v>2.2583841176026541E-2</v>
      </c>
      <c r="M65" s="4">
        <f t="shared" si="2"/>
        <v>3.6133353917769694E-2</v>
      </c>
      <c r="N65" s="4">
        <f t="shared" si="3"/>
        <v>1.1716416349959985E-2</v>
      </c>
      <c r="O65" s="4">
        <f t="shared" si="4"/>
        <v>1.5892485545418038E-2</v>
      </c>
      <c r="P65" s="4">
        <f t="shared" si="5"/>
        <v>5.0458455439554628E-2</v>
      </c>
      <c r="Q65" s="4">
        <f t="shared" si="6"/>
        <v>3.1901509808525831E-2</v>
      </c>
      <c r="R65" s="4">
        <f t="shared" si="7"/>
        <v>1.6220603718680509E-3</v>
      </c>
      <c r="S65" s="4">
        <f t="shared" si="8"/>
        <v>1.7584059004205087E-2</v>
      </c>
    </row>
    <row r="66" spans="1:19" ht="18.75" x14ac:dyDescent="0.25">
      <c r="A66" s="2">
        <v>44935</v>
      </c>
      <c r="B66" s="3">
        <v>130.14999399999999</v>
      </c>
      <c r="C66" s="3">
        <v>227.11999499999999</v>
      </c>
      <c r="D66" s="3">
        <v>88.800003000000004</v>
      </c>
      <c r="E66" s="3">
        <v>159.08999600000001</v>
      </c>
      <c r="F66" s="3">
        <v>124.849998</v>
      </c>
      <c r="G66" s="3">
        <v>10635.650390999999</v>
      </c>
      <c r="H66" s="3">
        <v>3892.09</v>
      </c>
      <c r="I66" s="3">
        <v>74.92</v>
      </c>
      <c r="J66" s="3">
        <v>1871.59</v>
      </c>
      <c r="K66" s="4">
        <f t="shared" si="0"/>
        <v>6.2589724179005057E-3</v>
      </c>
      <c r="L66" s="4">
        <f t="shared" si="1"/>
        <v>-7.6792985049440666E-4</v>
      </c>
      <c r="M66" s="4">
        <f t="shared" si="2"/>
        <v>4.0805309146452161E-3</v>
      </c>
      <c r="N66" s="4">
        <f t="shared" si="3"/>
        <v>9.6892785825076575E-3</v>
      </c>
      <c r="O66" s="4">
        <f t="shared" si="4"/>
        <v>7.2332930052533993E-3</v>
      </c>
      <c r="P66" s="4">
        <f t="shared" si="5"/>
        <v>1.7820790886048817E-2</v>
      </c>
      <c r="Q66" s="4">
        <f t="shared" si="6"/>
        <v>2.566358003695379E-3</v>
      </c>
      <c r="R66" s="4">
        <f t="shared" si="7"/>
        <v>1.1815389870590994E-2</v>
      </c>
      <c r="S66" s="4">
        <f t="shared" si="8"/>
        <v>3.1466592736556155E-3</v>
      </c>
    </row>
    <row r="67" spans="1:19" ht="18.75" x14ac:dyDescent="0.25">
      <c r="A67" s="2">
        <v>44936</v>
      </c>
      <c r="B67" s="3">
        <v>130.729996</v>
      </c>
      <c r="C67" s="3">
        <v>228.85000600000001</v>
      </c>
      <c r="D67" s="3">
        <v>89.239998</v>
      </c>
      <c r="E67" s="3">
        <v>160.009995</v>
      </c>
      <c r="F67" s="3">
        <v>125.839996</v>
      </c>
      <c r="G67" s="3">
        <v>10742.629883</v>
      </c>
      <c r="H67" s="3">
        <v>3919.25</v>
      </c>
      <c r="I67" s="3">
        <v>75.37</v>
      </c>
      <c r="J67" s="3">
        <v>1877.27</v>
      </c>
      <c r="K67" s="4">
        <f t="shared" ref="K67:K130" si="9">LN(G67/G66)</f>
        <v>1.0008324674205513E-2</v>
      </c>
      <c r="L67" s="4">
        <f t="shared" ref="L67:L130" si="10">LN(H67/H66)</f>
        <v>6.9540205524518915E-3</v>
      </c>
      <c r="M67" s="4">
        <f t="shared" si="2"/>
        <v>4.4465116364334539E-3</v>
      </c>
      <c r="N67" s="4">
        <f t="shared" si="3"/>
        <v>7.5883031677759357E-3</v>
      </c>
      <c r="O67" s="4">
        <f t="shared" si="4"/>
        <v>4.942663370949116E-3</v>
      </c>
      <c r="P67" s="4">
        <f t="shared" si="5"/>
        <v>5.7662273585884858E-3</v>
      </c>
      <c r="Q67" s="4">
        <f t="shared" si="6"/>
        <v>7.8982262570673773E-3</v>
      </c>
      <c r="R67" s="4">
        <f t="shared" si="7"/>
        <v>5.9884402794907953E-3</v>
      </c>
      <c r="S67" s="4">
        <f t="shared" si="8"/>
        <v>3.03025684947541E-3</v>
      </c>
    </row>
    <row r="68" spans="1:19" ht="18.75" x14ac:dyDescent="0.25">
      <c r="A68" s="2">
        <v>44937</v>
      </c>
      <c r="B68" s="3">
        <v>133.490005</v>
      </c>
      <c r="C68" s="3">
        <v>235.770004</v>
      </c>
      <c r="D68" s="3">
        <v>92.260002</v>
      </c>
      <c r="E68" s="3">
        <v>165.11000100000001</v>
      </c>
      <c r="F68" s="3">
        <v>127.94000200000001</v>
      </c>
      <c r="G68" s="3">
        <v>10931.669921999999</v>
      </c>
      <c r="H68" s="3">
        <v>3969.61</v>
      </c>
      <c r="I68" s="3">
        <v>77.680000000000007</v>
      </c>
      <c r="J68" s="3">
        <v>1876.38</v>
      </c>
      <c r="K68" s="4">
        <f t="shared" si="9"/>
        <v>1.7444146698099537E-2</v>
      </c>
      <c r="L68" s="4">
        <f t="shared" si="10"/>
        <v>1.2767544131228952E-2</v>
      </c>
      <c r="M68" s="4">
        <f t="shared" ref="M68:M131" si="11">LN(B68/B67)</f>
        <v>2.0892509147275744E-2</v>
      </c>
      <c r="N68" s="4">
        <f t="shared" ref="N68:N131" si="12">LN(C68/C67)</f>
        <v>2.9789977194182395E-2</v>
      </c>
      <c r="O68" s="4">
        <f t="shared" ref="O68:O131" si="13">LN(D68/D67)</f>
        <v>3.32813526546843E-2</v>
      </c>
      <c r="P68" s="4">
        <f t="shared" ref="P68:P131" si="14">LN(E68/E67)</f>
        <v>3.1375642467573794E-2</v>
      </c>
      <c r="Q68" s="4">
        <f t="shared" ref="Q68:Q131" si="15">LN(F68/F67)</f>
        <v>1.6550192690692606E-2</v>
      </c>
      <c r="R68" s="4">
        <f t="shared" ref="R68:R131" si="16">LN(I68/I67)</f>
        <v>3.0188506127690959E-2</v>
      </c>
      <c r="S68" s="4">
        <f t="shared" ref="S68:S131" si="17">LN(J68/J67)</f>
        <v>-4.7420511591530709E-4</v>
      </c>
    </row>
    <row r="69" spans="1:19" ht="18.75" x14ac:dyDescent="0.25">
      <c r="A69" s="2">
        <v>44938</v>
      </c>
      <c r="B69" s="3">
        <v>133.41000399999999</v>
      </c>
      <c r="C69" s="3">
        <v>238.509995</v>
      </c>
      <c r="D69" s="3">
        <v>91.910004000000001</v>
      </c>
      <c r="E69" s="3">
        <v>168.990005</v>
      </c>
      <c r="F69" s="3">
        <v>127.889999</v>
      </c>
      <c r="G69" s="3">
        <v>11001.099609000001</v>
      </c>
      <c r="H69" s="3">
        <v>3983.17</v>
      </c>
      <c r="I69" s="3">
        <v>78.650000000000006</v>
      </c>
      <c r="J69" s="3">
        <v>1896.86</v>
      </c>
      <c r="K69" s="4">
        <f t="shared" si="9"/>
        <v>6.3311583899610417E-3</v>
      </c>
      <c r="L69" s="4">
        <f t="shared" si="10"/>
        <v>3.4101315868827887E-3</v>
      </c>
      <c r="M69" s="4">
        <f t="shared" si="11"/>
        <v>-5.9948295015534159E-4</v>
      </c>
      <c r="N69" s="4">
        <f t="shared" si="12"/>
        <v>1.1554446695223833E-2</v>
      </c>
      <c r="O69" s="4">
        <f t="shared" si="13"/>
        <v>-3.8008189166883455E-3</v>
      </c>
      <c r="P69" s="4">
        <f t="shared" si="14"/>
        <v>2.322764666197193E-2</v>
      </c>
      <c r="Q69" s="4">
        <f t="shared" si="15"/>
        <v>-3.9090802831011064E-4</v>
      </c>
      <c r="R69" s="4">
        <f t="shared" si="16"/>
        <v>1.2409805521217385E-2</v>
      </c>
      <c r="S69" s="4">
        <f t="shared" si="17"/>
        <v>1.0855498784264296E-2</v>
      </c>
    </row>
    <row r="70" spans="1:19" ht="18.75" x14ac:dyDescent="0.25">
      <c r="A70" s="2">
        <v>44939</v>
      </c>
      <c r="B70" s="3">
        <v>134.759995</v>
      </c>
      <c r="C70" s="3">
        <v>239.229996</v>
      </c>
      <c r="D70" s="3">
        <v>92.800003000000004</v>
      </c>
      <c r="E70" s="3">
        <v>177.020004</v>
      </c>
      <c r="F70" s="3">
        <v>128.85000600000001</v>
      </c>
      <c r="G70" s="3">
        <v>11079.160156</v>
      </c>
      <c r="H70" s="3">
        <v>3999.09</v>
      </c>
      <c r="I70" s="3">
        <v>80.11</v>
      </c>
      <c r="J70" s="3">
        <v>1920.21</v>
      </c>
      <c r="K70" s="4">
        <f t="shared" si="9"/>
        <v>7.0706479945606329E-3</v>
      </c>
      <c r="L70" s="4">
        <f t="shared" si="10"/>
        <v>3.988850553225138E-3</v>
      </c>
      <c r="M70" s="4">
        <f t="shared" si="11"/>
        <v>1.0068258261879343E-2</v>
      </c>
      <c r="N70" s="4">
        <f t="shared" si="12"/>
        <v>3.0141983450749704E-3</v>
      </c>
      <c r="O70" s="4">
        <f t="shared" si="13"/>
        <v>9.6367912288878657E-3</v>
      </c>
      <c r="P70" s="4">
        <f t="shared" si="14"/>
        <v>4.6423171974765934E-2</v>
      </c>
      <c r="Q70" s="4">
        <f t="shared" si="15"/>
        <v>7.4784720381381019E-3</v>
      </c>
      <c r="R70" s="4">
        <f t="shared" si="16"/>
        <v>1.8393060722738577E-2</v>
      </c>
      <c r="S70" s="4">
        <f t="shared" si="17"/>
        <v>1.2234667567219696E-2</v>
      </c>
    </row>
    <row r="71" spans="1:19" ht="18.75" x14ac:dyDescent="0.25">
      <c r="A71" s="2">
        <v>44943</v>
      </c>
      <c r="B71" s="3">
        <v>135.94000199999999</v>
      </c>
      <c r="C71" s="3">
        <v>240.35000600000001</v>
      </c>
      <c r="D71" s="3">
        <v>92.160004000000001</v>
      </c>
      <c r="E71" s="3">
        <v>173.770004</v>
      </c>
      <c r="F71" s="3">
        <v>128.13999899999999</v>
      </c>
      <c r="G71" s="3">
        <v>11095.110352</v>
      </c>
      <c r="H71" s="3">
        <v>3990.97</v>
      </c>
      <c r="I71" s="3">
        <v>80.45</v>
      </c>
      <c r="J71" s="3">
        <v>1908.39</v>
      </c>
      <c r="K71" s="4">
        <f t="shared" si="9"/>
        <v>1.4386221855792836E-3</v>
      </c>
      <c r="L71" s="4">
        <f t="shared" si="10"/>
        <v>-2.0325261125498277E-3</v>
      </c>
      <c r="M71" s="4">
        <f t="shared" si="11"/>
        <v>8.718245195511589E-3</v>
      </c>
      <c r="N71" s="4">
        <f t="shared" si="12"/>
        <v>4.6708037513852919E-3</v>
      </c>
      <c r="O71" s="4">
        <f t="shared" si="13"/>
        <v>-6.9204317693826985E-3</v>
      </c>
      <c r="P71" s="4">
        <f t="shared" si="14"/>
        <v>-1.8530134383951614E-2</v>
      </c>
      <c r="Q71" s="4">
        <f t="shared" si="15"/>
        <v>-5.5255752572361963E-3</v>
      </c>
      <c r="R71" s="4">
        <f t="shared" si="16"/>
        <v>4.235183211366806E-3</v>
      </c>
      <c r="S71" s="4">
        <f t="shared" si="17"/>
        <v>-6.1746004042109075E-3</v>
      </c>
    </row>
    <row r="72" spans="1:19" ht="18.75" x14ac:dyDescent="0.25">
      <c r="A72" s="2">
        <v>44944</v>
      </c>
      <c r="B72" s="3">
        <v>135.21000699999999</v>
      </c>
      <c r="C72" s="3">
        <v>235.80999800000001</v>
      </c>
      <c r="D72" s="3">
        <v>91.779999000000004</v>
      </c>
      <c r="E72" s="3">
        <v>167.64999399999999</v>
      </c>
      <c r="F72" s="3">
        <v>126.43</v>
      </c>
      <c r="G72" s="3">
        <v>10957.009765999999</v>
      </c>
      <c r="H72" s="3">
        <v>3928.86</v>
      </c>
      <c r="I72" s="3">
        <v>79.8</v>
      </c>
      <c r="J72" s="3">
        <v>1903.76</v>
      </c>
      <c r="K72" s="4">
        <f t="shared" si="9"/>
        <v>-1.2525089711720023E-2</v>
      </c>
      <c r="L72" s="4">
        <f t="shared" si="10"/>
        <v>-1.5685001660276407E-2</v>
      </c>
      <c r="M72" s="4">
        <f t="shared" si="11"/>
        <v>-5.3844494888812535E-3</v>
      </c>
      <c r="N72" s="4">
        <f t="shared" si="12"/>
        <v>-1.9069831759892054E-2</v>
      </c>
      <c r="O72" s="4">
        <f t="shared" si="13"/>
        <v>-4.1318422792904616E-3</v>
      </c>
      <c r="P72" s="4">
        <f t="shared" si="14"/>
        <v>-3.5854171629704751E-2</v>
      </c>
      <c r="Q72" s="4">
        <f t="shared" si="15"/>
        <v>-1.3434613083104568E-2</v>
      </c>
      <c r="R72" s="4">
        <f t="shared" si="16"/>
        <v>-8.1123689826292436E-3</v>
      </c>
      <c r="S72" s="4">
        <f t="shared" si="17"/>
        <v>-2.4290766504865349E-3</v>
      </c>
    </row>
    <row r="73" spans="1:19" ht="18.75" x14ac:dyDescent="0.25">
      <c r="A73" s="2">
        <v>44945</v>
      </c>
      <c r="B73" s="3">
        <v>135.270004</v>
      </c>
      <c r="C73" s="3">
        <v>231.929993</v>
      </c>
      <c r="D73" s="3">
        <v>93.910004000000001</v>
      </c>
      <c r="E73" s="3">
        <v>178.38999899999999</v>
      </c>
      <c r="F73" s="3">
        <v>124.529999</v>
      </c>
      <c r="G73" s="3">
        <v>10852.269531</v>
      </c>
      <c r="H73" s="3">
        <v>3898.85</v>
      </c>
      <c r="I73" s="3">
        <v>80.61</v>
      </c>
      <c r="J73" s="3">
        <v>1931.39</v>
      </c>
      <c r="K73" s="4">
        <f t="shared" si="9"/>
        <v>-9.6051812483967849E-3</v>
      </c>
      <c r="L73" s="4">
        <f t="shared" si="10"/>
        <v>-7.6676696075208299E-3</v>
      </c>
      <c r="M73" s="4">
        <f t="shared" si="11"/>
        <v>4.4363352960686604E-4</v>
      </c>
      <c r="N73" s="4">
        <f t="shared" si="12"/>
        <v>-1.6590815724699799E-2</v>
      </c>
      <c r="O73" s="4">
        <f t="shared" si="13"/>
        <v>2.2942521339426859E-2</v>
      </c>
      <c r="P73" s="4">
        <f t="shared" si="14"/>
        <v>6.2093722034089666E-2</v>
      </c>
      <c r="Q73" s="4">
        <f t="shared" si="15"/>
        <v>-1.5142152620942831E-2</v>
      </c>
      <c r="R73" s="4">
        <f t="shared" si="16"/>
        <v>1.0099206839746419E-2</v>
      </c>
      <c r="S73" s="4">
        <f t="shared" si="17"/>
        <v>1.4409072941908616E-2</v>
      </c>
    </row>
    <row r="74" spans="1:19" ht="18.75" x14ac:dyDescent="0.25">
      <c r="A74" s="2">
        <v>44946</v>
      </c>
      <c r="B74" s="3">
        <v>137.86999499999999</v>
      </c>
      <c r="C74" s="3">
        <v>240.220001</v>
      </c>
      <c r="D74" s="3">
        <v>99.279999000000004</v>
      </c>
      <c r="E74" s="3">
        <v>191.929993</v>
      </c>
      <c r="F74" s="3">
        <v>126.620003</v>
      </c>
      <c r="G74" s="3">
        <v>11140.429688</v>
      </c>
      <c r="H74" s="3">
        <v>3972.61</v>
      </c>
      <c r="I74" s="3">
        <v>81.64</v>
      </c>
      <c r="J74" s="3">
        <v>1926.57</v>
      </c>
      <c r="K74" s="4">
        <f t="shared" si="9"/>
        <v>2.6206573912198029E-2</v>
      </c>
      <c r="L74" s="4">
        <f t="shared" si="10"/>
        <v>1.8741671559172491E-2</v>
      </c>
      <c r="M74" s="4">
        <f t="shared" si="11"/>
        <v>1.9038365245898498E-2</v>
      </c>
      <c r="N74" s="4">
        <f t="shared" si="12"/>
        <v>3.5119602470222583E-2</v>
      </c>
      <c r="O74" s="4">
        <f t="shared" si="13"/>
        <v>5.5607211413335259E-2</v>
      </c>
      <c r="P74" s="4">
        <f t="shared" si="14"/>
        <v>7.3158526588674999E-2</v>
      </c>
      <c r="Q74" s="4">
        <f t="shared" si="15"/>
        <v>1.6643856106056162E-2</v>
      </c>
      <c r="R74" s="4">
        <f t="shared" si="16"/>
        <v>1.269662664613457E-2</v>
      </c>
      <c r="S74" s="4">
        <f t="shared" si="17"/>
        <v>-2.4987311988040333E-3</v>
      </c>
    </row>
    <row r="75" spans="1:19" ht="18.75" x14ac:dyDescent="0.25">
      <c r="A75" s="2">
        <v>44949</v>
      </c>
      <c r="B75" s="3">
        <v>141.11000100000001</v>
      </c>
      <c r="C75" s="3">
        <v>242.58000200000001</v>
      </c>
      <c r="D75" s="3">
        <v>101.209999</v>
      </c>
      <c r="E75" s="3">
        <v>192.64999399999999</v>
      </c>
      <c r="F75" s="3">
        <v>128.28999300000001</v>
      </c>
      <c r="G75" s="3">
        <v>11364.410156</v>
      </c>
      <c r="H75" s="3">
        <v>4019.81</v>
      </c>
      <c r="I75" s="3">
        <v>81.62</v>
      </c>
      <c r="J75" s="3">
        <v>1931.3</v>
      </c>
      <c r="K75" s="4">
        <f t="shared" si="9"/>
        <v>1.9905750524634083E-2</v>
      </c>
      <c r="L75" s="4">
        <f t="shared" si="10"/>
        <v>1.1811328415709267E-2</v>
      </c>
      <c r="M75" s="4">
        <f t="shared" si="11"/>
        <v>2.3228559238850123E-2</v>
      </c>
      <c r="N75" s="4">
        <f t="shared" si="12"/>
        <v>9.7763868362423945E-3</v>
      </c>
      <c r="O75" s="4">
        <f t="shared" si="13"/>
        <v>1.9253425496533503E-2</v>
      </c>
      <c r="P75" s="4">
        <f t="shared" si="14"/>
        <v>3.7443541814475563E-3</v>
      </c>
      <c r="Q75" s="4">
        <f t="shared" si="15"/>
        <v>1.3102772888449134E-2</v>
      </c>
      <c r="R75" s="4">
        <f t="shared" si="16"/>
        <v>-2.4500796398440244E-4</v>
      </c>
      <c r="S75" s="4">
        <f t="shared" si="17"/>
        <v>2.4521315493284831E-3</v>
      </c>
    </row>
    <row r="76" spans="1:19" ht="18.75" x14ac:dyDescent="0.25">
      <c r="A76" s="2">
        <v>44950</v>
      </c>
      <c r="B76" s="3">
        <v>142.529999</v>
      </c>
      <c r="C76" s="3">
        <v>242.03999300000001</v>
      </c>
      <c r="D76" s="3">
        <v>99.209998999999996</v>
      </c>
      <c r="E76" s="3">
        <v>193.229996</v>
      </c>
      <c r="F76" s="3">
        <v>126.83000199999999</v>
      </c>
      <c r="G76" s="3">
        <v>11334.269531</v>
      </c>
      <c r="H76" s="3">
        <v>4016.95</v>
      </c>
      <c r="I76" s="3">
        <v>80.13</v>
      </c>
      <c r="J76" s="3">
        <v>1937.45</v>
      </c>
      <c r="K76" s="4">
        <f t="shared" si="9"/>
        <v>-2.6557177007966479E-3</v>
      </c>
      <c r="L76" s="4">
        <f t="shared" si="10"/>
        <v>-7.1172963252109358E-4</v>
      </c>
      <c r="M76" s="4">
        <f t="shared" si="11"/>
        <v>1.0012761694533502E-2</v>
      </c>
      <c r="N76" s="4">
        <f t="shared" si="12"/>
        <v>-2.2285882921564632E-3</v>
      </c>
      <c r="O76" s="4">
        <f t="shared" si="13"/>
        <v>-1.9958750738181218E-2</v>
      </c>
      <c r="P76" s="4">
        <f t="shared" si="14"/>
        <v>3.006128598586036E-3</v>
      </c>
      <c r="Q76" s="4">
        <f t="shared" si="15"/>
        <v>-1.1445648848890945E-2</v>
      </c>
      <c r="R76" s="4">
        <f t="shared" si="16"/>
        <v>-1.8424014187680589E-2</v>
      </c>
      <c r="S76" s="4">
        <f t="shared" si="17"/>
        <v>3.1793241643433391E-3</v>
      </c>
    </row>
    <row r="77" spans="1:19" ht="18.75" x14ac:dyDescent="0.25">
      <c r="A77" s="2">
        <v>44951</v>
      </c>
      <c r="B77" s="3">
        <v>141.86000100000001</v>
      </c>
      <c r="C77" s="3">
        <v>240.61000100000001</v>
      </c>
      <c r="D77" s="3">
        <v>96.730002999999996</v>
      </c>
      <c r="E77" s="3">
        <v>198.020004</v>
      </c>
      <c r="F77" s="3">
        <v>126.82</v>
      </c>
      <c r="G77" s="3">
        <v>11313.360352</v>
      </c>
      <c r="H77" s="3">
        <v>4016.22</v>
      </c>
      <c r="I77" s="3">
        <v>80.150000000000006</v>
      </c>
      <c r="J77" s="3">
        <v>1945.93</v>
      </c>
      <c r="K77" s="4">
        <f t="shared" si="9"/>
        <v>-1.8464788632462893E-3</v>
      </c>
      <c r="L77" s="4">
        <f t="shared" si="10"/>
        <v>-1.8174643434897735E-4</v>
      </c>
      <c r="M77" s="4">
        <f t="shared" si="11"/>
        <v>-4.7118340277287089E-3</v>
      </c>
      <c r="N77" s="4">
        <f t="shared" si="12"/>
        <v>-5.9256032405393113E-3</v>
      </c>
      <c r="O77" s="4">
        <f t="shared" si="13"/>
        <v>-2.5315182373563672E-2</v>
      </c>
      <c r="P77" s="4">
        <f t="shared" si="14"/>
        <v>2.4486887368158704E-2</v>
      </c>
      <c r="Q77" s="4">
        <f t="shared" si="15"/>
        <v>-7.8864576592282257E-5</v>
      </c>
      <c r="R77" s="4">
        <f t="shared" si="16"/>
        <v>2.495632655829834E-4</v>
      </c>
      <c r="S77" s="4">
        <f t="shared" si="17"/>
        <v>4.3673364330519479E-3</v>
      </c>
    </row>
    <row r="78" spans="1:19" ht="18.75" x14ac:dyDescent="0.25">
      <c r="A78" s="2">
        <v>44952</v>
      </c>
      <c r="B78" s="3">
        <v>143.96000699999999</v>
      </c>
      <c r="C78" s="3">
        <v>248</v>
      </c>
      <c r="D78" s="3">
        <v>99.160004000000001</v>
      </c>
      <c r="E78" s="3">
        <v>203.64999399999999</v>
      </c>
      <c r="F78" s="3">
        <v>127.529999</v>
      </c>
      <c r="G78" s="3">
        <v>11512.410156</v>
      </c>
      <c r="H78" s="3">
        <v>4060.43</v>
      </c>
      <c r="I78" s="3">
        <v>81.010000000000005</v>
      </c>
      <c r="J78" s="3">
        <v>1928.99</v>
      </c>
      <c r="K78" s="4">
        <f t="shared" si="9"/>
        <v>1.7441238162270629E-2</v>
      </c>
      <c r="L78" s="4">
        <f t="shared" si="10"/>
        <v>1.0947717569977039E-2</v>
      </c>
      <c r="M78" s="4">
        <f t="shared" si="11"/>
        <v>1.4694869012302382E-2</v>
      </c>
      <c r="N78" s="4">
        <f t="shared" si="12"/>
        <v>3.025137657224072E-2</v>
      </c>
      <c r="O78" s="4">
        <f t="shared" si="13"/>
        <v>2.4811124297217067E-2</v>
      </c>
      <c r="P78" s="4">
        <f t="shared" si="14"/>
        <v>2.8034748737760195E-2</v>
      </c>
      <c r="Q78" s="4">
        <f t="shared" si="15"/>
        <v>5.5828649256307646E-3</v>
      </c>
      <c r="R78" s="4">
        <f t="shared" si="16"/>
        <v>1.0672724786837997E-2</v>
      </c>
      <c r="S78" s="4">
        <f t="shared" si="17"/>
        <v>-8.7434620168347268E-3</v>
      </c>
    </row>
    <row r="79" spans="1:19" ht="18.75" x14ac:dyDescent="0.25">
      <c r="A79" s="2">
        <v>44953</v>
      </c>
      <c r="B79" s="3">
        <v>145.929993</v>
      </c>
      <c r="C79" s="3">
        <v>248.16000399999999</v>
      </c>
      <c r="D79" s="3">
        <v>100.709999</v>
      </c>
      <c r="E79" s="3">
        <v>191.61999499999999</v>
      </c>
      <c r="F79" s="3">
        <v>127.529999</v>
      </c>
      <c r="G79" s="3">
        <v>11621.709961</v>
      </c>
      <c r="H79" s="3">
        <v>4070.56</v>
      </c>
      <c r="I79" s="3">
        <v>79.680000000000007</v>
      </c>
      <c r="J79" s="3">
        <v>1927.34</v>
      </c>
      <c r="K79" s="4">
        <f t="shared" si="9"/>
        <v>9.4492997979572207E-3</v>
      </c>
      <c r="L79" s="4">
        <f t="shared" si="10"/>
        <v>2.4917027916841637E-3</v>
      </c>
      <c r="M79" s="4">
        <f t="shared" si="11"/>
        <v>1.359147487600262E-2</v>
      </c>
      <c r="N79" s="4">
        <f t="shared" si="12"/>
        <v>6.4496938187945895E-4</v>
      </c>
      <c r="O79" s="4">
        <f t="shared" si="13"/>
        <v>1.5510342224717368E-2</v>
      </c>
      <c r="P79" s="4">
        <f t="shared" si="14"/>
        <v>-6.0888586502691168E-2</v>
      </c>
      <c r="Q79" s="4">
        <f t="shared" si="15"/>
        <v>0</v>
      </c>
      <c r="R79" s="4">
        <f t="shared" si="16"/>
        <v>-1.6553990566057098E-2</v>
      </c>
      <c r="S79" s="4">
        <f t="shared" si="17"/>
        <v>-8.5573594619186958E-4</v>
      </c>
    </row>
    <row r="80" spans="1:19" ht="18.75" x14ac:dyDescent="0.25">
      <c r="A80" s="2">
        <v>44956</v>
      </c>
      <c r="B80" s="3">
        <v>143</v>
      </c>
      <c r="C80" s="3">
        <v>242.71000699999999</v>
      </c>
      <c r="D80" s="3">
        <v>97.949996999999996</v>
      </c>
      <c r="E80" s="3">
        <v>195.36999499999999</v>
      </c>
      <c r="F80" s="3">
        <v>126.370003</v>
      </c>
      <c r="G80" s="3">
        <v>11393.809569999999</v>
      </c>
      <c r="H80" s="3">
        <v>4017.77</v>
      </c>
      <c r="I80" s="3">
        <v>77.900000000000006</v>
      </c>
      <c r="J80" s="3">
        <v>1922.52</v>
      </c>
      <c r="K80" s="4">
        <f t="shared" si="9"/>
        <v>-1.9804709573682525E-2</v>
      </c>
      <c r="L80" s="4">
        <f t="shared" si="10"/>
        <v>-1.3053559781991077E-2</v>
      </c>
      <c r="M80" s="4">
        <f t="shared" si="11"/>
        <v>-2.0282376451541951E-2</v>
      </c>
      <c r="N80" s="4">
        <f t="shared" si="12"/>
        <v>-2.2206371690690452E-2</v>
      </c>
      <c r="O80" s="4">
        <f t="shared" si="13"/>
        <v>-2.7787975967874724E-2</v>
      </c>
      <c r="P80" s="4">
        <f t="shared" si="14"/>
        <v>1.9380952881661018E-2</v>
      </c>
      <c r="Q80" s="4">
        <f t="shared" si="15"/>
        <v>-9.1374876871155013E-3</v>
      </c>
      <c r="R80" s="4">
        <f t="shared" si="16"/>
        <v>-2.2592660399640273E-2</v>
      </c>
      <c r="S80" s="4">
        <f t="shared" si="17"/>
        <v>-2.5039884662989946E-3</v>
      </c>
    </row>
    <row r="81" spans="1:19" ht="18.75" x14ac:dyDescent="0.25">
      <c r="A81" s="2">
        <v>44957</v>
      </c>
      <c r="B81" s="3">
        <v>144.28999300000001</v>
      </c>
      <c r="C81" s="3">
        <v>247.80999800000001</v>
      </c>
      <c r="D81" s="3">
        <v>99.870002999999997</v>
      </c>
      <c r="E81" s="3">
        <v>209.429993</v>
      </c>
      <c r="F81" s="3">
        <v>127.33000199999999</v>
      </c>
      <c r="G81" s="3">
        <v>11584.549805000001</v>
      </c>
      <c r="H81" s="3">
        <v>4076.6</v>
      </c>
      <c r="I81" s="3">
        <v>78.87</v>
      </c>
      <c r="J81" s="3">
        <v>1927.88</v>
      </c>
      <c r="K81" s="4">
        <f t="shared" si="9"/>
        <v>1.6602109229098369E-2</v>
      </c>
      <c r="L81" s="4">
        <f t="shared" si="10"/>
        <v>1.4536285322318165E-2</v>
      </c>
      <c r="M81" s="4">
        <f t="shared" si="11"/>
        <v>8.9804845358455627E-3</v>
      </c>
      <c r="N81" s="4">
        <f t="shared" si="12"/>
        <v>2.0794971579026322E-2</v>
      </c>
      <c r="O81" s="4">
        <f t="shared" si="13"/>
        <v>1.9412256531415564E-2</v>
      </c>
      <c r="P81" s="4">
        <f t="shared" si="14"/>
        <v>6.949435021528523E-2</v>
      </c>
      <c r="Q81" s="4">
        <f t="shared" si="15"/>
        <v>7.5680217821606863E-3</v>
      </c>
      <c r="R81" s="4">
        <f t="shared" si="16"/>
        <v>1.2374974533197046E-2</v>
      </c>
      <c r="S81" s="4">
        <f t="shared" si="17"/>
        <v>2.7841281229367978E-3</v>
      </c>
    </row>
    <row r="82" spans="1:19" ht="18.75" x14ac:dyDescent="0.25">
      <c r="A82" s="2">
        <v>44958</v>
      </c>
      <c r="B82" s="3">
        <v>145.429993</v>
      </c>
      <c r="C82" s="3">
        <v>252.75</v>
      </c>
      <c r="D82" s="3">
        <v>101.43</v>
      </c>
      <c r="E82" s="3">
        <v>217.08999600000001</v>
      </c>
      <c r="F82" s="3">
        <v>129.5</v>
      </c>
      <c r="G82" s="3">
        <v>11816.320313</v>
      </c>
      <c r="H82" s="3">
        <v>4119.21</v>
      </c>
      <c r="I82" s="3">
        <v>76.41</v>
      </c>
      <c r="J82" s="3">
        <v>1950.42</v>
      </c>
      <c r="K82" s="4">
        <f t="shared" si="9"/>
        <v>1.9809356308716001E-2</v>
      </c>
      <c r="L82" s="4">
        <f t="shared" si="10"/>
        <v>1.0398089735210484E-2</v>
      </c>
      <c r="M82" s="4">
        <f t="shared" si="11"/>
        <v>7.8697082607424411E-3</v>
      </c>
      <c r="N82" s="4">
        <f t="shared" si="12"/>
        <v>1.97385424653834E-2</v>
      </c>
      <c r="O82" s="4">
        <f t="shared" si="13"/>
        <v>1.549953509381094E-2</v>
      </c>
      <c r="P82" s="4">
        <f t="shared" si="14"/>
        <v>3.5922474448762759E-2</v>
      </c>
      <c r="Q82" s="4">
        <f t="shared" si="15"/>
        <v>1.6898723847030853E-2</v>
      </c>
      <c r="R82" s="4">
        <f t="shared" si="16"/>
        <v>-3.1687349750424317E-2</v>
      </c>
      <c r="S82" s="4">
        <f t="shared" si="17"/>
        <v>1.162378041168079E-2</v>
      </c>
    </row>
    <row r="83" spans="1:19" ht="18.75" x14ac:dyDescent="0.25">
      <c r="A83" s="2">
        <v>44959</v>
      </c>
      <c r="B83" s="3">
        <v>150.820007</v>
      </c>
      <c r="C83" s="3">
        <v>264.60000600000001</v>
      </c>
      <c r="D83" s="3">
        <v>108.800003</v>
      </c>
      <c r="E83" s="3">
        <v>211</v>
      </c>
      <c r="F83" s="3">
        <v>129.05999800000001</v>
      </c>
      <c r="G83" s="3">
        <v>12200.820313</v>
      </c>
      <c r="H83" s="3">
        <v>4179.76</v>
      </c>
      <c r="I83" s="3">
        <v>75.88</v>
      </c>
      <c r="J83" s="3">
        <v>1912.37</v>
      </c>
      <c r="K83" s="4">
        <f t="shared" si="9"/>
        <v>3.2021534975303377E-2</v>
      </c>
      <c r="L83" s="4">
        <f t="shared" si="10"/>
        <v>1.4592431217642185E-2</v>
      </c>
      <c r="M83" s="4">
        <f t="shared" si="11"/>
        <v>3.6392296130947382E-2</v>
      </c>
      <c r="N83" s="4">
        <f t="shared" si="12"/>
        <v>4.5818416456011278E-2</v>
      </c>
      <c r="O83" s="4">
        <f t="shared" si="13"/>
        <v>7.0142456607466888E-2</v>
      </c>
      <c r="P83" s="4">
        <f t="shared" si="14"/>
        <v>-2.8453862199059651E-2</v>
      </c>
      <c r="Q83" s="4">
        <f t="shared" si="15"/>
        <v>-3.4034841285670784E-3</v>
      </c>
      <c r="R83" s="4">
        <f t="shared" si="16"/>
        <v>-6.960432592661837E-3</v>
      </c>
      <c r="S83" s="4">
        <f t="shared" si="17"/>
        <v>-1.9701423447086461E-2</v>
      </c>
    </row>
    <row r="84" spans="1:19" ht="18.75" x14ac:dyDescent="0.25">
      <c r="A84" s="2">
        <v>44960</v>
      </c>
      <c r="B84" s="3">
        <v>154.5</v>
      </c>
      <c r="C84" s="3">
        <v>258.35000600000001</v>
      </c>
      <c r="D84" s="3">
        <v>105.220001</v>
      </c>
      <c r="E84" s="3">
        <v>210.88999899999999</v>
      </c>
      <c r="F84" s="3">
        <v>127.610001</v>
      </c>
      <c r="G84" s="3">
        <v>12006.950194999999</v>
      </c>
      <c r="H84" s="3">
        <v>4136.4799999999996</v>
      </c>
      <c r="I84" s="3">
        <v>73.39</v>
      </c>
      <c r="J84" s="3">
        <v>1865.53</v>
      </c>
      <c r="K84" s="4">
        <f t="shared" si="9"/>
        <v>-1.6017523206301662E-2</v>
      </c>
      <c r="L84" s="4">
        <f t="shared" si="10"/>
        <v>-1.0408643989373002E-2</v>
      </c>
      <c r="M84" s="4">
        <f t="shared" si="11"/>
        <v>2.4106977150357683E-2</v>
      </c>
      <c r="N84" s="4">
        <f t="shared" si="12"/>
        <v>-2.3903996399090501E-2</v>
      </c>
      <c r="O84" s="4">
        <f t="shared" si="13"/>
        <v>-3.3457956188813656E-2</v>
      </c>
      <c r="P84" s="4">
        <f t="shared" si="14"/>
        <v>-5.2146769420197971E-4</v>
      </c>
      <c r="Q84" s="4">
        <f t="shared" si="15"/>
        <v>-1.1298651428764014E-2</v>
      </c>
      <c r="R84" s="4">
        <f t="shared" si="16"/>
        <v>-3.3365458509841919E-2</v>
      </c>
      <c r="S84" s="4">
        <f t="shared" si="17"/>
        <v>-2.4798115522751452E-2</v>
      </c>
    </row>
    <row r="85" spans="1:19" ht="18.75" x14ac:dyDescent="0.25">
      <c r="A85" s="2">
        <v>44963</v>
      </c>
      <c r="B85" s="3">
        <v>151.729996</v>
      </c>
      <c r="C85" s="3">
        <v>256.76998900000001</v>
      </c>
      <c r="D85" s="3">
        <v>103.470001</v>
      </c>
      <c r="E85" s="3">
        <v>221.729996</v>
      </c>
      <c r="F85" s="3">
        <v>125.730003</v>
      </c>
      <c r="G85" s="3">
        <v>11887.450194999999</v>
      </c>
      <c r="H85" s="3">
        <v>4111.08</v>
      </c>
      <c r="I85" s="3">
        <v>74.11</v>
      </c>
      <c r="J85" s="3">
        <v>1867.36</v>
      </c>
      <c r="K85" s="4">
        <f t="shared" si="9"/>
        <v>-1.0002426875302201E-2</v>
      </c>
      <c r="L85" s="4">
        <f t="shared" si="10"/>
        <v>-6.1594169191690872E-3</v>
      </c>
      <c r="M85" s="4">
        <f t="shared" si="11"/>
        <v>-1.8091497163268487E-2</v>
      </c>
      <c r="N85" s="4">
        <f t="shared" si="12"/>
        <v>-6.1345782357699486E-3</v>
      </c>
      <c r="O85" s="4">
        <f t="shared" si="13"/>
        <v>-1.6771680525061429E-2</v>
      </c>
      <c r="P85" s="4">
        <f t="shared" si="14"/>
        <v>5.0123741643081858E-2</v>
      </c>
      <c r="Q85" s="4">
        <f t="shared" si="15"/>
        <v>-1.4841971116518058E-2</v>
      </c>
      <c r="R85" s="4">
        <f t="shared" si="16"/>
        <v>9.7627894062960654E-3</v>
      </c>
      <c r="S85" s="4">
        <f t="shared" si="17"/>
        <v>9.8047365264037831E-4</v>
      </c>
    </row>
    <row r="86" spans="1:19" ht="18.75" x14ac:dyDescent="0.25">
      <c r="A86" s="2">
        <v>44964</v>
      </c>
      <c r="B86" s="3">
        <v>154.64999399999999</v>
      </c>
      <c r="C86" s="3">
        <v>267.55999800000001</v>
      </c>
      <c r="D86" s="3">
        <v>108.040001</v>
      </c>
      <c r="E86" s="3">
        <v>222.050003</v>
      </c>
      <c r="F86" s="3">
        <v>125.33000199999999</v>
      </c>
      <c r="G86" s="3">
        <v>12113.790039</v>
      </c>
      <c r="H86" s="3">
        <v>4164</v>
      </c>
      <c r="I86" s="3">
        <v>77.14</v>
      </c>
      <c r="J86" s="3">
        <v>1873.81</v>
      </c>
      <c r="K86" s="4">
        <f t="shared" si="9"/>
        <v>1.8861238145782253E-2</v>
      </c>
      <c r="L86" s="4">
        <f t="shared" si="10"/>
        <v>1.2790383040919152E-2</v>
      </c>
      <c r="M86" s="4">
        <f t="shared" si="11"/>
        <v>1.9061861159261905E-2</v>
      </c>
      <c r="N86" s="4">
        <f t="shared" si="12"/>
        <v>4.1163133053516848E-2</v>
      </c>
      <c r="O86" s="4">
        <f t="shared" si="13"/>
        <v>4.3219812898749682E-2</v>
      </c>
      <c r="P86" s="4">
        <f t="shared" si="14"/>
        <v>1.4421878236354014E-3</v>
      </c>
      <c r="Q86" s="4">
        <f t="shared" si="15"/>
        <v>-3.1864998844414044E-3</v>
      </c>
      <c r="R86" s="4">
        <f t="shared" si="16"/>
        <v>4.007147681681416E-2</v>
      </c>
      <c r="S86" s="4">
        <f t="shared" si="17"/>
        <v>3.4481225876566764E-3</v>
      </c>
    </row>
    <row r="87" spans="1:19" ht="18.75" x14ac:dyDescent="0.25">
      <c r="A87" s="2">
        <v>44965</v>
      </c>
      <c r="B87" s="3">
        <v>151.91999799999999</v>
      </c>
      <c r="C87" s="3">
        <v>266.73001099999999</v>
      </c>
      <c r="D87" s="3">
        <v>100</v>
      </c>
      <c r="E87" s="3">
        <v>223.36999499999999</v>
      </c>
      <c r="F87" s="3">
        <v>122.910004</v>
      </c>
      <c r="G87" s="3">
        <v>11910.519531</v>
      </c>
      <c r="H87" s="3">
        <v>4117.8599999999997</v>
      </c>
      <c r="I87" s="3">
        <v>78.47</v>
      </c>
      <c r="J87" s="3">
        <v>1875.59</v>
      </c>
      <c r="K87" s="4">
        <f t="shared" si="9"/>
        <v>-1.6922472487054328E-2</v>
      </c>
      <c r="L87" s="4">
        <f t="shared" si="10"/>
        <v>-1.1142539811002886E-2</v>
      </c>
      <c r="M87" s="4">
        <f t="shared" si="11"/>
        <v>-1.7810406994586931E-2</v>
      </c>
      <c r="N87" s="4">
        <f t="shared" si="12"/>
        <v>-3.106880733886503E-3</v>
      </c>
      <c r="O87" s="4">
        <f t="shared" si="13"/>
        <v>-7.7331352192154562E-2</v>
      </c>
      <c r="P87" s="4">
        <f t="shared" si="14"/>
        <v>5.9269717124985901E-3</v>
      </c>
      <c r="Q87" s="4">
        <f t="shared" si="15"/>
        <v>-1.9497861810275085E-2</v>
      </c>
      <c r="R87" s="4">
        <f t="shared" si="16"/>
        <v>1.709443335930004E-2</v>
      </c>
      <c r="S87" s="4">
        <f t="shared" si="17"/>
        <v>9.4948532230533186E-4</v>
      </c>
    </row>
    <row r="88" spans="1:19" ht="18.75" x14ac:dyDescent="0.25">
      <c r="A88" s="2">
        <v>44966</v>
      </c>
      <c r="B88" s="3">
        <v>150.86999499999999</v>
      </c>
      <c r="C88" s="3">
        <v>263.61999500000002</v>
      </c>
      <c r="D88" s="3">
        <v>95.459998999999996</v>
      </c>
      <c r="E88" s="3">
        <v>212.64999399999999</v>
      </c>
      <c r="F88" s="3">
        <v>122.18</v>
      </c>
      <c r="G88" s="3">
        <v>11789.580078000001</v>
      </c>
      <c r="H88" s="3">
        <v>4081.5</v>
      </c>
      <c r="I88" s="3">
        <v>78.06</v>
      </c>
      <c r="J88" s="3">
        <v>1861.39</v>
      </c>
      <c r="K88" s="4">
        <f t="shared" si="9"/>
        <v>-1.0205906705308592E-2</v>
      </c>
      <c r="L88" s="4">
        <f t="shared" si="10"/>
        <v>-8.869043032445954E-3</v>
      </c>
      <c r="M88" s="4">
        <f t="shared" si="11"/>
        <v>-6.9355476283390815E-3</v>
      </c>
      <c r="N88" s="4">
        <f t="shared" si="12"/>
        <v>-1.172829872373678E-2</v>
      </c>
      <c r="O88" s="4">
        <f t="shared" si="13"/>
        <v>-4.6462884885932844E-2</v>
      </c>
      <c r="P88" s="4">
        <f t="shared" si="14"/>
        <v>-4.9181973476815757E-2</v>
      </c>
      <c r="Q88" s="4">
        <f t="shared" si="15"/>
        <v>-5.9570455494059168E-3</v>
      </c>
      <c r="R88" s="4">
        <f t="shared" si="16"/>
        <v>-5.238624386912848E-3</v>
      </c>
      <c r="S88" s="4">
        <f t="shared" si="17"/>
        <v>-7.5997561372451216E-3</v>
      </c>
    </row>
    <row r="89" spans="1:19" ht="18.75" x14ac:dyDescent="0.25">
      <c r="A89" s="2">
        <v>44967</v>
      </c>
      <c r="B89" s="3">
        <v>151.009995</v>
      </c>
      <c r="C89" s="3">
        <v>263.10000600000001</v>
      </c>
      <c r="D89" s="3">
        <v>94.860000999999997</v>
      </c>
      <c r="E89" s="3">
        <v>217.88000500000001</v>
      </c>
      <c r="F89" s="3">
        <v>122.230003</v>
      </c>
      <c r="G89" s="3">
        <v>11718.120117</v>
      </c>
      <c r="H89" s="3">
        <v>4090.46</v>
      </c>
      <c r="I89" s="3">
        <v>79.72</v>
      </c>
      <c r="J89" s="3">
        <v>1864.67</v>
      </c>
      <c r="K89" s="4">
        <f t="shared" si="9"/>
        <v>-6.0797254109929639E-3</v>
      </c>
      <c r="L89" s="4">
        <f t="shared" si="10"/>
        <v>2.1928652588764841E-3</v>
      </c>
      <c r="M89" s="4">
        <f t="shared" si="11"/>
        <v>9.2752096643964374E-4</v>
      </c>
      <c r="N89" s="4">
        <f t="shared" si="12"/>
        <v>-1.9744424663611809E-3</v>
      </c>
      <c r="O89" s="4">
        <f t="shared" si="13"/>
        <v>-6.30517011087188E-3</v>
      </c>
      <c r="P89" s="4">
        <f t="shared" si="14"/>
        <v>2.4296881979620728E-2</v>
      </c>
      <c r="Q89" s="4">
        <f t="shared" si="15"/>
        <v>4.0917311144271181E-4</v>
      </c>
      <c r="R89" s="4">
        <f t="shared" si="16"/>
        <v>2.1042733592125024E-2</v>
      </c>
      <c r="S89" s="4">
        <f t="shared" si="17"/>
        <v>1.7605732850403751E-3</v>
      </c>
    </row>
    <row r="90" spans="1:19" ht="18.75" x14ac:dyDescent="0.25">
      <c r="A90" s="2">
        <v>44970</v>
      </c>
      <c r="B90" s="3">
        <v>153.85000600000001</v>
      </c>
      <c r="C90" s="3">
        <v>271.32000699999998</v>
      </c>
      <c r="D90" s="3">
        <v>95</v>
      </c>
      <c r="E90" s="3">
        <v>229.71000699999999</v>
      </c>
      <c r="F90" s="3">
        <v>125.150002</v>
      </c>
      <c r="G90" s="3">
        <v>11891.790039</v>
      </c>
      <c r="H90" s="3">
        <v>4137.29</v>
      </c>
      <c r="I90" s="3">
        <v>80.14</v>
      </c>
      <c r="J90" s="3">
        <v>1853.39</v>
      </c>
      <c r="K90" s="4">
        <f t="shared" si="9"/>
        <v>1.4711877619030263E-2</v>
      </c>
      <c r="L90" s="4">
        <f t="shared" si="10"/>
        <v>1.1383550959928976E-2</v>
      </c>
      <c r="M90" s="4">
        <f t="shared" si="11"/>
        <v>1.8632114089767907E-2</v>
      </c>
      <c r="N90" s="4">
        <f t="shared" si="12"/>
        <v>3.0764751026408087E-2</v>
      </c>
      <c r="O90" s="4">
        <f t="shared" si="13"/>
        <v>1.4747606092541628E-3</v>
      </c>
      <c r="P90" s="4">
        <f t="shared" si="14"/>
        <v>5.287319880246108E-2</v>
      </c>
      <c r="Q90" s="4">
        <f t="shared" si="15"/>
        <v>2.3608493525542409E-2</v>
      </c>
      <c r="R90" s="4">
        <f t="shared" si="16"/>
        <v>5.2546098634045878E-3</v>
      </c>
      <c r="S90" s="4">
        <f t="shared" si="17"/>
        <v>-6.0676990731362212E-3</v>
      </c>
    </row>
    <row r="91" spans="1:19" ht="18.75" x14ac:dyDescent="0.25">
      <c r="A91" s="2">
        <v>44971</v>
      </c>
      <c r="B91" s="3">
        <v>153.199997</v>
      </c>
      <c r="C91" s="3">
        <v>272.17001299999998</v>
      </c>
      <c r="D91" s="3">
        <v>94.949996999999996</v>
      </c>
      <c r="E91" s="3">
        <v>227.63999899999999</v>
      </c>
      <c r="F91" s="3">
        <v>126.199997</v>
      </c>
      <c r="G91" s="3">
        <v>11960.150390999999</v>
      </c>
      <c r="H91" s="3">
        <v>4136.13</v>
      </c>
      <c r="I91" s="3">
        <v>79.06</v>
      </c>
      <c r="J91" s="3">
        <v>1854.29</v>
      </c>
      <c r="K91" s="4">
        <f t="shared" si="9"/>
        <v>5.7320736126244059E-3</v>
      </c>
      <c r="L91" s="4">
        <f t="shared" si="10"/>
        <v>-2.8041608128225108E-4</v>
      </c>
      <c r="M91" s="4">
        <f t="shared" si="11"/>
        <v>-4.2339030428298384E-3</v>
      </c>
      <c r="N91" s="4">
        <f t="shared" si="12"/>
        <v>3.1279569514311668E-3</v>
      </c>
      <c r="O91" s="4">
        <f t="shared" si="13"/>
        <v>-5.2648593782306935E-4</v>
      </c>
      <c r="P91" s="4">
        <f t="shared" si="14"/>
        <v>-9.0522449243246317E-3</v>
      </c>
      <c r="Q91" s="4">
        <f t="shared" si="15"/>
        <v>8.3548924767156245E-3</v>
      </c>
      <c r="R91" s="4">
        <f t="shared" si="16"/>
        <v>-1.3568047339459063E-2</v>
      </c>
      <c r="S91" s="4">
        <f t="shared" si="17"/>
        <v>4.8547879950610289E-4</v>
      </c>
    </row>
    <row r="92" spans="1:19" ht="18.75" x14ac:dyDescent="0.25">
      <c r="A92" s="2">
        <v>44972</v>
      </c>
      <c r="B92" s="3">
        <v>155.33000200000001</v>
      </c>
      <c r="C92" s="3">
        <v>269.32000699999998</v>
      </c>
      <c r="D92" s="3">
        <v>97.099997999999999</v>
      </c>
      <c r="E92" s="3">
        <v>220.020004</v>
      </c>
      <c r="F92" s="3">
        <v>127.480003</v>
      </c>
      <c r="G92" s="3">
        <v>12070.589844</v>
      </c>
      <c r="H92" s="3">
        <v>4147.6000000000004</v>
      </c>
      <c r="I92" s="3">
        <v>78.59</v>
      </c>
      <c r="J92" s="3">
        <v>1836.19</v>
      </c>
      <c r="K92" s="4">
        <f t="shared" si="9"/>
        <v>9.1915795734881962E-3</v>
      </c>
      <c r="L92" s="4">
        <f t="shared" si="10"/>
        <v>2.7692856551893739E-3</v>
      </c>
      <c r="M92" s="4">
        <f t="shared" si="11"/>
        <v>1.3807661151383299E-2</v>
      </c>
      <c r="N92" s="4">
        <f t="shared" si="12"/>
        <v>-1.0526629160637747E-2</v>
      </c>
      <c r="O92" s="4">
        <f t="shared" si="13"/>
        <v>2.2390949037238834E-2</v>
      </c>
      <c r="P92" s="4">
        <f t="shared" si="14"/>
        <v>-3.4046959850567111E-2</v>
      </c>
      <c r="Q92" s="4">
        <f t="shared" si="15"/>
        <v>1.0091586746916882E-2</v>
      </c>
      <c r="R92" s="4">
        <f t="shared" si="16"/>
        <v>-5.9625929904559248E-3</v>
      </c>
      <c r="S92" s="4">
        <f t="shared" si="17"/>
        <v>-9.8091007832449128E-3</v>
      </c>
    </row>
    <row r="93" spans="1:19" ht="18.75" x14ac:dyDescent="0.25">
      <c r="A93" s="2">
        <v>44973</v>
      </c>
      <c r="B93" s="3">
        <v>153.71000699999999</v>
      </c>
      <c r="C93" s="3">
        <v>262.14999399999999</v>
      </c>
      <c r="D93" s="3">
        <v>95.779999000000004</v>
      </c>
      <c r="E93" s="3">
        <v>213.88000500000001</v>
      </c>
      <c r="F93" s="3">
        <v>124.379997</v>
      </c>
      <c r="G93" s="3">
        <v>11855.830078000001</v>
      </c>
      <c r="H93" s="3">
        <v>4090.41</v>
      </c>
      <c r="I93" s="3">
        <v>78.489999999999995</v>
      </c>
      <c r="J93" s="3">
        <v>1837.44</v>
      </c>
      <c r="K93" s="4">
        <f t="shared" si="9"/>
        <v>-1.7952166216715019E-2</v>
      </c>
      <c r="L93" s="4">
        <f t="shared" si="10"/>
        <v>-1.3884644172642286E-2</v>
      </c>
      <c r="M93" s="4">
        <f t="shared" si="11"/>
        <v>-1.0484143098485789E-2</v>
      </c>
      <c r="N93" s="4">
        <f t="shared" si="12"/>
        <v>-2.6983453537583618E-2</v>
      </c>
      <c r="O93" s="4">
        <f t="shared" si="13"/>
        <v>-1.3687470226086398E-2</v>
      </c>
      <c r="P93" s="4">
        <f t="shared" si="14"/>
        <v>-2.8303336033329414E-2</v>
      </c>
      <c r="Q93" s="4">
        <f t="shared" si="15"/>
        <v>-2.4618141526129032E-2</v>
      </c>
      <c r="R93" s="4">
        <f t="shared" si="16"/>
        <v>-1.2732367393613079E-3</v>
      </c>
      <c r="S93" s="4">
        <f t="shared" si="17"/>
        <v>6.8052582771867102E-4</v>
      </c>
    </row>
    <row r="94" spans="1:19" ht="18.75" x14ac:dyDescent="0.25">
      <c r="A94" s="2">
        <v>44974</v>
      </c>
      <c r="B94" s="3">
        <v>152.550003</v>
      </c>
      <c r="C94" s="3">
        <v>258.05999800000001</v>
      </c>
      <c r="D94" s="3">
        <v>94.589995999999999</v>
      </c>
      <c r="E94" s="3">
        <v>206.550003</v>
      </c>
      <c r="F94" s="3">
        <v>124.839996</v>
      </c>
      <c r="G94" s="3">
        <v>11787.269531</v>
      </c>
      <c r="H94" s="3">
        <v>4079.09</v>
      </c>
      <c r="I94" s="3">
        <v>76.34</v>
      </c>
      <c r="J94" s="3">
        <v>1841.59</v>
      </c>
      <c r="K94" s="4">
        <f t="shared" si="9"/>
        <v>-5.7996405131277859E-3</v>
      </c>
      <c r="L94" s="4">
        <f t="shared" si="10"/>
        <v>-2.7712852059047503E-3</v>
      </c>
      <c r="M94" s="4">
        <f t="shared" si="11"/>
        <v>-7.5753249487810342E-3</v>
      </c>
      <c r="N94" s="4">
        <f t="shared" si="12"/>
        <v>-1.5724727857317492E-2</v>
      </c>
      <c r="O94" s="4">
        <f t="shared" si="13"/>
        <v>-1.2502164536560298E-2</v>
      </c>
      <c r="P94" s="4">
        <f t="shared" si="14"/>
        <v>-3.4872605091023787E-2</v>
      </c>
      <c r="Q94" s="4">
        <f t="shared" si="15"/>
        <v>3.6915138054560252E-3</v>
      </c>
      <c r="R94" s="4">
        <f t="shared" si="16"/>
        <v>-2.7774180821638513E-2</v>
      </c>
      <c r="S94" s="4">
        <f t="shared" si="17"/>
        <v>2.2560303994142738E-3</v>
      </c>
    </row>
    <row r="95" spans="1:19" ht="18.75" x14ac:dyDescent="0.25">
      <c r="A95" s="2">
        <v>44978</v>
      </c>
      <c r="B95" s="3">
        <v>148.479996</v>
      </c>
      <c r="C95" s="3">
        <v>252.66999799999999</v>
      </c>
      <c r="D95" s="3">
        <v>92.050003000000004</v>
      </c>
      <c r="E95" s="3">
        <v>207.53999300000001</v>
      </c>
      <c r="F95" s="3">
        <v>121.099998</v>
      </c>
      <c r="G95" s="3">
        <v>11492.299805000001</v>
      </c>
      <c r="H95" s="3">
        <v>3997.34</v>
      </c>
      <c r="I95" s="3">
        <v>76.16</v>
      </c>
      <c r="J95" s="3">
        <v>1834.32</v>
      </c>
      <c r="K95" s="4">
        <f t="shared" si="9"/>
        <v>-2.5342866860370111E-2</v>
      </c>
      <c r="L95" s="4">
        <f t="shared" si="10"/>
        <v>-2.0244784414123935E-2</v>
      </c>
      <c r="M95" s="4">
        <f t="shared" si="11"/>
        <v>-2.7042188730126981E-2</v>
      </c>
      <c r="N95" s="4">
        <f t="shared" si="12"/>
        <v>-2.1107826689649837E-2</v>
      </c>
      <c r="O95" s="4">
        <f t="shared" si="13"/>
        <v>-2.7219779667240464E-2</v>
      </c>
      <c r="P95" s="4">
        <f t="shared" si="14"/>
        <v>4.7815300815923075E-3</v>
      </c>
      <c r="Q95" s="4">
        <f t="shared" si="15"/>
        <v>-3.041625131779584E-2</v>
      </c>
      <c r="R95" s="4">
        <f t="shared" si="16"/>
        <v>-2.3606568339738861E-3</v>
      </c>
      <c r="S95" s="4">
        <f t="shared" si="17"/>
        <v>-3.9554882893202796E-3</v>
      </c>
    </row>
    <row r="96" spans="1:19" ht="18.75" x14ac:dyDescent="0.25">
      <c r="A96" s="2">
        <v>44979</v>
      </c>
      <c r="B96" s="3">
        <v>148.91000399999999</v>
      </c>
      <c r="C96" s="3">
        <v>251.509995</v>
      </c>
      <c r="D96" s="3">
        <v>91.800003000000004</v>
      </c>
      <c r="E96" s="3">
        <v>236.63999899999999</v>
      </c>
      <c r="F96" s="3">
        <v>119.900002</v>
      </c>
      <c r="G96" s="3">
        <v>11507.070313</v>
      </c>
      <c r="H96" s="3">
        <v>3991.05</v>
      </c>
      <c r="I96" s="3">
        <v>73.95</v>
      </c>
      <c r="J96" s="3">
        <v>1825.04</v>
      </c>
      <c r="K96" s="4">
        <f t="shared" si="9"/>
        <v>1.2844273521283504E-3</v>
      </c>
      <c r="L96" s="4">
        <f t="shared" si="10"/>
        <v>-1.5747857327715093E-3</v>
      </c>
      <c r="M96" s="4">
        <f t="shared" si="11"/>
        <v>2.891881365741198E-3</v>
      </c>
      <c r="N96" s="4">
        <f t="shared" si="12"/>
        <v>-4.6015512830992616E-3</v>
      </c>
      <c r="O96" s="4">
        <f t="shared" si="13"/>
        <v>-2.7196099638866675E-3</v>
      </c>
      <c r="P96" s="4">
        <f t="shared" si="14"/>
        <v>0.13121593628796735</v>
      </c>
      <c r="Q96" s="4">
        <f t="shared" si="15"/>
        <v>-9.9585553297341731E-3</v>
      </c>
      <c r="R96" s="4">
        <f t="shared" si="16"/>
        <v>-2.944720132630102E-2</v>
      </c>
      <c r="S96" s="4">
        <f t="shared" si="17"/>
        <v>-5.0719360181188979E-3</v>
      </c>
    </row>
    <row r="97" spans="1:19" ht="18.75" x14ac:dyDescent="0.25">
      <c r="A97" s="2">
        <v>44980</v>
      </c>
      <c r="B97" s="3">
        <v>149.39999399999999</v>
      </c>
      <c r="C97" s="3">
        <v>254.770004</v>
      </c>
      <c r="D97" s="3">
        <v>91.07</v>
      </c>
      <c r="E97" s="3">
        <v>232.86000100000001</v>
      </c>
      <c r="F97" s="3">
        <v>119.959999</v>
      </c>
      <c r="G97" s="3">
        <v>11590.400390999999</v>
      </c>
      <c r="H97" s="3">
        <v>4012.32</v>
      </c>
      <c r="I97" s="3">
        <v>75.39</v>
      </c>
      <c r="J97" s="3">
        <v>1822.64</v>
      </c>
      <c r="K97" s="4">
        <f t="shared" si="9"/>
        <v>7.2155467245582413E-3</v>
      </c>
      <c r="L97" s="4">
        <f t="shared" si="10"/>
        <v>5.3152734602749932E-3</v>
      </c>
      <c r="M97" s="4">
        <f t="shared" si="11"/>
        <v>3.2851090740974014E-3</v>
      </c>
      <c r="N97" s="4">
        <f t="shared" si="12"/>
        <v>1.2878462762347298E-2</v>
      </c>
      <c r="O97" s="4">
        <f t="shared" si="13"/>
        <v>-7.983888726455713E-3</v>
      </c>
      <c r="P97" s="4">
        <f t="shared" si="14"/>
        <v>-1.6102575833365492E-2</v>
      </c>
      <c r="Q97" s="4">
        <f t="shared" si="15"/>
        <v>5.0026683066061904E-4</v>
      </c>
      <c r="R97" s="4">
        <f t="shared" si="16"/>
        <v>1.9285451066801695E-2</v>
      </c>
      <c r="S97" s="4">
        <f t="shared" si="17"/>
        <v>-1.3159050938245892E-3</v>
      </c>
    </row>
    <row r="98" spans="1:19" ht="18.75" x14ac:dyDescent="0.25">
      <c r="A98" s="2">
        <v>44981</v>
      </c>
      <c r="B98" s="3">
        <v>146.71000699999999</v>
      </c>
      <c r="C98" s="3">
        <v>249.220001</v>
      </c>
      <c r="D98" s="3">
        <v>89.349997999999999</v>
      </c>
      <c r="E98" s="3">
        <v>235.009995</v>
      </c>
      <c r="F98" s="3">
        <v>118.040001</v>
      </c>
      <c r="G98" s="3">
        <v>11394.940430000001</v>
      </c>
      <c r="H98" s="3">
        <v>3970.04</v>
      </c>
      <c r="I98" s="3">
        <v>76.319999999999993</v>
      </c>
      <c r="J98" s="3">
        <v>1810.81</v>
      </c>
      <c r="K98" s="4">
        <f t="shared" si="9"/>
        <v>-1.7007768049195071E-2</v>
      </c>
      <c r="L98" s="4">
        <f t="shared" si="10"/>
        <v>-1.0593457421727142E-2</v>
      </c>
      <c r="M98" s="4">
        <f t="shared" si="11"/>
        <v>-1.8169335673346356E-2</v>
      </c>
      <c r="N98" s="4">
        <f t="shared" si="12"/>
        <v>-2.2025148535921951E-2</v>
      </c>
      <c r="O98" s="4">
        <f t="shared" si="13"/>
        <v>-1.9067222358173999E-2</v>
      </c>
      <c r="P98" s="4">
        <f t="shared" si="14"/>
        <v>9.1906262513006161E-3</v>
      </c>
      <c r="Q98" s="4">
        <f t="shared" si="15"/>
        <v>-1.6134786998253062E-2</v>
      </c>
      <c r="R98" s="4">
        <f t="shared" si="16"/>
        <v>1.2260386916420432E-2</v>
      </c>
      <c r="S98" s="4">
        <f t="shared" si="17"/>
        <v>-6.511740523210352E-3</v>
      </c>
    </row>
    <row r="99" spans="1:19" ht="18.75" x14ac:dyDescent="0.25">
      <c r="A99" s="2">
        <v>44984</v>
      </c>
      <c r="B99" s="3">
        <v>147.91999799999999</v>
      </c>
      <c r="C99" s="3">
        <v>250.16000399999999</v>
      </c>
      <c r="D99" s="3">
        <v>90.099997999999999</v>
      </c>
      <c r="E99" s="3">
        <v>232.16000399999999</v>
      </c>
      <c r="F99" s="3">
        <v>118.529999</v>
      </c>
      <c r="G99" s="3">
        <v>11466.980469</v>
      </c>
      <c r="H99" s="3">
        <v>3982.24</v>
      </c>
      <c r="I99" s="3">
        <v>75.680000000000007</v>
      </c>
      <c r="J99" s="3">
        <v>1817.31</v>
      </c>
      <c r="K99" s="4">
        <f t="shared" si="9"/>
        <v>6.302206866823837E-3</v>
      </c>
      <c r="L99" s="4">
        <f t="shared" si="10"/>
        <v>3.0683048311681872E-3</v>
      </c>
      <c r="M99" s="4">
        <f t="shared" si="11"/>
        <v>8.213676693320163E-3</v>
      </c>
      <c r="N99" s="4">
        <f t="shared" si="12"/>
        <v>3.7646846121116026E-3</v>
      </c>
      <c r="O99" s="4">
        <f t="shared" si="13"/>
        <v>8.3589231951804975E-3</v>
      </c>
      <c r="P99" s="4">
        <f t="shared" si="14"/>
        <v>-1.2201238789221963E-2</v>
      </c>
      <c r="Q99" s="4">
        <f t="shared" si="15"/>
        <v>4.1425261082832648E-3</v>
      </c>
      <c r="R99" s="4">
        <f t="shared" si="16"/>
        <v>-8.4211023964080606E-3</v>
      </c>
      <c r="S99" s="4">
        <f t="shared" si="17"/>
        <v>3.5831267732859312E-3</v>
      </c>
    </row>
    <row r="100" spans="1:19" ht="18.75" x14ac:dyDescent="0.25">
      <c r="A100" s="2">
        <v>44985</v>
      </c>
      <c r="B100" s="3">
        <v>147.41000399999999</v>
      </c>
      <c r="C100" s="3">
        <v>249.41999799999999</v>
      </c>
      <c r="D100" s="3">
        <v>90.300003000000004</v>
      </c>
      <c r="E100" s="3">
        <v>226.979996</v>
      </c>
      <c r="F100" s="3">
        <v>118.790001</v>
      </c>
      <c r="G100" s="3">
        <v>11455.540039</v>
      </c>
      <c r="H100" s="3">
        <v>3970.15</v>
      </c>
      <c r="I100" s="3">
        <v>77.05</v>
      </c>
      <c r="J100" s="3">
        <v>1827.15</v>
      </c>
      <c r="K100" s="4">
        <f t="shared" si="9"/>
        <v>-9.9818263405329014E-4</v>
      </c>
      <c r="L100" s="4">
        <f t="shared" si="10"/>
        <v>-3.0405976856194583E-3</v>
      </c>
      <c r="M100" s="4">
        <f t="shared" si="11"/>
        <v>-3.4537263636596569E-3</v>
      </c>
      <c r="N100" s="4">
        <f t="shared" si="12"/>
        <v>-2.9625146653543691E-3</v>
      </c>
      <c r="O100" s="4">
        <f t="shared" si="13"/>
        <v>2.2173512287968558E-3</v>
      </c>
      <c r="P100" s="4">
        <f t="shared" si="14"/>
        <v>-2.2564916115079693E-2</v>
      </c>
      <c r="Q100" s="4">
        <f t="shared" si="15"/>
        <v>2.1911520649389583E-3</v>
      </c>
      <c r="R100" s="4">
        <f t="shared" si="16"/>
        <v>1.7940637022501864E-2</v>
      </c>
      <c r="S100" s="4">
        <f t="shared" si="17"/>
        <v>5.3999900732073043E-3</v>
      </c>
    </row>
    <row r="101" spans="1:19" ht="18.75" x14ac:dyDescent="0.25">
      <c r="A101" s="2">
        <v>44986</v>
      </c>
      <c r="B101" s="3">
        <v>145.30999800000001</v>
      </c>
      <c r="C101" s="3">
        <v>246.270004</v>
      </c>
      <c r="D101" s="3">
        <v>90.510002</v>
      </c>
      <c r="E101" s="3">
        <v>233.13999899999999</v>
      </c>
      <c r="F101" s="3">
        <v>118.58000199999999</v>
      </c>
      <c r="G101" s="3">
        <v>11379.480469</v>
      </c>
      <c r="H101" s="3">
        <v>3951.39</v>
      </c>
      <c r="I101" s="3">
        <v>77.69</v>
      </c>
      <c r="J101" s="3">
        <v>1836.81</v>
      </c>
      <c r="K101" s="4">
        <f t="shared" si="9"/>
        <v>-6.6616845169346775E-3</v>
      </c>
      <c r="L101" s="4">
        <f t="shared" si="10"/>
        <v>-4.7364616152703798E-3</v>
      </c>
      <c r="M101" s="4">
        <f t="shared" si="11"/>
        <v>-1.4348469625460642E-2</v>
      </c>
      <c r="N101" s="4">
        <f t="shared" si="12"/>
        <v>-1.2709703203377862E-2</v>
      </c>
      <c r="O101" s="4">
        <f t="shared" si="13"/>
        <v>2.3228702905544753E-3</v>
      </c>
      <c r="P101" s="4">
        <f t="shared" si="14"/>
        <v>2.6777236952123234E-2</v>
      </c>
      <c r="Q101" s="4">
        <f t="shared" si="15"/>
        <v>-1.7693815741931592E-3</v>
      </c>
      <c r="R101" s="4">
        <f t="shared" si="16"/>
        <v>8.2719871962045576E-3</v>
      </c>
      <c r="S101" s="4">
        <f t="shared" si="17"/>
        <v>5.2729955472208259E-3</v>
      </c>
    </row>
    <row r="102" spans="1:19" ht="18.75" x14ac:dyDescent="0.25">
      <c r="A102" s="2">
        <v>44987</v>
      </c>
      <c r="B102" s="3">
        <v>145.91000399999999</v>
      </c>
      <c r="C102" s="3">
        <v>251.11000100000001</v>
      </c>
      <c r="D102" s="3">
        <v>92.309997999999993</v>
      </c>
      <c r="E102" s="3">
        <v>238.89999399999999</v>
      </c>
      <c r="F102" s="3">
        <v>119.58000199999999</v>
      </c>
      <c r="G102" s="3">
        <v>11462.980469</v>
      </c>
      <c r="H102" s="3">
        <v>3981.35</v>
      </c>
      <c r="I102" s="3">
        <v>78.16</v>
      </c>
      <c r="J102" s="3">
        <v>1836</v>
      </c>
      <c r="K102" s="4">
        <f t="shared" si="9"/>
        <v>7.310978633350191E-3</v>
      </c>
      <c r="L102" s="4">
        <f t="shared" si="10"/>
        <v>7.5535420169248321E-3</v>
      </c>
      <c r="M102" s="4">
        <f t="shared" si="11"/>
        <v>4.1206431211630824E-3</v>
      </c>
      <c r="N102" s="4">
        <f t="shared" si="12"/>
        <v>1.9462582853260382E-2</v>
      </c>
      <c r="O102" s="4">
        <f t="shared" si="13"/>
        <v>1.9692092399849728E-2</v>
      </c>
      <c r="P102" s="4">
        <f t="shared" si="14"/>
        <v>2.4405902014234645E-2</v>
      </c>
      <c r="Q102" s="4">
        <f t="shared" si="15"/>
        <v>8.3977650324910409E-3</v>
      </c>
      <c r="R102" s="4">
        <f t="shared" si="16"/>
        <v>6.0314587721978247E-3</v>
      </c>
      <c r="S102" s="4">
        <f t="shared" si="17"/>
        <v>-4.4107918086270782E-4</v>
      </c>
    </row>
    <row r="103" spans="1:19" ht="18.75" x14ac:dyDescent="0.25">
      <c r="A103" s="2">
        <v>44988</v>
      </c>
      <c r="B103" s="3">
        <v>151.029999</v>
      </c>
      <c r="C103" s="3">
        <v>255.28999300000001</v>
      </c>
      <c r="D103" s="3">
        <v>94.019997000000004</v>
      </c>
      <c r="E103" s="3">
        <v>235.53999300000001</v>
      </c>
      <c r="F103" s="3">
        <v>120.94000200000001</v>
      </c>
      <c r="G103" s="3">
        <v>11689.009765999999</v>
      </c>
      <c r="H103" s="3">
        <v>4045.64</v>
      </c>
      <c r="I103" s="3">
        <v>79.680000000000007</v>
      </c>
      <c r="J103" s="3">
        <v>1854.97</v>
      </c>
      <c r="K103" s="4">
        <f t="shared" si="9"/>
        <v>1.9526310809930857E-2</v>
      </c>
      <c r="L103" s="4">
        <f t="shared" si="10"/>
        <v>1.6018800257414187E-2</v>
      </c>
      <c r="M103" s="4">
        <f t="shared" si="11"/>
        <v>3.4488465266959249E-2</v>
      </c>
      <c r="N103" s="4">
        <f t="shared" si="12"/>
        <v>1.6509032332224425E-2</v>
      </c>
      <c r="O103" s="4">
        <f t="shared" si="13"/>
        <v>1.8355037351944482E-2</v>
      </c>
      <c r="P103" s="4">
        <f t="shared" si="14"/>
        <v>-1.4164308522194318E-2</v>
      </c>
      <c r="Q103" s="4">
        <f t="shared" si="15"/>
        <v>1.1308951204229636E-2</v>
      </c>
      <c r="R103" s="4">
        <f t="shared" si="16"/>
        <v>1.9260605541815655E-2</v>
      </c>
      <c r="S103" s="4">
        <f t="shared" si="17"/>
        <v>1.0279231223584777E-2</v>
      </c>
    </row>
    <row r="104" spans="1:19" ht="18.75" x14ac:dyDescent="0.25">
      <c r="A104" s="2">
        <v>44991</v>
      </c>
      <c r="B104" s="3">
        <v>153.83000200000001</v>
      </c>
      <c r="C104" s="3">
        <v>256.86999500000002</v>
      </c>
      <c r="D104" s="3">
        <v>95.580001999999993</v>
      </c>
      <c r="E104" s="3">
        <v>232.88000500000001</v>
      </c>
      <c r="F104" s="3">
        <v>120.16999800000001</v>
      </c>
      <c r="G104" s="3">
        <v>11675.740234000001</v>
      </c>
      <c r="H104" s="3">
        <v>4048.42</v>
      </c>
      <c r="I104" s="3">
        <v>80.459999999999994</v>
      </c>
      <c r="J104" s="3">
        <v>1846.85</v>
      </c>
      <c r="K104" s="4">
        <f t="shared" si="9"/>
        <v>-1.1358592261134645E-3</v>
      </c>
      <c r="L104" s="4">
        <f t="shared" si="10"/>
        <v>6.8692352399550452E-4</v>
      </c>
      <c r="M104" s="4">
        <f t="shared" si="11"/>
        <v>1.8369623611975788E-2</v>
      </c>
      <c r="N104" s="4">
        <f t="shared" si="12"/>
        <v>6.169974419660316E-3</v>
      </c>
      <c r="O104" s="4">
        <f t="shared" si="13"/>
        <v>1.6456120387012146E-2</v>
      </c>
      <c r="P104" s="4">
        <f t="shared" si="14"/>
        <v>-1.1357399786805568E-2</v>
      </c>
      <c r="Q104" s="4">
        <f t="shared" si="15"/>
        <v>-6.3871811020732808E-3</v>
      </c>
      <c r="R104" s="4">
        <f t="shared" si="16"/>
        <v>9.7415532452991525E-3</v>
      </c>
      <c r="S104" s="4">
        <f t="shared" si="17"/>
        <v>-4.3870382801938753E-3</v>
      </c>
    </row>
    <row r="105" spans="1:19" ht="18.75" x14ac:dyDescent="0.25">
      <c r="A105" s="2">
        <v>44992</v>
      </c>
      <c r="B105" s="3">
        <v>151.60000600000001</v>
      </c>
      <c r="C105" s="3">
        <v>254.14999399999999</v>
      </c>
      <c r="D105" s="3">
        <v>94.169998000000007</v>
      </c>
      <c r="E105" s="3">
        <v>241.80999800000001</v>
      </c>
      <c r="F105" s="3">
        <v>119.589996</v>
      </c>
      <c r="G105" s="3">
        <v>11530.330078000001</v>
      </c>
      <c r="H105" s="3">
        <v>3986.37</v>
      </c>
      <c r="I105" s="3">
        <v>77.58</v>
      </c>
      <c r="J105" s="3">
        <v>1813.52</v>
      </c>
      <c r="K105" s="4">
        <f t="shared" si="9"/>
        <v>-1.2532243260637892E-2</v>
      </c>
      <c r="L105" s="4">
        <f t="shared" si="10"/>
        <v>-1.5445639173959797E-2</v>
      </c>
      <c r="M105" s="4">
        <f t="shared" si="11"/>
        <v>-1.4602596782917917E-2</v>
      </c>
      <c r="N105" s="4">
        <f t="shared" si="12"/>
        <v>-1.0645480590959287E-2</v>
      </c>
      <c r="O105" s="4">
        <f t="shared" si="13"/>
        <v>-1.4861975791106133E-2</v>
      </c>
      <c r="P105" s="4">
        <f t="shared" si="14"/>
        <v>3.7628964639896151E-2</v>
      </c>
      <c r="Q105" s="4">
        <f t="shared" si="15"/>
        <v>-4.8381977470165188E-3</v>
      </c>
      <c r="R105" s="4">
        <f t="shared" si="16"/>
        <v>-3.6450504509821027E-2</v>
      </c>
      <c r="S105" s="4">
        <f t="shared" si="17"/>
        <v>-1.8211777063556814E-2</v>
      </c>
    </row>
    <row r="106" spans="1:19" ht="18.75" x14ac:dyDescent="0.25">
      <c r="A106" s="2">
        <v>44993</v>
      </c>
      <c r="B106" s="3">
        <v>152.86999499999999</v>
      </c>
      <c r="C106" s="3">
        <v>253.699997</v>
      </c>
      <c r="D106" s="3">
        <v>94.650002000000001</v>
      </c>
      <c r="E106" s="3">
        <v>234.36000100000001</v>
      </c>
      <c r="F106" s="3">
        <v>119.860001</v>
      </c>
      <c r="G106" s="3">
        <v>11576</v>
      </c>
      <c r="H106" s="3">
        <v>3992.01</v>
      </c>
      <c r="I106" s="3">
        <v>76.66</v>
      </c>
      <c r="J106" s="3">
        <v>1813.59</v>
      </c>
      <c r="K106" s="4">
        <f t="shared" si="9"/>
        <v>3.9530277042952658E-3</v>
      </c>
      <c r="L106" s="4">
        <f t="shared" si="10"/>
        <v>1.4138210863556078E-3</v>
      </c>
      <c r="M106" s="4">
        <f t="shared" si="11"/>
        <v>8.3423415193058549E-3</v>
      </c>
      <c r="N106" s="4">
        <f t="shared" si="12"/>
        <v>-1.7721655045598113E-3</v>
      </c>
      <c r="O106" s="4">
        <f t="shared" si="13"/>
        <v>5.0842605020268942E-3</v>
      </c>
      <c r="P106" s="4">
        <f t="shared" si="14"/>
        <v>-3.129388660402127E-2</v>
      </c>
      <c r="Q106" s="4">
        <f t="shared" si="15"/>
        <v>2.2552108400032411E-3</v>
      </c>
      <c r="R106" s="4">
        <f t="shared" si="16"/>
        <v>-1.1929602059412153E-2</v>
      </c>
      <c r="S106" s="4">
        <f t="shared" si="17"/>
        <v>3.8598222832391149E-5</v>
      </c>
    </row>
    <row r="107" spans="1:19" ht="18.75" x14ac:dyDescent="0.25">
      <c r="A107" s="2">
        <v>44994</v>
      </c>
      <c r="B107" s="3">
        <v>150.58999600000001</v>
      </c>
      <c r="C107" s="3">
        <v>252.320007</v>
      </c>
      <c r="D107" s="3">
        <v>92.660004000000001</v>
      </c>
      <c r="E107" s="3">
        <v>229.64999399999999</v>
      </c>
      <c r="F107" s="3">
        <v>117.870003</v>
      </c>
      <c r="G107" s="3">
        <v>11338.349609000001</v>
      </c>
      <c r="H107" s="3">
        <v>3918.32</v>
      </c>
      <c r="I107" s="3">
        <v>75.72</v>
      </c>
      <c r="J107" s="3">
        <v>1830.89</v>
      </c>
      <c r="K107" s="4">
        <f t="shared" si="9"/>
        <v>-2.0743238746352186E-2</v>
      </c>
      <c r="L107" s="4">
        <f t="shared" si="10"/>
        <v>-1.8631872945282475E-2</v>
      </c>
      <c r="M107" s="4">
        <f t="shared" si="11"/>
        <v>-1.5026968768873803E-2</v>
      </c>
      <c r="N107" s="4">
        <f t="shared" si="12"/>
        <v>-5.4543038229689662E-3</v>
      </c>
      <c r="O107" s="4">
        <f t="shared" si="13"/>
        <v>-2.1248975628737732E-2</v>
      </c>
      <c r="P107" s="4">
        <f t="shared" si="14"/>
        <v>-2.0302014298440144E-2</v>
      </c>
      <c r="Q107" s="4">
        <f t="shared" si="15"/>
        <v>-1.6742055682859434E-2</v>
      </c>
      <c r="R107" s="4">
        <f t="shared" si="16"/>
        <v>-1.2337733611286853E-2</v>
      </c>
      <c r="S107" s="4">
        <f t="shared" si="17"/>
        <v>9.4938811257954912E-3</v>
      </c>
    </row>
    <row r="108" spans="1:19" ht="18.75" x14ac:dyDescent="0.25">
      <c r="A108" s="2">
        <v>44995</v>
      </c>
      <c r="B108" s="3">
        <v>148.5</v>
      </c>
      <c r="C108" s="3">
        <v>248.58999600000001</v>
      </c>
      <c r="D108" s="3">
        <v>91.010002</v>
      </c>
      <c r="E108" s="3">
        <v>229.66000399999999</v>
      </c>
      <c r="F108" s="3">
        <v>117.489998</v>
      </c>
      <c r="G108" s="3">
        <v>11138.889648</v>
      </c>
      <c r="H108" s="3">
        <v>3861.59</v>
      </c>
      <c r="I108" s="3">
        <v>76.680000000000007</v>
      </c>
      <c r="J108" s="3">
        <v>1867.83</v>
      </c>
      <c r="K108" s="4">
        <f t="shared" si="9"/>
        <v>-1.7748193582747755E-2</v>
      </c>
      <c r="L108" s="4">
        <f t="shared" si="10"/>
        <v>-1.4583974750190179E-2</v>
      </c>
      <c r="M108" s="4">
        <f t="shared" si="11"/>
        <v>-1.3975927293784805E-2</v>
      </c>
      <c r="N108" s="4">
        <f t="shared" si="12"/>
        <v>-1.4893214041939901E-2</v>
      </c>
      <c r="O108" s="4">
        <f t="shared" si="13"/>
        <v>-1.7967510592203483E-2</v>
      </c>
      <c r="P108" s="4">
        <f t="shared" si="14"/>
        <v>4.3587120006887587E-5</v>
      </c>
      <c r="Q108" s="4">
        <f t="shared" si="15"/>
        <v>-3.2291411334908907E-3</v>
      </c>
      <c r="R108" s="4">
        <f t="shared" si="16"/>
        <v>1.259859183632173E-2</v>
      </c>
      <c r="S108" s="4">
        <f t="shared" si="17"/>
        <v>1.9975141814571579E-2</v>
      </c>
    </row>
    <row r="109" spans="1:19" ht="18.75" x14ac:dyDescent="0.25">
      <c r="A109" s="2">
        <v>44998</v>
      </c>
      <c r="B109" s="3">
        <v>150.470001</v>
      </c>
      <c r="C109" s="3">
        <v>253.91999799999999</v>
      </c>
      <c r="D109" s="3">
        <v>91.660004000000001</v>
      </c>
      <c r="E109" s="3">
        <v>240.63000500000001</v>
      </c>
      <c r="F109" s="3">
        <v>116.860001</v>
      </c>
      <c r="G109" s="3">
        <v>11188.839844</v>
      </c>
      <c r="H109" s="3">
        <v>3855.76</v>
      </c>
      <c r="I109" s="3">
        <v>74.8</v>
      </c>
      <c r="J109" s="3">
        <v>1913.23</v>
      </c>
      <c r="K109" s="4">
        <f t="shared" si="9"/>
        <v>4.4742820221030993E-3</v>
      </c>
      <c r="L109" s="4">
        <f t="shared" si="10"/>
        <v>-1.5108816132590817E-3</v>
      </c>
      <c r="M109" s="4">
        <f t="shared" si="11"/>
        <v>1.3178777173875401E-2</v>
      </c>
      <c r="N109" s="4">
        <f t="shared" si="12"/>
        <v>2.1214311986265177E-2</v>
      </c>
      <c r="O109" s="4">
        <f t="shared" si="13"/>
        <v>7.1167101556434105E-3</v>
      </c>
      <c r="P109" s="4">
        <f t="shared" si="14"/>
        <v>4.6660533060637374E-2</v>
      </c>
      <c r="Q109" s="4">
        <f t="shared" si="15"/>
        <v>-5.3765608732167913E-3</v>
      </c>
      <c r="R109" s="4">
        <f t="shared" si="16"/>
        <v>-2.4823033197012283E-2</v>
      </c>
      <c r="S109" s="4">
        <f t="shared" si="17"/>
        <v>2.4015583994963386E-2</v>
      </c>
    </row>
    <row r="110" spans="1:19" ht="18.75" x14ac:dyDescent="0.25">
      <c r="A110" s="2">
        <v>44999</v>
      </c>
      <c r="B110" s="3">
        <v>152.58999600000001</v>
      </c>
      <c r="C110" s="3">
        <v>260.790009</v>
      </c>
      <c r="D110" s="3">
        <v>94.25</v>
      </c>
      <c r="E110" s="3">
        <v>242.279999</v>
      </c>
      <c r="F110" s="3">
        <v>119</v>
      </c>
      <c r="G110" s="3">
        <v>11428.150390999999</v>
      </c>
      <c r="H110" s="3">
        <v>3920.56</v>
      </c>
      <c r="I110" s="3">
        <v>71.33</v>
      </c>
      <c r="J110" s="3">
        <v>1902.12</v>
      </c>
      <c r="K110" s="4">
        <f t="shared" si="9"/>
        <v>2.1162805130243875E-2</v>
      </c>
      <c r="L110" s="4">
        <f t="shared" si="10"/>
        <v>1.666636659474996E-2</v>
      </c>
      <c r="M110" s="4">
        <f t="shared" si="11"/>
        <v>1.3990824272976734E-2</v>
      </c>
      <c r="N110" s="4">
        <f t="shared" si="12"/>
        <v>2.6696271368005495E-2</v>
      </c>
      <c r="O110" s="4">
        <f t="shared" si="13"/>
        <v>2.7864703607605578E-2</v>
      </c>
      <c r="P110" s="4">
        <f t="shared" si="14"/>
        <v>6.8335731595589857E-3</v>
      </c>
      <c r="Q110" s="4">
        <f t="shared" si="15"/>
        <v>1.8146847427990449E-2</v>
      </c>
      <c r="R110" s="4">
        <f t="shared" si="16"/>
        <v>-4.7500888690484806E-2</v>
      </c>
      <c r="S110" s="4">
        <f t="shared" si="17"/>
        <v>-5.82385962063097E-3</v>
      </c>
    </row>
    <row r="111" spans="1:19" ht="18.75" x14ac:dyDescent="0.25">
      <c r="A111" s="2">
        <v>45000</v>
      </c>
      <c r="B111" s="3">
        <v>152.990005</v>
      </c>
      <c r="C111" s="3">
        <v>265.44000199999999</v>
      </c>
      <c r="D111" s="3">
        <v>96.550003000000004</v>
      </c>
      <c r="E111" s="3">
        <v>255.41000399999999</v>
      </c>
      <c r="F111" s="3">
        <v>118.16999800000001</v>
      </c>
      <c r="G111" s="3">
        <v>11434.049805000001</v>
      </c>
      <c r="H111" s="3">
        <v>3891.93</v>
      </c>
      <c r="I111" s="3">
        <v>67.61</v>
      </c>
      <c r="J111" s="3">
        <v>1918.1</v>
      </c>
      <c r="K111" s="4">
        <f t="shared" si="9"/>
        <v>5.160845483256235E-4</v>
      </c>
      <c r="L111" s="4">
        <f t="shared" si="10"/>
        <v>-7.3293221916136053E-3</v>
      </c>
      <c r="M111" s="4">
        <f t="shared" si="11"/>
        <v>2.6180327715552769E-3</v>
      </c>
      <c r="N111" s="4">
        <f t="shared" si="12"/>
        <v>1.7673313707186007E-2</v>
      </c>
      <c r="O111" s="4">
        <f t="shared" si="13"/>
        <v>2.4110213618386188E-2</v>
      </c>
      <c r="P111" s="4">
        <f t="shared" si="14"/>
        <v>5.2776034775548999E-2</v>
      </c>
      <c r="Q111" s="4">
        <f t="shared" si="15"/>
        <v>-6.9992443853746705E-3</v>
      </c>
      <c r="R111" s="4">
        <f t="shared" si="16"/>
        <v>-5.3561095187360214E-2</v>
      </c>
      <c r="S111" s="4">
        <f t="shared" si="17"/>
        <v>8.3660591298407045E-3</v>
      </c>
    </row>
    <row r="112" spans="1:19" ht="18.75" x14ac:dyDescent="0.25">
      <c r="A112" s="2">
        <v>45001</v>
      </c>
      <c r="B112" s="3">
        <v>155.85000600000001</v>
      </c>
      <c r="C112" s="3">
        <v>276.20001200000002</v>
      </c>
      <c r="D112" s="3">
        <v>101.07</v>
      </c>
      <c r="E112" s="3">
        <v>257.25</v>
      </c>
      <c r="F112" s="3">
        <v>120.650002</v>
      </c>
      <c r="G112" s="3">
        <v>11717.280273</v>
      </c>
      <c r="H112" s="3">
        <v>3960.28</v>
      </c>
      <c r="I112" s="3">
        <v>68.349999999999994</v>
      </c>
      <c r="J112" s="3">
        <v>1919.12</v>
      </c>
      <c r="K112" s="4">
        <f t="shared" si="9"/>
        <v>2.4468969900596639E-2</v>
      </c>
      <c r="L112" s="4">
        <f t="shared" si="10"/>
        <v>1.7409551286964531E-2</v>
      </c>
      <c r="M112" s="4">
        <f t="shared" si="11"/>
        <v>1.8521452250739968E-2</v>
      </c>
      <c r="N112" s="4">
        <f t="shared" si="12"/>
        <v>3.9736450445174806E-2</v>
      </c>
      <c r="O112" s="4">
        <f t="shared" si="13"/>
        <v>4.5752306140064668E-2</v>
      </c>
      <c r="P112" s="4">
        <f t="shared" si="14"/>
        <v>7.1782619533195431E-3</v>
      </c>
      <c r="Q112" s="4">
        <f t="shared" si="15"/>
        <v>2.076955992176107E-2</v>
      </c>
      <c r="R112" s="4">
        <f t="shared" si="16"/>
        <v>1.0885662067371944E-2</v>
      </c>
      <c r="S112" s="4">
        <f t="shared" si="17"/>
        <v>5.31634894024274E-4</v>
      </c>
    </row>
    <row r="113" spans="1:19" ht="18.75" x14ac:dyDescent="0.25">
      <c r="A113" s="2">
        <v>45002</v>
      </c>
      <c r="B113" s="3">
        <v>155</v>
      </c>
      <c r="C113" s="3">
        <v>279.42999300000002</v>
      </c>
      <c r="D113" s="3">
        <v>102.459999</v>
      </c>
      <c r="E113" s="3">
        <v>259</v>
      </c>
      <c r="F113" s="3">
        <v>120.389999</v>
      </c>
      <c r="G113" s="3">
        <v>11630.509765999999</v>
      </c>
      <c r="H113" s="3">
        <v>3916.64</v>
      </c>
      <c r="I113" s="3">
        <v>66.739999999999995</v>
      </c>
      <c r="J113" s="3">
        <v>1987.93</v>
      </c>
      <c r="K113" s="4">
        <f t="shared" si="9"/>
        <v>-7.4329010451298473E-3</v>
      </c>
      <c r="L113" s="4">
        <f t="shared" si="10"/>
        <v>-1.1080586449227313E-2</v>
      </c>
      <c r="M113" s="4">
        <f t="shared" si="11"/>
        <v>-5.4689277926551179E-3</v>
      </c>
      <c r="N113" s="4">
        <f t="shared" si="12"/>
        <v>1.1626504527852882E-2</v>
      </c>
      <c r="O113" s="4">
        <f t="shared" si="13"/>
        <v>1.3659122664578626E-2</v>
      </c>
      <c r="P113" s="4">
        <f t="shared" si="14"/>
        <v>6.7796869853787691E-3</v>
      </c>
      <c r="Q113" s="4">
        <f t="shared" si="15"/>
        <v>-2.157344007318564E-3</v>
      </c>
      <c r="R113" s="4">
        <f t="shared" si="16"/>
        <v>-2.3837089846730584E-2</v>
      </c>
      <c r="S113" s="4">
        <f t="shared" si="17"/>
        <v>3.5227148707315949E-2</v>
      </c>
    </row>
    <row r="114" spans="1:19" ht="18.75" x14ac:dyDescent="0.25">
      <c r="A114" s="2">
        <v>45005</v>
      </c>
      <c r="B114" s="3">
        <v>157.39999399999999</v>
      </c>
      <c r="C114" s="3">
        <v>272.23001099999999</v>
      </c>
      <c r="D114" s="3">
        <v>101.93</v>
      </c>
      <c r="E114" s="3">
        <v>261.98998999999998</v>
      </c>
      <c r="F114" s="3">
        <v>121.199997</v>
      </c>
      <c r="G114" s="3">
        <v>11675.540039</v>
      </c>
      <c r="H114" s="3">
        <v>3951.57</v>
      </c>
      <c r="I114" s="3">
        <v>67.64</v>
      </c>
      <c r="J114" s="3">
        <v>1978.71</v>
      </c>
      <c r="K114" s="4">
        <f t="shared" si="9"/>
        <v>3.8642609460929418E-3</v>
      </c>
      <c r="L114" s="4">
        <f t="shared" si="10"/>
        <v>8.878824909597214E-3</v>
      </c>
      <c r="M114" s="4">
        <f t="shared" si="11"/>
        <v>1.5365180944614455E-2</v>
      </c>
      <c r="N114" s="4">
        <f t="shared" si="12"/>
        <v>-2.610445131984427E-2</v>
      </c>
      <c r="O114" s="4">
        <f t="shared" si="13"/>
        <v>-5.1861655708283425E-3</v>
      </c>
      <c r="P114" s="4">
        <f t="shared" si="14"/>
        <v>1.1478235224816835E-2</v>
      </c>
      <c r="Q114" s="4">
        <f t="shared" si="15"/>
        <v>6.7055842421412624E-3</v>
      </c>
      <c r="R114" s="4">
        <f t="shared" si="16"/>
        <v>1.3395050707151787E-2</v>
      </c>
      <c r="S114" s="4">
        <f t="shared" si="17"/>
        <v>-4.6487791201413903E-3</v>
      </c>
    </row>
    <row r="115" spans="1:19" ht="18.75" x14ac:dyDescent="0.25">
      <c r="A115" s="2">
        <v>45006</v>
      </c>
      <c r="B115" s="3">
        <v>159.279999</v>
      </c>
      <c r="C115" s="3">
        <v>273.77999899999998</v>
      </c>
      <c r="D115" s="3">
        <v>105.839996</v>
      </c>
      <c r="E115" s="3">
        <v>264.67999300000002</v>
      </c>
      <c r="F115" s="3">
        <v>125.610001</v>
      </c>
      <c r="G115" s="3">
        <v>11860.110352</v>
      </c>
      <c r="H115" s="3">
        <v>4002.87</v>
      </c>
      <c r="I115" s="3">
        <v>69.33</v>
      </c>
      <c r="J115" s="3">
        <v>1940.15</v>
      </c>
      <c r="K115" s="4">
        <f t="shared" si="9"/>
        <v>1.5684639577096936E-2</v>
      </c>
      <c r="L115" s="4">
        <f t="shared" si="10"/>
        <v>1.289863554198477E-2</v>
      </c>
      <c r="M115" s="4">
        <f t="shared" si="11"/>
        <v>1.1873355613827545E-2</v>
      </c>
      <c r="N115" s="4">
        <f t="shared" si="12"/>
        <v>5.6775228848211096E-3</v>
      </c>
      <c r="O115" s="4">
        <f t="shared" si="13"/>
        <v>3.7642178833483017E-2</v>
      </c>
      <c r="P115" s="4">
        <f t="shared" si="14"/>
        <v>1.0215225772473378E-2</v>
      </c>
      <c r="Q115" s="4">
        <f t="shared" si="15"/>
        <v>3.5739827777572758E-2</v>
      </c>
      <c r="R115" s="4">
        <f t="shared" si="16"/>
        <v>2.4678188924019562E-2</v>
      </c>
      <c r="S115" s="4">
        <f t="shared" si="17"/>
        <v>-1.967982755284357E-2</v>
      </c>
    </row>
    <row r="116" spans="1:19" ht="18.75" x14ac:dyDescent="0.25">
      <c r="A116" s="2">
        <v>45007</v>
      </c>
      <c r="B116" s="3">
        <v>157.83000200000001</v>
      </c>
      <c r="C116" s="3">
        <v>272.290009</v>
      </c>
      <c r="D116" s="3">
        <v>104.220001</v>
      </c>
      <c r="E116" s="3">
        <v>271.91000400000001</v>
      </c>
      <c r="F116" s="3">
        <v>119.5</v>
      </c>
      <c r="G116" s="3">
        <v>11669.959961</v>
      </c>
      <c r="H116" s="3">
        <v>3936.97</v>
      </c>
      <c r="I116" s="3">
        <v>70.900000000000006</v>
      </c>
      <c r="J116" s="3">
        <v>1969.58</v>
      </c>
      <c r="K116" s="4">
        <f t="shared" si="9"/>
        <v>-1.6162682720851838E-2</v>
      </c>
      <c r="L116" s="4">
        <f t="shared" si="10"/>
        <v>-1.6600211922495948E-2</v>
      </c>
      <c r="M116" s="4">
        <f t="shared" si="11"/>
        <v>-9.1451363950010404E-3</v>
      </c>
      <c r="N116" s="4">
        <f t="shared" si="12"/>
        <v>-5.4571526576886603E-3</v>
      </c>
      <c r="O116" s="4">
        <f t="shared" si="13"/>
        <v>-1.5424422937648737E-2</v>
      </c>
      <c r="P116" s="4">
        <f t="shared" si="14"/>
        <v>2.6949621203333714E-2</v>
      </c>
      <c r="Q116" s="4">
        <f t="shared" si="15"/>
        <v>-4.9865505288745886E-2</v>
      </c>
      <c r="R116" s="4">
        <f t="shared" si="16"/>
        <v>2.2392720583682923E-2</v>
      </c>
      <c r="S116" s="4">
        <f t="shared" si="17"/>
        <v>1.5055032376575784E-2</v>
      </c>
    </row>
    <row r="117" spans="1:19" ht="18.75" x14ac:dyDescent="0.25">
      <c r="A117" s="2">
        <v>45008</v>
      </c>
      <c r="B117" s="3">
        <v>158.929993</v>
      </c>
      <c r="C117" s="3">
        <v>277.66000400000001</v>
      </c>
      <c r="D117" s="3">
        <v>106.260002</v>
      </c>
      <c r="E117" s="3">
        <v>267.790009</v>
      </c>
      <c r="F117" s="3">
        <v>120.970001</v>
      </c>
      <c r="G117" s="3">
        <v>11787.400390999999</v>
      </c>
      <c r="H117" s="3">
        <v>3948.72</v>
      </c>
      <c r="I117" s="3">
        <v>69.959999999999994</v>
      </c>
      <c r="J117" s="3">
        <v>1993.5</v>
      </c>
      <c r="K117" s="4">
        <f t="shared" si="9"/>
        <v>1.0013182172946146E-2</v>
      </c>
      <c r="L117" s="4">
        <f t="shared" si="10"/>
        <v>2.9800838470393862E-3</v>
      </c>
      <c r="M117" s="4">
        <f t="shared" si="11"/>
        <v>6.9452925814916522E-3</v>
      </c>
      <c r="N117" s="4">
        <f t="shared" si="12"/>
        <v>1.9529650155654658E-2</v>
      </c>
      <c r="O117" s="4">
        <f t="shared" si="13"/>
        <v>1.9384880768399119E-2</v>
      </c>
      <c r="P117" s="4">
        <f t="shared" si="14"/>
        <v>-1.5268019031346726E-2</v>
      </c>
      <c r="Q117" s="4">
        <f t="shared" si="15"/>
        <v>1.2226217866703868E-2</v>
      </c>
      <c r="R117" s="4">
        <f t="shared" si="16"/>
        <v>-1.3346783387680609E-2</v>
      </c>
      <c r="S117" s="4">
        <f t="shared" si="17"/>
        <v>1.2071565788836471E-2</v>
      </c>
    </row>
    <row r="118" spans="1:19" ht="18.75" x14ac:dyDescent="0.25">
      <c r="A118" s="2">
        <v>45009</v>
      </c>
      <c r="B118" s="3">
        <v>160.25</v>
      </c>
      <c r="C118" s="3">
        <v>280.57000699999998</v>
      </c>
      <c r="D118" s="3">
        <v>106.05999799999999</v>
      </c>
      <c r="E118" s="3">
        <v>265.30999800000001</v>
      </c>
      <c r="F118" s="3">
        <v>120.709999</v>
      </c>
      <c r="G118" s="3">
        <v>11823.959961</v>
      </c>
      <c r="H118" s="3">
        <v>3970.99</v>
      </c>
      <c r="I118" s="3">
        <v>69.260000000000005</v>
      </c>
      <c r="J118" s="3">
        <v>1977.22</v>
      </c>
      <c r="K118" s="4">
        <f t="shared" si="9"/>
        <v>3.0967804202979145E-3</v>
      </c>
      <c r="L118" s="4">
        <f t="shared" si="10"/>
        <v>5.623958124210314E-3</v>
      </c>
      <c r="M118" s="4">
        <f t="shared" si="11"/>
        <v>8.2712861366001297E-3</v>
      </c>
      <c r="N118" s="4">
        <f t="shared" si="12"/>
        <v>1.0425915132886626E-2</v>
      </c>
      <c r="O118" s="4">
        <f t="shared" si="13"/>
        <v>-1.8839869928218222E-3</v>
      </c>
      <c r="P118" s="4">
        <f t="shared" si="14"/>
        <v>-9.3041787963076533E-3</v>
      </c>
      <c r="Q118" s="4">
        <f t="shared" si="15"/>
        <v>-2.1516228095512591E-3</v>
      </c>
      <c r="R118" s="4">
        <f t="shared" si="16"/>
        <v>-1.0056111176125201E-2</v>
      </c>
      <c r="S118" s="4">
        <f t="shared" si="17"/>
        <v>-8.2000701251785952E-3</v>
      </c>
    </row>
    <row r="119" spans="1:19" ht="18.75" x14ac:dyDescent="0.25">
      <c r="A119" s="2">
        <v>45012</v>
      </c>
      <c r="B119" s="3">
        <v>158.279999</v>
      </c>
      <c r="C119" s="3">
        <v>276.38000499999998</v>
      </c>
      <c r="D119" s="3">
        <v>103.05999799999999</v>
      </c>
      <c r="E119" s="3">
        <v>264.10000600000001</v>
      </c>
      <c r="F119" s="3">
        <v>117.80999799999999</v>
      </c>
      <c r="G119" s="3">
        <v>11768.839844</v>
      </c>
      <c r="H119" s="3">
        <v>3977.53</v>
      </c>
      <c r="I119" s="3">
        <v>72.81</v>
      </c>
      <c r="J119" s="3">
        <v>1956.56</v>
      </c>
      <c r="K119" s="4">
        <f t="shared" si="9"/>
        <v>-4.6726304418456682E-3</v>
      </c>
      <c r="L119" s="4">
        <f t="shared" si="10"/>
        <v>1.6455897389303137E-3</v>
      </c>
      <c r="M119" s="4">
        <f t="shared" si="11"/>
        <v>-1.2369485601473442E-2</v>
      </c>
      <c r="N119" s="4">
        <f t="shared" si="12"/>
        <v>-1.5046524679278523E-2</v>
      </c>
      <c r="O119" s="4">
        <f t="shared" si="13"/>
        <v>-2.8693629357826333E-2</v>
      </c>
      <c r="P119" s="4">
        <f t="shared" si="14"/>
        <v>-4.5711040507539751E-3</v>
      </c>
      <c r="Q119" s="4">
        <f t="shared" si="15"/>
        <v>-2.4317826147177715E-2</v>
      </c>
      <c r="R119" s="4">
        <f t="shared" si="16"/>
        <v>4.9985769432343806E-2</v>
      </c>
      <c r="S119" s="4">
        <f t="shared" si="17"/>
        <v>-1.0503988508575769E-2</v>
      </c>
    </row>
    <row r="120" spans="1:19" ht="18.75" x14ac:dyDescent="0.25">
      <c r="A120" s="2">
        <v>45013</v>
      </c>
      <c r="B120" s="3">
        <v>157.64999399999999</v>
      </c>
      <c r="C120" s="3">
        <v>275.23001099999999</v>
      </c>
      <c r="D120" s="3">
        <v>101.360001</v>
      </c>
      <c r="E120" s="3">
        <v>269.83999599999999</v>
      </c>
      <c r="F120" s="3">
        <v>117.870003</v>
      </c>
      <c r="G120" s="3">
        <v>11716.080078000001</v>
      </c>
      <c r="H120" s="3">
        <v>3971.27</v>
      </c>
      <c r="I120" s="3">
        <v>73.2</v>
      </c>
      <c r="J120" s="3">
        <v>1973.69</v>
      </c>
      <c r="K120" s="4">
        <f t="shared" si="9"/>
        <v>-4.4930836412332966E-3</v>
      </c>
      <c r="L120" s="4">
        <f t="shared" si="10"/>
        <v>-1.5750808409301009E-3</v>
      </c>
      <c r="M120" s="4">
        <f t="shared" si="11"/>
        <v>-3.9882622672283274E-3</v>
      </c>
      <c r="N120" s="4">
        <f t="shared" si="12"/>
        <v>-4.1695967540400667E-3</v>
      </c>
      <c r="O120" s="4">
        <f t="shared" si="13"/>
        <v>-1.663277761519846E-2</v>
      </c>
      <c r="P120" s="4">
        <f t="shared" si="14"/>
        <v>2.1501333908042007E-2</v>
      </c>
      <c r="Q120" s="4">
        <f t="shared" si="15"/>
        <v>5.0920740870652188E-4</v>
      </c>
      <c r="R120" s="4">
        <f t="shared" si="16"/>
        <v>5.3421125606460829E-3</v>
      </c>
      <c r="S120" s="4">
        <f t="shared" si="17"/>
        <v>8.7170579334375099E-3</v>
      </c>
    </row>
    <row r="121" spans="1:19" ht="18.75" x14ac:dyDescent="0.25">
      <c r="A121" s="2">
        <v>45014</v>
      </c>
      <c r="B121" s="3">
        <v>160.770004</v>
      </c>
      <c r="C121" s="3">
        <v>280.51001000000002</v>
      </c>
      <c r="D121" s="3">
        <v>101.900002</v>
      </c>
      <c r="E121" s="3">
        <v>273.82998700000002</v>
      </c>
      <c r="F121" s="3">
        <v>120.489998</v>
      </c>
      <c r="G121" s="3">
        <v>11926.240234000001</v>
      </c>
      <c r="H121" s="3">
        <v>4027.81</v>
      </c>
      <c r="I121" s="3">
        <v>72.97</v>
      </c>
      <c r="J121" s="3">
        <v>1964.04</v>
      </c>
      <c r="K121" s="4">
        <f t="shared" si="9"/>
        <v>1.7778770348911288E-2</v>
      </c>
      <c r="L121" s="4">
        <f t="shared" si="10"/>
        <v>1.4136861145886559E-2</v>
      </c>
      <c r="M121" s="4">
        <f t="shared" si="11"/>
        <v>1.9597449123054445E-2</v>
      </c>
      <c r="N121" s="4">
        <f t="shared" si="12"/>
        <v>1.9002258888188586E-2</v>
      </c>
      <c r="O121" s="4">
        <f t="shared" si="13"/>
        <v>5.3134139770560076E-3</v>
      </c>
      <c r="P121" s="4">
        <f t="shared" si="14"/>
        <v>1.4678252476081856E-2</v>
      </c>
      <c r="Q121" s="4">
        <f t="shared" si="15"/>
        <v>2.1984397646050369E-2</v>
      </c>
      <c r="R121" s="4">
        <f t="shared" si="16"/>
        <v>-3.1470231897372464E-3</v>
      </c>
      <c r="S121" s="4">
        <f t="shared" si="17"/>
        <v>-4.9013108153000886E-3</v>
      </c>
    </row>
    <row r="122" spans="1:19" ht="18.75" x14ac:dyDescent="0.25">
      <c r="A122" s="2">
        <v>45015</v>
      </c>
      <c r="B122" s="3">
        <v>162.36000100000001</v>
      </c>
      <c r="C122" s="3">
        <v>284.04998799999998</v>
      </c>
      <c r="D122" s="3">
        <v>101.32</v>
      </c>
      <c r="E122" s="3">
        <v>277.76998900000001</v>
      </c>
      <c r="F122" s="3">
        <v>120.099998</v>
      </c>
      <c r="G122" s="3">
        <v>12013.469727</v>
      </c>
      <c r="H122" s="3">
        <v>4050.83</v>
      </c>
      <c r="I122" s="3">
        <v>74.37</v>
      </c>
      <c r="J122" s="3">
        <v>1980.25</v>
      </c>
      <c r="K122" s="4">
        <f t="shared" si="9"/>
        <v>7.2874633138026151E-3</v>
      </c>
      <c r="L122" s="4">
        <f t="shared" si="10"/>
        <v>5.698994460609173E-3</v>
      </c>
      <c r="M122" s="4">
        <f t="shared" si="11"/>
        <v>9.8413010747174581E-3</v>
      </c>
      <c r="N122" s="4">
        <f t="shared" si="12"/>
        <v>1.2540826156530531E-2</v>
      </c>
      <c r="O122" s="4">
        <f t="shared" si="13"/>
        <v>-5.7081347222899433E-3</v>
      </c>
      <c r="P122" s="4">
        <f t="shared" si="14"/>
        <v>1.4285965121078534E-2</v>
      </c>
      <c r="Q122" s="4">
        <f t="shared" si="15"/>
        <v>-3.2420329031486615E-3</v>
      </c>
      <c r="R122" s="4">
        <f t="shared" si="16"/>
        <v>1.9004236937680153E-2</v>
      </c>
      <c r="S122" s="4">
        <f t="shared" si="17"/>
        <v>8.2195230385963356E-3</v>
      </c>
    </row>
    <row r="123" spans="1:19" ht="18.75" x14ac:dyDescent="0.25">
      <c r="A123" s="2">
        <v>45016</v>
      </c>
      <c r="B123" s="3">
        <v>164.89999399999999</v>
      </c>
      <c r="C123" s="3">
        <v>288.29998799999998</v>
      </c>
      <c r="D123" s="3">
        <v>104</v>
      </c>
      <c r="E123" s="3">
        <v>279.64999399999999</v>
      </c>
      <c r="F123" s="3">
        <v>122.639999</v>
      </c>
      <c r="G123" s="3">
        <v>12221.910156</v>
      </c>
      <c r="H123" s="3">
        <v>4109.3100000000004</v>
      </c>
      <c r="I123" s="3">
        <v>75.67</v>
      </c>
      <c r="J123" s="3">
        <v>1967.9</v>
      </c>
      <c r="K123" s="4">
        <f t="shared" si="9"/>
        <v>1.7201757907883881E-2</v>
      </c>
      <c r="L123" s="4">
        <f t="shared" si="10"/>
        <v>1.4333332809426856E-2</v>
      </c>
      <c r="M123" s="4">
        <f t="shared" si="11"/>
        <v>1.5523095050014677E-2</v>
      </c>
      <c r="N123" s="4">
        <f t="shared" si="12"/>
        <v>1.4851326263995102E-2</v>
      </c>
      <c r="O123" s="4">
        <f t="shared" si="13"/>
        <v>2.6107074007898315E-2</v>
      </c>
      <c r="P123" s="4">
        <f t="shared" si="14"/>
        <v>6.7454062852502919E-3</v>
      </c>
      <c r="Q123" s="4">
        <f t="shared" si="15"/>
        <v>2.0928513976463784E-2</v>
      </c>
      <c r="R123" s="4">
        <f t="shared" si="16"/>
        <v>1.7329145991221272E-2</v>
      </c>
      <c r="S123" s="4">
        <f t="shared" si="17"/>
        <v>-6.2561150313450199E-3</v>
      </c>
    </row>
    <row r="124" spans="1:19" ht="18.75" x14ac:dyDescent="0.25">
      <c r="A124" s="2">
        <v>45019</v>
      </c>
      <c r="B124" s="3">
        <v>166.16999799999999</v>
      </c>
      <c r="C124" s="3">
        <v>287.23001099999999</v>
      </c>
      <c r="D124" s="3">
        <v>104.910004</v>
      </c>
      <c r="E124" s="3">
        <v>274.52999899999998</v>
      </c>
      <c r="F124" s="3">
        <v>121.66999800000001</v>
      </c>
      <c r="G124" s="3">
        <v>12189.450194999999</v>
      </c>
      <c r="H124" s="3">
        <v>4124.51</v>
      </c>
      <c r="I124" s="3">
        <v>80.42</v>
      </c>
      <c r="J124" s="3">
        <v>1984.11</v>
      </c>
      <c r="K124" s="4">
        <f t="shared" si="9"/>
        <v>-2.6594159165521237E-3</v>
      </c>
      <c r="L124" s="4">
        <f t="shared" si="10"/>
        <v>3.6920936495169121E-3</v>
      </c>
      <c r="M124" s="4">
        <f t="shared" si="11"/>
        <v>7.6721554973911039E-3</v>
      </c>
      <c r="N124" s="4">
        <f t="shared" si="12"/>
        <v>-3.7182361808645163E-3</v>
      </c>
      <c r="O124" s="4">
        <f t="shared" si="13"/>
        <v>8.7119787299399162E-3</v>
      </c>
      <c r="P124" s="4">
        <f t="shared" si="14"/>
        <v>-1.847825885939881E-2</v>
      </c>
      <c r="Q124" s="4">
        <f t="shared" si="15"/>
        <v>-7.94078104816031E-3</v>
      </c>
      <c r="R124" s="4">
        <f t="shared" si="16"/>
        <v>6.0881120762697645E-2</v>
      </c>
      <c r="S124" s="4">
        <f t="shared" si="17"/>
        <v>8.2034665432244181E-3</v>
      </c>
    </row>
    <row r="125" spans="1:19" ht="18.75" x14ac:dyDescent="0.25">
      <c r="A125" s="2">
        <v>45020</v>
      </c>
      <c r="B125" s="3">
        <v>165.63000500000001</v>
      </c>
      <c r="C125" s="3">
        <v>287.17999300000002</v>
      </c>
      <c r="D125" s="3">
        <v>105.120003</v>
      </c>
      <c r="E125" s="3">
        <v>268.80999800000001</v>
      </c>
      <c r="F125" s="3">
        <v>123.69000200000001</v>
      </c>
      <c r="G125" s="3">
        <v>12126.330078000001</v>
      </c>
      <c r="H125" s="3">
        <v>4100.6000000000004</v>
      </c>
      <c r="I125" s="3">
        <v>80.709999999999994</v>
      </c>
      <c r="J125" s="3">
        <v>2019.97</v>
      </c>
      <c r="K125" s="4">
        <f t="shared" si="9"/>
        <v>-5.1917115608777261E-3</v>
      </c>
      <c r="L125" s="4">
        <f t="shared" si="10"/>
        <v>-5.8139203852082119E-3</v>
      </c>
      <c r="M125" s="4">
        <f t="shared" si="11"/>
        <v>-3.2549335254247322E-3</v>
      </c>
      <c r="N125" s="4">
        <f t="shared" si="12"/>
        <v>-1.7415434890780368E-4</v>
      </c>
      <c r="O125" s="4">
        <f t="shared" si="13"/>
        <v>1.9997054038001817E-3</v>
      </c>
      <c r="P125" s="4">
        <f t="shared" si="14"/>
        <v>-2.105573805505119E-2</v>
      </c>
      <c r="Q125" s="4">
        <f t="shared" si="15"/>
        <v>1.6466006194922361E-2</v>
      </c>
      <c r="R125" s="4">
        <f t="shared" si="16"/>
        <v>3.599581867153001E-3</v>
      </c>
      <c r="S125" s="4">
        <f t="shared" si="17"/>
        <v>1.7912208943549165E-2</v>
      </c>
    </row>
    <row r="126" spans="1:19" ht="18.75" x14ac:dyDescent="0.25">
      <c r="A126" s="2">
        <v>45021</v>
      </c>
      <c r="B126" s="3">
        <v>163.759995</v>
      </c>
      <c r="C126" s="3">
        <v>284.33999599999999</v>
      </c>
      <c r="D126" s="3">
        <v>104.949997</v>
      </c>
      <c r="E126" s="3">
        <v>270.36999500000002</v>
      </c>
      <c r="F126" s="3">
        <v>120.900002</v>
      </c>
      <c r="G126" s="3">
        <v>11996.860352</v>
      </c>
      <c r="H126" s="3">
        <v>4090.38</v>
      </c>
      <c r="I126" s="3">
        <v>80.61</v>
      </c>
      <c r="J126" s="3">
        <v>2020.35</v>
      </c>
      <c r="K126" s="4">
        <f t="shared" si="9"/>
        <v>-1.0734149740244656E-2</v>
      </c>
      <c r="L126" s="4">
        <f t="shared" si="10"/>
        <v>-2.4954291924703361E-3</v>
      </c>
      <c r="M126" s="4">
        <f t="shared" si="11"/>
        <v>-1.1354504331283412E-2</v>
      </c>
      <c r="N126" s="4">
        <f t="shared" si="12"/>
        <v>-9.938481351387779E-3</v>
      </c>
      <c r="O126" s="4">
        <f t="shared" si="13"/>
        <v>-1.6185655935116701E-3</v>
      </c>
      <c r="P126" s="4">
        <f t="shared" si="14"/>
        <v>5.7865698772692695E-3</v>
      </c>
      <c r="Q126" s="4">
        <f t="shared" si="15"/>
        <v>-2.2814677393030097E-2</v>
      </c>
      <c r="R126" s="4">
        <f t="shared" si="16"/>
        <v>-1.2397720407713083E-3</v>
      </c>
      <c r="S126" s="4">
        <f t="shared" si="17"/>
        <v>1.8810391311602291E-4</v>
      </c>
    </row>
    <row r="127" spans="1:19" ht="18.75" x14ac:dyDescent="0.25">
      <c r="A127" s="2">
        <v>45022</v>
      </c>
      <c r="B127" s="3">
        <v>164.66000399999999</v>
      </c>
      <c r="C127" s="3">
        <v>291.60000600000001</v>
      </c>
      <c r="D127" s="3">
        <v>108.900002</v>
      </c>
      <c r="E127" s="3">
        <v>275.790009</v>
      </c>
      <c r="F127" s="3">
        <v>120.220001</v>
      </c>
      <c r="G127" s="3">
        <v>12087.959961</v>
      </c>
      <c r="H127" s="3">
        <v>4105.0200000000004</v>
      </c>
      <c r="I127" s="3">
        <v>80.7</v>
      </c>
      <c r="J127" s="3">
        <v>2008.02</v>
      </c>
      <c r="K127" s="4">
        <f t="shared" si="9"/>
        <v>7.5649344501207685E-3</v>
      </c>
      <c r="L127" s="4">
        <f t="shared" si="10"/>
        <v>3.5727397253701647E-3</v>
      </c>
      <c r="M127" s="4">
        <f t="shared" si="11"/>
        <v>5.4808553422139254E-3</v>
      </c>
      <c r="N127" s="4">
        <f t="shared" si="12"/>
        <v>2.5212329570748173E-2</v>
      </c>
      <c r="O127" s="4">
        <f t="shared" si="13"/>
        <v>3.6946030622786376E-2</v>
      </c>
      <c r="P127" s="4">
        <f t="shared" si="14"/>
        <v>1.9848366402272558E-2</v>
      </c>
      <c r="Q127" s="4">
        <f t="shared" si="15"/>
        <v>-5.6403682342446443E-3</v>
      </c>
      <c r="R127" s="4">
        <f t="shared" si="16"/>
        <v>1.1158639803935048E-3</v>
      </c>
      <c r="S127" s="4">
        <f t="shared" si="17"/>
        <v>-6.1216017915531771E-3</v>
      </c>
    </row>
    <row r="128" spans="1:19" ht="18.75" x14ac:dyDescent="0.25">
      <c r="A128" s="2">
        <v>45026</v>
      </c>
      <c r="B128" s="3">
        <v>162.029999</v>
      </c>
      <c r="C128" s="3">
        <v>289.39001500000001</v>
      </c>
      <c r="D128" s="3">
        <v>106.949997</v>
      </c>
      <c r="E128" s="3">
        <v>271.69000199999999</v>
      </c>
      <c r="F128" s="3">
        <v>121.910004</v>
      </c>
      <c r="G128" s="3">
        <v>12084.360352</v>
      </c>
      <c r="H128" s="3">
        <v>4109.1099999999997</v>
      </c>
      <c r="I128" s="3">
        <v>79.739999999999995</v>
      </c>
      <c r="J128" s="3">
        <v>1989.65</v>
      </c>
      <c r="K128" s="4">
        <f t="shared" si="9"/>
        <v>-2.9782900276006431E-4</v>
      </c>
      <c r="L128" s="4">
        <f t="shared" si="10"/>
        <v>9.9584504701190541E-4</v>
      </c>
      <c r="M128" s="4">
        <f t="shared" si="11"/>
        <v>-1.6101269061548254E-2</v>
      </c>
      <c r="N128" s="4">
        <f t="shared" si="12"/>
        <v>-7.607709527270713E-3</v>
      </c>
      <c r="O128" s="4">
        <f t="shared" si="13"/>
        <v>-1.8068640826464217E-2</v>
      </c>
      <c r="P128" s="4">
        <f t="shared" si="14"/>
        <v>-1.4978021360959893E-2</v>
      </c>
      <c r="Q128" s="4">
        <f t="shared" si="15"/>
        <v>1.3959694459045142E-2</v>
      </c>
      <c r="R128" s="4">
        <f t="shared" si="16"/>
        <v>-1.1967233322694212E-2</v>
      </c>
      <c r="S128" s="4">
        <f t="shared" si="17"/>
        <v>-9.1904180684219579E-3</v>
      </c>
    </row>
    <row r="129" spans="1:19" ht="18.75" x14ac:dyDescent="0.25">
      <c r="A129" s="2">
        <v>45027</v>
      </c>
      <c r="B129" s="3">
        <v>160.800003</v>
      </c>
      <c r="C129" s="3">
        <v>282.82998700000002</v>
      </c>
      <c r="D129" s="3">
        <v>106.120003</v>
      </c>
      <c r="E129" s="3">
        <v>264.95001200000002</v>
      </c>
      <c r="F129" s="3">
        <v>123.300003</v>
      </c>
      <c r="G129" s="3">
        <v>12031.879883</v>
      </c>
      <c r="H129" s="3">
        <v>4108.9399999999996</v>
      </c>
      <c r="I129" s="3">
        <v>81.53</v>
      </c>
      <c r="J129" s="3">
        <v>2003.14</v>
      </c>
      <c r="K129" s="4">
        <f t="shared" si="9"/>
        <v>-4.3522996396817178E-3</v>
      </c>
      <c r="L129" s="4">
        <f t="shared" si="10"/>
        <v>-4.1372345026909729E-5</v>
      </c>
      <c r="M129" s="4">
        <f t="shared" si="11"/>
        <v>-7.6201216996306049E-3</v>
      </c>
      <c r="N129" s="4">
        <f t="shared" si="12"/>
        <v>-2.2929346714480089E-2</v>
      </c>
      <c r="O129" s="4">
        <f t="shared" si="13"/>
        <v>-7.7908499385016651E-3</v>
      </c>
      <c r="P129" s="4">
        <f t="shared" si="14"/>
        <v>-2.5120543586003456E-2</v>
      </c>
      <c r="Q129" s="4">
        <f t="shared" si="15"/>
        <v>1.1337334113054195E-2</v>
      </c>
      <c r="R129" s="4">
        <f t="shared" si="16"/>
        <v>2.2199708721610537E-2</v>
      </c>
      <c r="S129" s="4">
        <f t="shared" si="17"/>
        <v>6.7572055275714679E-3</v>
      </c>
    </row>
    <row r="130" spans="1:19" ht="18.75" x14ac:dyDescent="0.25">
      <c r="A130" s="2">
        <v>45028</v>
      </c>
      <c r="B130" s="3">
        <v>160.10000600000001</v>
      </c>
      <c r="C130" s="3">
        <v>283.48998999999998</v>
      </c>
      <c r="D130" s="3">
        <v>105.220001</v>
      </c>
      <c r="E130" s="3">
        <v>264.63000499999998</v>
      </c>
      <c r="F130" s="3">
        <v>123.660004</v>
      </c>
      <c r="G130" s="3">
        <v>11929.339844</v>
      </c>
      <c r="H130" s="3">
        <v>4091.95</v>
      </c>
      <c r="I130" s="3">
        <v>83.26</v>
      </c>
      <c r="J130" s="3">
        <v>2014.67</v>
      </c>
      <c r="K130" s="4">
        <f t="shared" si="9"/>
        <v>-8.5588852427051134E-3</v>
      </c>
      <c r="L130" s="4">
        <f t="shared" si="10"/>
        <v>-4.1434586507983449E-3</v>
      </c>
      <c r="M130" s="4">
        <f t="shared" si="11"/>
        <v>-4.3627179223367897E-3</v>
      </c>
      <c r="N130" s="4">
        <f t="shared" si="12"/>
        <v>2.3308494335828691E-3</v>
      </c>
      <c r="O130" s="4">
        <f t="shared" si="13"/>
        <v>-8.5171517328639906E-3</v>
      </c>
      <c r="P130" s="4">
        <f t="shared" si="14"/>
        <v>-1.2085313972442688E-3</v>
      </c>
      <c r="Q130" s="4">
        <f t="shared" si="15"/>
        <v>2.9154619759807323E-3</v>
      </c>
      <c r="R130" s="4">
        <f t="shared" si="16"/>
        <v>2.0997191092010096E-2</v>
      </c>
      <c r="S130" s="4">
        <f t="shared" si="17"/>
        <v>5.7394608760437584E-3</v>
      </c>
    </row>
    <row r="131" spans="1:19" ht="18.75" x14ac:dyDescent="0.25">
      <c r="A131" s="2">
        <v>45029</v>
      </c>
      <c r="B131" s="3">
        <v>165.55999800000001</v>
      </c>
      <c r="C131" s="3">
        <v>289.83999599999999</v>
      </c>
      <c r="D131" s="3">
        <v>108.19000200000001</v>
      </c>
      <c r="E131" s="3">
        <v>267.57998700000002</v>
      </c>
      <c r="F131" s="3">
        <v>126.43</v>
      </c>
      <c r="G131" s="3">
        <v>12166.269531</v>
      </c>
      <c r="H131" s="3">
        <v>4146.22</v>
      </c>
      <c r="I131" s="3">
        <v>82.16</v>
      </c>
      <c r="J131" s="3">
        <v>2039.73</v>
      </c>
      <c r="K131" s="4">
        <f t="shared" ref="K131:K194" si="18">LN(G131/G130)</f>
        <v>1.9666431313303919E-2</v>
      </c>
      <c r="L131" s="4">
        <f t="shared" ref="L131:L194" si="19">LN(H131/H130)</f>
        <v>1.3175446748330008E-2</v>
      </c>
      <c r="M131" s="4">
        <f t="shared" si="11"/>
        <v>3.3534997321073505E-2</v>
      </c>
      <c r="N131" s="4">
        <f t="shared" si="12"/>
        <v>2.2152218883637494E-2</v>
      </c>
      <c r="O131" s="4">
        <f t="shared" si="13"/>
        <v>2.7835553378921008E-2</v>
      </c>
      <c r="P131" s="4">
        <f t="shared" si="14"/>
        <v>1.1085895628780757E-2</v>
      </c>
      <c r="Q131" s="4">
        <f t="shared" si="15"/>
        <v>2.2152898846627099E-2</v>
      </c>
      <c r="R131" s="4">
        <f t="shared" si="16"/>
        <v>-1.3299676146526643E-2</v>
      </c>
      <c r="S131" s="4">
        <f t="shared" si="17"/>
        <v>1.236203588108886E-2</v>
      </c>
    </row>
    <row r="132" spans="1:19" ht="18.75" x14ac:dyDescent="0.25">
      <c r="A132" s="2">
        <v>45030</v>
      </c>
      <c r="B132" s="3">
        <v>165.21000699999999</v>
      </c>
      <c r="C132" s="3">
        <v>286.14001500000001</v>
      </c>
      <c r="D132" s="3">
        <v>109.459999</v>
      </c>
      <c r="E132" s="3">
        <v>270.01998900000001</v>
      </c>
      <c r="F132" s="3">
        <v>125.949997</v>
      </c>
      <c r="G132" s="3">
        <v>12123.469727</v>
      </c>
      <c r="H132" s="3">
        <v>4137.6400000000003</v>
      </c>
      <c r="I132" s="3">
        <v>82.52</v>
      </c>
      <c r="J132" s="3">
        <v>2003.04</v>
      </c>
      <c r="K132" s="4">
        <f t="shared" si="18"/>
        <v>-3.5241093237640196E-3</v>
      </c>
      <c r="L132" s="4">
        <f t="shared" si="19"/>
        <v>-2.0714988104920951E-3</v>
      </c>
      <c r="M132" s="4">
        <f t="shared" ref="M132:M195" si="20">LN(B132/B131)</f>
        <v>-2.1162204875035868E-3</v>
      </c>
      <c r="N132" s="4">
        <f t="shared" ref="N132:N195" si="21">LN(C132/C131)</f>
        <v>-1.2847778826026052E-2</v>
      </c>
      <c r="O132" s="4">
        <f t="shared" ref="O132:O195" si="22">LN(D132/D131)</f>
        <v>1.1670217394535944E-2</v>
      </c>
      <c r="P132" s="4">
        <f t="shared" ref="P132:P195" si="23">LN(E132/E131)</f>
        <v>9.0774511295052714E-3</v>
      </c>
      <c r="Q132" s="4">
        <f t="shared" ref="Q132:Q195" si="24">LN(F132/F131)</f>
        <v>-3.8038163441633248E-3</v>
      </c>
      <c r="R132" s="4">
        <f t="shared" ref="R132:R195" si="25">LN(I132/I131)</f>
        <v>4.3721225827483409E-3</v>
      </c>
      <c r="S132" s="4">
        <f t="shared" ref="S132:S195" si="26">LN(J132/J131)</f>
        <v>-1.8151419626310013E-2</v>
      </c>
    </row>
    <row r="133" spans="1:19" ht="18.75" x14ac:dyDescent="0.25">
      <c r="A133" s="2">
        <v>45033</v>
      </c>
      <c r="B133" s="3">
        <v>165.229996</v>
      </c>
      <c r="C133" s="3">
        <v>288.79998799999998</v>
      </c>
      <c r="D133" s="3">
        <v>106.41999800000001</v>
      </c>
      <c r="E133" s="3">
        <v>276.67001299999998</v>
      </c>
      <c r="F133" s="3">
        <v>126.19000200000001</v>
      </c>
      <c r="G133" s="3">
        <v>12157.719727</v>
      </c>
      <c r="H133" s="3">
        <v>4151.32</v>
      </c>
      <c r="I133" s="3">
        <v>80.83</v>
      </c>
      <c r="J133" s="3">
        <v>1994.77</v>
      </c>
      <c r="K133" s="4">
        <f t="shared" si="18"/>
        <v>2.8211157266673829E-3</v>
      </c>
      <c r="L133" s="4">
        <f t="shared" si="19"/>
        <v>3.3007789687629755E-3</v>
      </c>
      <c r="M133" s="4">
        <f t="shared" si="20"/>
        <v>1.2098414140493903E-4</v>
      </c>
      <c r="N133" s="4">
        <f t="shared" si="21"/>
        <v>9.2531115073456183E-3</v>
      </c>
      <c r="O133" s="4">
        <f t="shared" si="22"/>
        <v>-2.8165666205251419E-2</v>
      </c>
      <c r="P133" s="4">
        <f t="shared" si="23"/>
        <v>2.4329517638734581E-2</v>
      </c>
      <c r="Q133" s="4">
        <f t="shared" si="24"/>
        <v>1.9037445342925789E-3</v>
      </c>
      <c r="R133" s="4">
        <f t="shared" si="25"/>
        <v>-2.0692504457298009E-2</v>
      </c>
      <c r="S133" s="4">
        <f t="shared" si="26"/>
        <v>-4.1372710541374043E-3</v>
      </c>
    </row>
    <row r="134" spans="1:19" ht="18.75" x14ac:dyDescent="0.25">
      <c r="A134" s="2">
        <v>45034</v>
      </c>
      <c r="B134" s="3">
        <v>166.470001</v>
      </c>
      <c r="C134" s="3">
        <v>288.36999500000002</v>
      </c>
      <c r="D134" s="3">
        <v>105.120003</v>
      </c>
      <c r="E134" s="3">
        <v>279.30999800000001</v>
      </c>
      <c r="F134" s="3">
        <v>126.209999</v>
      </c>
      <c r="G134" s="3">
        <v>12153.410156</v>
      </c>
      <c r="H134" s="3">
        <v>4154.87</v>
      </c>
      <c r="I134" s="3">
        <v>80.86</v>
      </c>
      <c r="J134" s="3">
        <v>2004.93</v>
      </c>
      <c r="K134" s="4">
        <f t="shared" si="18"/>
        <v>-3.5453482136622356E-4</v>
      </c>
      <c r="L134" s="4">
        <f t="shared" si="19"/>
        <v>8.547842551524592E-4</v>
      </c>
      <c r="M134" s="4">
        <f t="shared" si="20"/>
        <v>7.4767005587875286E-3</v>
      </c>
      <c r="N134" s="4">
        <f t="shared" si="21"/>
        <v>-1.4900049975495053E-3</v>
      </c>
      <c r="O134" s="4">
        <f t="shared" si="22"/>
        <v>-1.2290927099650519E-2</v>
      </c>
      <c r="P134" s="4">
        <f t="shared" si="23"/>
        <v>9.4967617147794572E-3</v>
      </c>
      <c r="Q134" s="4">
        <f t="shared" si="24"/>
        <v>1.5845483330114574E-4</v>
      </c>
      <c r="R134" s="4">
        <f t="shared" si="25"/>
        <v>3.7108046687186786E-4</v>
      </c>
      <c r="S134" s="4">
        <f t="shared" si="26"/>
        <v>5.0803919557871587E-3</v>
      </c>
    </row>
    <row r="135" spans="1:19" ht="18.75" x14ac:dyDescent="0.25">
      <c r="A135" s="2">
        <v>45035</v>
      </c>
      <c r="B135" s="3">
        <v>167.63000500000001</v>
      </c>
      <c r="C135" s="3">
        <v>288.45001200000002</v>
      </c>
      <c r="D135" s="3">
        <v>105.019997</v>
      </c>
      <c r="E135" s="3">
        <v>271.040009</v>
      </c>
      <c r="F135" s="3">
        <v>125.66999800000001</v>
      </c>
      <c r="G135" s="3">
        <v>12157.230469</v>
      </c>
      <c r="H135" s="3">
        <v>4154.5200000000004</v>
      </c>
      <c r="I135" s="3">
        <v>79.16</v>
      </c>
      <c r="J135" s="3">
        <v>1993.26</v>
      </c>
      <c r="K135" s="4">
        <f t="shared" si="18"/>
        <v>3.1429143233008467E-4</v>
      </c>
      <c r="L135" s="4">
        <f t="shared" si="19"/>
        <v>-8.4242044291161936E-5</v>
      </c>
      <c r="M135" s="4">
        <f t="shared" si="20"/>
        <v>6.9440804577747123E-3</v>
      </c>
      <c r="N135" s="4">
        <f t="shared" si="21"/>
        <v>2.7744183468741751E-4</v>
      </c>
      <c r="O135" s="4">
        <f t="shared" si="22"/>
        <v>-9.5180363138726558E-4</v>
      </c>
      <c r="P135" s="4">
        <f t="shared" si="23"/>
        <v>-3.0055824275770228E-2</v>
      </c>
      <c r="Q135" s="4">
        <f t="shared" si="24"/>
        <v>-4.2877706348808647E-3</v>
      </c>
      <c r="R135" s="4">
        <f t="shared" si="25"/>
        <v>-2.1248143478259821E-2</v>
      </c>
      <c r="S135" s="4">
        <f t="shared" si="26"/>
        <v>-5.8376581108358708E-3</v>
      </c>
    </row>
    <row r="136" spans="1:19" ht="18.75" x14ac:dyDescent="0.25">
      <c r="A136" s="2">
        <v>45036</v>
      </c>
      <c r="B136" s="3">
        <v>166.64999399999999</v>
      </c>
      <c r="C136" s="3">
        <v>286.10998499999999</v>
      </c>
      <c r="D136" s="3">
        <v>105.900002</v>
      </c>
      <c r="E136" s="3">
        <v>271.19000199999999</v>
      </c>
      <c r="F136" s="3">
        <v>124.449997</v>
      </c>
      <c r="G136" s="3">
        <v>12059.559569999999</v>
      </c>
      <c r="H136" s="3">
        <v>4129.79</v>
      </c>
      <c r="I136" s="3">
        <v>77.290000000000006</v>
      </c>
      <c r="J136" s="3">
        <v>2004.34</v>
      </c>
      <c r="K136" s="4">
        <f t="shared" si="18"/>
        <v>-8.0664223821198307E-3</v>
      </c>
      <c r="L136" s="4">
        <f t="shared" si="19"/>
        <v>-5.9703399458197028E-3</v>
      </c>
      <c r="M136" s="4">
        <f t="shared" si="20"/>
        <v>-5.8634307206349382E-3</v>
      </c>
      <c r="N136" s="4">
        <f t="shared" si="21"/>
        <v>-8.1455024730204446E-3</v>
      </c>
      <c r="O136" s="4">
        <f t="shared" si="22"/>
        <v>8.3444918493763495E-3</v>
      </c>
      <c r="P136" s="4">
        <f t="shared" si="23"/>
        <v>5.5324493584989231E-4</v>
      </c>
      <c r="Q136" s="4">
        <f t="shared" si="24"/>
        <v>-9.755403004821854E-3</v>
      </c>
      <c r="R136" s="4">
        <f t="shared" si="25"/>
        <v>-2.3906539615585212E-2</v>
      </c>
      <c r="S136" s="4">
        <f t="shared" si="26"/>
        <v>5.5433401904867938E-3</v>
      </c>
    </row>
    <row r="137" spans="1:19" ht="18.75" x14ac:dyDescent="0.25">
      <c r="A137" s="2">
        <v>45037</v>
      </c>
      <c r="B137" s="3">
        <v>165.020004</v>
      </c>
      <c r="C137" s="3">
        <v>285.76001000000002</v>
      </c>
      <c r="D137" s="3">
        <v>105.910004</v>
      </c>
      <c r="E137" s="3">
        <v>270.42001299999998</v>
      </c>
      <c r="F137" s="3">
        <v>125.529999</v>
      </c>
      <c r="G137" s="3">
        <v>12072.459961</v>
      </c>
      <c r="H137" s="3">
        <v>4133.5200000000004</v>
      </c>
      <c r="I137" s="3">
        <v>77.87</v>
      </c>
      <c r="J137" s="3">
        <v>1982.89</v>
      </c>
      <c r="K137" s="4">
        <f t="shared" si="18"/>
        <v>1.0691514825174628E-3</v>
      </c>
      <c r="L137" s="4">
        <f t="shared" si="19"/>
        <v>9.0278599092536804E-4</v>
      </c>
      <c r="M137" s="4">
        <f t="shared" si="20"/>
        <v>-9.8290658344647053E-3</v>
      </c>
      <c r="N137" s="4">
        <f t="shared" si="21"/>
        <v>-1.2239671490066847E-3</v>
      </c>
      <c r="O137" s="4">
        <f t="shared" si="22"/>
        <v>9.4443130391367873E-5</v>
      </c>
      <c r="P137" s="4">
        <f t="shared" si="23"/>
        <v>-2.8433356009918967E-3</v>
      </c>
      <c r="Q137" s="4">
        <f t="shared" si="24"/>
        <v>8.6407611563598403E-3</v>
      </c>
      <c r="R137" s="4">
        <f t="shared" si="25"/>
        <v>7.4761884701149981E-3</v>
      </c>
      <c r="S137" s="4">
        <f t="shared" si="26"/>
        <v>-1.0759453019274249E-2</v>
      </c>
    </row>
    <row r="138" spans="1:19" ht="18.75" x14ac:dyDescent="0.25">
      <c r="A138" s="2">
        <v>45040</v>
      </c>
      <c r="B138" s="3">
        <v>165.33000200000001</v>
      </c>
      <c r="C138" s="3">
        <v>281.76998900000001</v>
      </c>
      <c r="D138" s="3">
        <v>106.779999</v>
      </c>
      <c r="E138" s="3">
        <v>262.41000400000001</v>
      </c>
      <c r="F138" s="3">
        <v>127.089996</v>
      </c>
      <c r="G138" s="3">
        <v>12037.200194999999</v>
      </c>
      <c r="H138" s="3">
        <v>4137.04</v>
      </c>
      <c r="I138" s="3">
        <v>78.760000000000005</v>
      </c>
      <c r="J138" s="3">
        <v>1988.88</v>
      </c>
      <c r="K138" s="4">
        <f t="shared" si="18"/>
        <v>-2.9249513191082453E-3</v>
      </c>
      <c r="L138" s="4">
        <f t="shared" si="19"/>
        <v>8.5121206122392508E-4</v>
      </c>
      <c r="M138" s="4">
        <f t="shared" si="20"/>
        <v>1.8767857445887545E-3</v>
      </c>
      <c r="N138" s="4">
        <f t="shared" si="21"/>
        <v>-1.4061236405186556E-2</v>
      </c>
      <c r="O138" s="4">
        <f t="shared" si="22"/>
        <v>8.180919083497256E-3</v>
      </c>
      <c r="P138" s="4">
        <f t="shared" si="23"/>
        <v>-3.0068172660783311E-2</v>
      </c>
      <c r="Q138" s="4">
        <f t="shared" si="24"/>
        <v>1.2350699556325933E-2</v>
      </c>
      <c r="R138" s="4">
        <f t="shared" si="25"/>
        <v>1.136448418203018E-2</v>
      </c>
      <c r="S138" s="4">
        <f t="shared" si="26"/>
        <v>3.0162897355181435E-3</v>
      </c>
    </row>
    <row r="139" spans="1:19" ht="18.75" x14ac:dyDescent="0.25">
      <c r="A139" s="2">
        <v>45041</v>
      </c>
      <c r="B139" s="3">
        <v>163.770004</v>
      </c>
      <c r="C139" s="3">
        <v>275.42001299999998</v>
      </c>
      <c r="D139" s="3">
        <v>104.610001</v>
      </c>
      <c r="E139" s="3">
        <v>269.55999800000001</v>
      </c>
      <c r="F139" s="3">
        <v>124.660004</v>
      </c>
      <c r="G139" s="3">
        <v>11799.160156</v>
      </c>
      <c r="H139" s="3">
        <v>4071.63</v>
      </c>
      <c r="I139" s="3">
        <v>77.069999999999993</v>
      </c>
      <c r="J139" s="3">
        <v>1997.87</v>
      </c>
      <c r="K139" s="4">
        <f t="shared" si="18"/>
        <v>-1.9973515176736931E-2</v>
      </c>
      <c r="L139" s="4">
        <f t="shared" si="19"/>
        <v>-1.5937145594967939E-2</v>
      </c>
      <c r="M139" s="4">
        <f t="shared" si="20"/>
        <v>-9.4804597739983672E-3</v>
      </c>
      <c r="N139" s="4">
        <f t="shared" si="21"/>
        <v>-2.2793843777730319E-2</v>
      </c>
      <c r="O139" s="4">
        <f t="shared" si="22"/>
        <v>-2.0531474792005542E-2</v>
      </c>
      <c r="P139" s="4">
        <f t="shared" si="23"/>
        <v>2.6882811315323211E-2</v>
      </c>
      <c r="Q139" s="4">
        <f t="shared" si="24"/>
        <v>-1.9305401952238375E-2</v>
      </c>
      <c r="R139" s="4">
        <f t="shared" si="25"/>
        <v>-2.1691153981023087E-2</v>
      </c>
      <c r="S139" s="4">
        <f t="shared" si="26"/>
        <v>4.5099468177137109E-3</v>
      </c>
    </row>
    <row r="140" spans="1:19" ht="18.75" x14ac:dyDescent="0.25">
      <c r="A140" s="2">
        <v>45042</v>
      </c>
      <c r="B140" s="3">
        <v>163.759995</v>
      </c>
      <c r="C140" s="3">
        <v>295.36999500000002</v>
      </c>
      <c r="D140" s="3">
        <v>104.449997</v>
      </c>
      <c r="E140" s="3">
        <v>272.26001000000002</v>
      </c>
      <c r="F140" s="3">
        <v>123.839996</v>
      </c>
      <c r="G140" s="3">
        <v>11854.349609000001</v>
      </c>
      <c r="H140" s="3">
        <v>4055.99</v>
      </c>
      <c r="I140" s="3">
        <v>74.3</v>
      </c>
      <c r="J140" s="3">
        <v>1989.48</v>
      </c>
      <c r="K140" s="4">
        <f t="shared" si="18"/>
        <v>4.6665001261770866E-3</v>
      </c>
      <c r="L140" s="4">
        <f t="shared" si="19"/>
        <v>-3.8486098771117832E-3</v>
      </c>
      <c r="M140" s="4">
        <f t="shared" si="20"/>
        <v>-6.1118065726306999E-5</v>
      </c>
      <c r="N140" s="4">
        <f t="shared" si="21"/>
        <v>6.9931538301896051E-2</v>
      </c>
      <c r="O140" s="4">
        <f t="shared" si="22"/>
        <v>-1.5306996342871121E-3</v>
      </c>
      <c r="P140" s="4">
        <f t="shared" si="23"/>
        <v>9.9665361554052874E-3</v>
      </c>
      <c r="Q140" s="4">
        <f t="shared" si="24"/>
        <v>-6.5996859263065446E-3</v>
      </c>
      <c r="R140" s="4">
        <f t="shared" si="25"/>
        <v>-3.6603148066188376E-2</v>
      </c>
      <c r="S140" s="4">
        <f t="shared" si="26"/>
        <v>-4.2083149872363676E-3</v>
      </c>
    </row>
    <row r="141" spans="1:19" ht="18.75" x14ac:dyDescent="0.25">
      <c r="A141" s="2">
        <v>45043</v>
      </c>
      <c r="B141" s="3">
        <v>168.41000399999999</v>
      </c>
      <c r="C141" s="3">
        <v>304.82998700000002</v>
      </c>
      <c r="D141" s="3">
        <v>108.370003</v>
      </c>
      <c r="E141" s="3">
        <v>277.48998999999998</v>
      </c>
      <c r="F141" s="3">
        <v>125.699997</v>
      </c>
      <c r="G141" s="3">
        <v>12142.240234000001</v>
      </c>
      <c r="H141" s="3">
        <v>4135.3500000000004</v>
      </c>
      <c r="I141" s="3">
        <v>74.760000000000005</v>
      </c>
      <c r="J141" s="3">
        <v>1987.87</v>
      </c>
      <c r="K141" s="4">
        <f t="shared" si="18"/>
        <v>2.3995446041076191E-2</v>
      </c>
      <c r="L141" s="4">
        <f t="shared" si="19"/>
        <v>1.9377167380002121E-2</v>
      </c>
      <c r="M141" s="4">
        <f t="shared" si="20"/>
        <v>2.7999595398974082E-2</v>
      </c>
      <c r="N141" s="4">
        <f t="shared" si="21"/>
        <v>3.1525410717663953E-2</v>
      </c>
      <c r="O141" s="4">
        <f t="shared" si="22"/>
        <v>3.6842866337143551E-2</v>
      </c>
      <c r="P141" s="4">
        <f t="shared" si="23"/>
        <v>1.9027331649881102E-2</v>
      </c>
      <c r="Q141" s="4">
        <f t="shared" si="24"/>
        <v>1.4907714188178069E-2</v>
      </c>
      <c r="R141" s="4">
        <f t="shared" si="25"/>
        <v>6.1720308636486415E-3</v>
      </c>
      <c r="S141" s="4">
        <f t="shared" si="26"/>
        <v>-8.0958431515285891E-4</v>
      </c>
    </row>
    <row r="142" spans="1:19" ht="18.75" x14ac:dyDescent="0.25">
      <c r="A142" s="2">
        <v>45044</v>
      </c>
      <c r="B142" s="3">
        <v>169.679993</v>
      </c>
      <c r="C142" s="3">
        <v>307.26001000000002</v>
      </c>
      <c r="D142" s="3">
        <v>108.220001</v>
      </c>
      <c r="E142" s="3">
        <v>289.10000600000001</v>
      </c>
      <c r="F142" s="3">
        <v>126.720001</v>
      </c>
      <c r="G142" s="3">
        <v>12226.580078000001</v>
      </c>
      <c r="H142" s="3">
        <v>4169.4799999999996</v>
      </c>
      <c r="I142" s="3">
        <v>76.78</v>
      </c>
      <c r="J142" s="3">
        <v>1989.65</v>
      </c>
      <c r="K142" s="4">
        <f t="shared" si="18"/>
        <v>6.9219748574603336E-3</v>
      </c>
      <c r="L142" s="4">
        <f t="shared" si="19"/>
        <v>8.2193596125703667E-3</v>
      </c>
      <c r="M142" s="4">
        <f t="shared" si="20"/>
        <v>7.5127627827795392E-3</v>
      </c>
      <c r="N142" s="4">
        <f t="shared" si="21"/>
        <v>7.9401257290624659E-3</v>
      </c>
      <c r="O142" s="4">
        <f t="shared" si="22"/>
        <v>-1.3851241628162543E-3</v>
      </c>
      <c r="P142" s="4">
        <f t="shared" si="23"/>
        <v>4.0987809312560373E-2</v>
      </c>
      <c r="Q142" s="4">
        <f t="shared" si="24"/>
        <v>8.0818442276768803E-3</v>
      </c>
      <c r="R142" s="4">
        <f t="shared" si="25"/>
        <v>2.6661206985289457E-2</v>
      </c>
      <c r="S142" s="4">
        <f t="shared" si="26"/>
        <v>8.9503012873686687E-4</v>
      </c>
    </row>
    <row r="143" spans="1:19" ht="18.75" x14ac:dyDescent="0.25">
      <c r="A143" s="2">
        <v>45047</v>
      </c>
      <c r="B143" s="3">
        <v>169.58999600000001</v>
      </c>
      <c r="C143" s="3">
        <v>305.55999800000001</v>
      </c>
      <c r="D143" s="3">
        <v>107.709999</v>
      </c>
      <c r="E143" s="3">
        <v>282.10000600000001</v>
      </c>
      <c r="F143" s="3">
        <v>127.91999800000001</v>
      </c>
      <c r="G143" s="3">
        <v>12212.599609000001</v>
      </c>
      <c r="H143" s="3">
        <v>4167.87</v>
      </c>
      <c r="I143" s="3">
        <v>75.66</v>
      </c>
      <c r="J143" s="3">
        <v>1982.05</v>
      </c>
      <c r="K143" s="4">
        <f t="shared" si="18"/>
        <v>-1.1441030921704597E-3</v>
      </c>
      <c r="L143" s="4">
        <f t="shared" si="19"/>
        <v>-3.8621384972729493E-4</v>
      </c>
      <c r="M143" s="4">
        <f t="shared" si="20"/>
        <v>-5.3053323328817819E-4</v>
      </c>
      <c r="N143" s="4">
        <f t="shared" si="21"/>
        <v>-5.5481751204406269E-3</v>
      </c>
      <c r="O143" s="4">
        <f t="shared" si="22"/>
        <v>-4.7237803765355548E-3</v>
      </c>
      <c r="P143" s="4">
        <f t="shared" si="23"/>
        <v>-2.4511030499360643E-2</v>
      </c>
      <c r="Q143" s="4">
        <f t="shared" si="24"/>
        <v>9.42511693339723E-3</v>
      </c>
      <c r="R143" s="4">
        <f t="shared" si="25"/>
        <v>-1.4694570367768469E-2</v>
      </c>
      <c r="S143" s="4">
        <f t="shared" si="26"/>
        <v>-3.8270812378310235E-3</v>
      </c>
    </row>
    <row r="144" spans="1:19" ht="18.75" x14ac:dyDescent="0.25">
      <c r="A144" s="2">
        <v>45048</v>
      </c>
      <c r="B144" s="3">
        <v>168.53999300000001</v>
      </c>
      <c r="C144" s="3">
        <v>305.41000400000001</v>
      </c>
      <c r="D144" s="3">
        <v>105.980003</v>
      </c>
      <c r="E144" s="3">
        <v>278.01998900000001</v>
      </c>
      <c r="F144" s="3">
        <v>127.260002</v>
      </c>
      <c r="G144" s="3">
        <v>12080.509765999999</v>
      </c>
      <c r="H144" s="3">
        <v>4119.58</v>
      </c>
      <c r="I144" s="3">
        <v>71.66</v>
      </c>
      <c r="J144" s="3">
        <v>2016.28</v>
      </c>
      <c r="K144" s="4">
        <f t="shared" si="18"/>
        <v>-1.0874782862395131E-2</v>
      </c>
      <c r="L144" s="4">
        <f t="shared" si="19"/>
        <v>-1.1653897528004022E-2</v>
      </c>
      <c r="M144" s="4">
        <f t="shared" si="20"/>
        <v>-6.2106669579732572E-3</v>
      </c>
      <c r="N144" s="4">
        <f t="shared" si="21"/>
        <v>-4.9100283982001457E-4</v>
      </c>
      <c r="O144" s="4">
        <f t="shared" si="22"/>
        <v>-1.6191995706646391E-2</v>
      </c>
      <c r="P144" s="4">
        <f t="shared" si="23"/>
        <v>-1.4568625293557026E-2</v>
      </c>
      <c r="Q144" s="4">
        <f t="shared" si="24"/>
        <v>-5.1727993704236992E-3</v>
      </c>
      <c r="R144" s="4">
        <f t="shared" si="25"/>
        <v>-5.4316907328075474E-2</v>
      </c>
      <c r="S144" s="4">
        <f t="shared" si="26"/>
        <v>1.7122566820852086E-2</v>
      </c>
    </row>
    <row r="145" spans="1:19" ht="18.75" x14ac:dyDescent="0.25">
      <c r="A145" s="2">
        <v>45049</v>
      </c>
      <c r="B145" s="3">
        <v>167.449997</v>
      </c>
      <c r="C145" s="3">
        <v>304.39999399999999</v>
      </c>
      <c r="D145" s="3">
        <v>106.120003</v>
      </c>
      <c r="E145" s="3">
        <v>275.61999500000002</v>
      </c>
      <c r="F145" s="3">
        <v>126.739998</v>
      </c>
      <c r="G145" s="3">
        <v>12025.330078000001</v>
      </c>
      <c r="H145" s="3">
        <v>4090.75</v>
      </c>
      <c r="I145" s="3">
        <v>68.599999999999994</v>
      </c>
      <c r="J145" s="3">
        <v>2051.11</v>
      </c>
      <c r="K145" s="4">
        <f t="shared" si="18"/>
        <v>-4.5781258594655349E-3</v>
      </c>
      <c r="L145" s="4">
        <f t="shared" si="19"/>
        <v>-7.0228890905811598E-3</v>
      </c>
      <c r="M145" s="4">
        <f t="shared" si="20"/>
        <v>-6.4882874866216411E-3</v>
      </c>
      <c r="N145" s="4">
        <f t="shared" si="21"/>
        <v>-3.3125430113557573E-3</v>
      </c>
      <c r="O145" s="4">
        <f t="shared" si="22"/>
        <v>1.3201321675782828E-3</v>
      </c>
      <c r="P145" s="4">
        <f t="shared" si="23"/>
        <v>-8.6699266773669053E-3</v>
      </c>
      <c r="Q145" s="4">
        <f t="shared" si="24"/>
        <v>-4.0945254054701972E-3</v>
      </c>
      <c r="R145" s="4">
        <f t="shared" si="25"/>
        <v>-4.3640177144968206E-2</v>
      </c>
      <c r="S145" s="4">
        <f t="shared" si="26"/>
        <v>1.7126880572688335E-2</v>
      </c>
    </row>
    <row r="146" spans="1:19" ht="18.75" x14ac:dyDescent="0.25">
      <c r="A146" s="2">
        <v>45050</v>
      </c>
      <c r="B146" s="3">
        <v>165.78999300000001</v>
      </c>
      <c r="C146" s="3">
        <v>305.41000400000001</v>
      </c>
      <c r="D146" s="3">
        <v>105.209999</v>
      </c>
      <c r="E146" s="3">
        <v>286.79998799999998</v>
      </c>
      <c r="F146" s="3">
        <v>123.66999800000001</v>
      </c>
      <c r="G146" s="3">
        <v>11966.400390999999</v>
      </c>
      <c r="H146" s="3">
        <v>4061.22</v>
      </c>
      <c r="I146" s="3">
        <v>68.56</v>
      </c>
      <c r="J146" s="3">
        <v>2051.11</v>
      </c>
      <c r="K146" s="4">
        <f t="shared" si="18"/>
        <v>-4.9125097989404084E-3</v>
      </c>
      <c r="L146" s="4">
        <f t="shared" si="19"/>
        <v>-7.2449062412514361E-3</v>
      </c>
      <c r="M146" s="4">
        <f t="shared" si="20"/>
        <v>-9.9628962951328493E-3</v>
      </c>
      <c r="N146" s="4">
        <f t="shared" si="21"/>
        <v>3.3125430113556402E-3</v>
      </c>
      <c r="O146" s="4">
        <f t="shared" si="22"/>
        <v>-8.6122142240251526E-3</v>
      </c>
      <c r="P146" s="4">
        <f t="shared" si="23"/>
        <v>3.9761979578380229E-2</v>
      </c>
      <c r="Q146" s="4">
        <f t="shared" si="24"/>
        <v>-2.4521016533138332E-2</v>
      </c>
      <c r="R146" s="4">
        <f t="shared" si="25"/>
        <v>-5.8326044231505529E-4</v>
      </c>
      <c r="S146" s="4">
        <f t="shared" si="26"/>
        <v>0</v>
      </c>
    </row>
    <row r="147" spans="1:19" ht="18.75" x14ac:dyDescent="0.25">
      <c r="A147" s="2">
        <v>45051</v>
      </c>
      <c r="B147" s="3">
        <v>173.570007</v>
      </c>
      <c r="C147" s="3">
        <v>310.64999399999999</v>
      </c>
      <c r="D147" s="3">
        <v>106.214996</v>
      </c>
      <c r="E147" s="3">
        <v>291.51001000000002</v>
      </c>
      <c r="F147" s="3">
        <v>126.589996</v>
      </c>
      <c r="G147" s="3">
        <v>12235.410156</v>
      </c>
      <c r="H147" s="3">
        <v>4136.25</v>
      </c>
      <c r="I147" s="3">
        <v>71.34</v>
      </c>
      <c r="J147" s="3">
        <v>2016.54</v>
      </c>
      <c r="K147" s="4">
        <f t="shared" si="18"/>
        <v>2.2231464373887712E-2</v>
      </c>
      <c r="L147" s="4">
        <f t="shared" si="19"/>
        <v>1.8306159168068423E-2</v>
      </c>
      <c r="M147" s="4">
        <f t="shared" si="20"/>
        <v>4.5859131533054605E-2</v>
      </c>
      <c r="N147" s="4">
        <f t="shared" si="21"/>
        <v>1.701170790738208E-2</v>
      </c>
      <c r="O147" s="4">
        <f t="shared" si="22"/>
        <v>9.5069607969854829E-3</v>
      </c>
      <c r="P147" s="4">
        <f t="shared" si="23"/>
        <v>1.6289277939137172E-2</v>
      </c>
      <c r="Q147" s="4">
        <f t="shared" si="24"/>
        <v>2.3336774468768997E-2</v>
      </c>
      <c r="R147" s="4">
        <f t="shared" si="25"/>
        <v>3.9747905641221215E-2</v>
      </c>
      <c r="S147" s="4">
        <f t="shared" si="26"/>
        <v>-1.6997938541871128E-2</v>
      </c>
    </row>
    <row r="148" spans="1:19" ht="18.75" x14ac:dyDescent="0.25">
      <c r="A148" s="2">
        <v>45054</v>
      </c>
      <c r="B148" s="3">
        <v>173.5</v>
      </c>
      <c r="C148" s="3">
        <v>308.64999399999999</v>
      </c>
      <c r="D148" s="3">
        <v>108.239998</v>
      </c>
      <c r="E148" s="3">
        <v>285.709991</v>
      </c>
      <c r="F148" s="3">
        <v>126.879997</v>
      </c>
      <c r="G148" s="3">
        <v>12256.919921999999</v>
      </c>
      <c r="H148" s="3">
        <v>4138.12</v>
      </c>
      <c r="I148" s="3">
        <v>73.16</v>
      </c>
      <c r="J148" s="3">
        <v>2021.39</v>
      </c>
      <c r="K148" s="4">
        <f t="shared" si="18"/>
        <v>1.7564495874019576E-3</v>
      </c>
      <c r="L148" s="4">
        <f t="shared" si="19"/>
        <v>4.5199816586328297E-4</v>
      </c>
      <c r="M148" s="4">
        <f t="shared" si="20"/>
        <v>-4.0341717542558041E-4</v>
      </c>
      <c r="N148" s="4">
        <f t="shared" si="21"/>
        <v>-6.4589277949515991E-3</v>
      </c>
      <c r="O148" s="4">
        <f t="shared" si="22"/>
        <v>1.8885661272693057E-2</v>
      </c>
      <c r="P148" s="4">
        <f t="shared" si="23"/>
        <v>-2.0097065949802349E-2</v>
      </c>
      <c r="Q148" s="4">
        <f t="shared" si="24"/>
        <v>2.2882481914852197E-3</v>
      </c>
      <c r="R148" s="4">
        <f t="shared" si="25"/>
        <v>2.5191643591919412E-2</v>
      </c>
      <c r="S148" s="4">
        <f t="shared" si="26"/>
        <v>2.4022220951393021E-3</v>
      </c>
    </row>
    <row r="149" spans="1:19" ht="18.75" x14ac:dyDescent="0.25">
      <c r="A149" s="2">
        <v>45055</v>
      </c>
      <c r="B149" s="3">
        <v>171.770004</v>
      </c>
      <c r="C149" s="3">
        <v>307</v>
      </c>
      <c r="D149" s="3">
        <v>107.94000200000001</v>
      </c>
      <c r="E149" s="3">
        <v>288.85000600000001</v>
      </c>
      <c r="F149" s="3">
        <v>125.099998</v>
      </c>
      <c r="G149" s="3">
        <v>12179.549805000001</v>
      </c>
      <c r="H149" s="3">
        <v>4119.17</v>
      </c>
      <c r="I149" s="3">
        <v>73.709999999999994</v>
      </c>
      <c r="J149" s="3">
        <v>2034.17</v>
      </c>
      <c r="K149" s="4">
        <f t="shared" si="18"/>
        <v>-6.3323693153921039E-3</v>
      </c>
      <c r="L149" s="4">
        <f t="shared" si="19"/>
        <v>-4.5898916638410408E-3</v>
      </c>
      <c r="M149" s="4">
        <f t="shared" si="20"/>
        <v>-1.0021203451026649E-2</v>
      </c>
      <c r="N149" s="4">
        <f t="shared" si="21"/>
        <v>-5.360181813212953E-3</v>
      </c>
      <c r="O149" s="4">
        <f t="shared" si="22"/>
        <v>-2.7754296657659964E-3</v>
      </c>
      <c r="P149" s="4">
        <f t="shared" si="23"/>
        <v>1.0930264125506456E-2</v>
      </c>
      <c r="Q149" s="4">
        <f t="shared" si="24"/>
        <v>-1.4128332756494114E-2</v>
      </c>
      <c r="R149" s="4">
        <f t="shared" si="25"/>
        <v>7.4896516785323579E-3</v>
      </c>
      <c r="S149" s="4">
        <f t="shared" si="26"/>
        <v>6.3024797084020737E-3</v>
      </c>
    </row>
    <row r="150" spans="1:19" ht="18.75" x14ac:dyDescent="0.25">
      <c r="A150" s="2">
        <v>45056</v>
      </c>
      <c r="B150" s="3">
        <v>173.55999800000001</v>
      </c>
      <c r="C150" s="3">
        <v>312.30999800000001</v>
      </c>
      <c r="D150" s="3">
        <v>112.279999</v>
      </c>
      <c r="E150" s="3">
        <v>285.77999899999998</v>
      </c>
      <c r="F150" s="3">
        <v>123.510002</v>
      </c>
      <c r="G150" s="3">
        <v>12306.440430000001</v>
      </c>
      <c r="H150" s="3">
        <v>4137.6400000000003</v>
      </c>
      <c r="I150" s="3">
        <v>72.56</v>
      </c>
      <c r="J150" s="3">
        <v>2029.51</v>
      </c>
      <c r="K150" s="4">
        <f t="shared" si="18"/>
        <v>1.0364437760476582E-2</v>
      </c>
      <c r="L150" s="4">
        <f t="shared" si="19"/>
        <v>4.4738902330266894E-3</v>
      </c>
      <c r="M150" s="4">
        <f t="shared" si="20"/>
        <v>1.0366953470870166E-2</v>
      </c>
      <c r="N150" s="4">
        <f t="shared" si="21"/>
        <v>1.7148530278412687E-2</v>
      </c>
      <c r="O150" s="4">
        <f t="shared" si="22"/>
        <v>3.9420206868067242E-2</v>
      </c>
      <c r="P150" s="4">
        <f t="shared" si="23"/>
        <v>-1.068526245767259E-2</v>
      </c>
      <c r="Q150" s="4">
        <f t="shared" si="24"/>
        <v>-1.2791260842711405E-2</v>
      </c>
      <c r="R150" s="4">
        <f t="shared" si="25"/>
        <v>-1.5724669394316132E-2</v>
      </c>
      <c r="S150" s="4">
        <f t="shared" si="26"/>
        <v>-2.2934886815243389E-3</v>
      </c>
    </row>
    <row r="151" spans="1:19" ht="18.75" x14ac:dyDescent="0.25">
      <c r="A151" s="2">
        <v>45057</v>
      </c>
      <c r="B151" s="3">
        <v>173.75</v>
      </c>
      <c r="C151" s="3">
        <v>310.10998499999999</v>
      </c>
      <c r="D151" s="3">
        <v>116.900002</v>
      </c>
      <c r="E151" s="3">
        <v>283.39999399999999</v>
      </c>
      <c r="F151" s="3">
        <v>122.220001</v>
      </c>
      <c r="G151" s="3">
        <v>12328.509765999999</v>
      </c>
      <c r="H151" s="3">
        <v>4130.62</v>
      </c>
      <c r="I151" s="3">
        <v>70.87</v>
      </c>
      <c r="J151" s="3">
        <v>2015.55</v>
      </c>
      <c r="K151" s="4">
        <f t="shared" si="18"/>
        <v>1.7917098860253577E-3</v>
      </c>
      <c r="L151" s="4">
        <f t="shared" si="19"/>
        <v>-1.6980602174566785E-3</v>
      </c>
      <c r="M151" s="4">
        <f t="shared" si="20"/>
        <v>1.0941350381439602E-3</v>
      </c>
      <c r="N151" s="4">
        <f t="shared" si="21"/>
        <v>-7.0692529870412472E-3</v>
      </c>
      <c r="O151" s="4">
        <f t="shared" si="22"/>
        <v>4.0323142999286334E-2</v>
      </c>
      <c r="P151" s="4">
        <f t="shared" si="23"/>
        <v>-8.3629744565379398E-3</v>
      </c>
      <c r="Q151" s="4">
        <f t="shared" si="24"/>
        <v>-1.0499432994207311E-2</v>
      </c>
      <c r="R151" s="4">
        <f t="shared" si="25"/>
        <v>-2.3566592984716538E-2</v>
      </c>
      <c r="S151" s="4">
        <f t="shared" si="26"/>
        <v>-6.9022735992852304E-3</v>
      </c>
    </row>
    <row r="152" spans="1:19" ht="18.75" x14ac:dyDescent="0.25">
      <c r="A152" s="2">
        <v>45058</v>
      </c>
      <c r="B152" s="3">
        <v>172.570007</v>
      </c>
      <c r="C152" s="3">
        <v>308.97000100000002</v>
      </c>
      <c r="D152" s="3">
        <v>117.91999800000001</v>
      </c>
      <c r="E152" s="3">
        <v>289.52999899999998</v>
      </c>
      <c r="F152" s="3">
        <v>120.209999</v>
      </c>
      <c r="G152" s="3">
        <v>12284.740234000001</v>
      </c>
      <c r="H152" s="3">
        <v>4124.08</v>
      </c>
      <c r="I152" s="3">
        <v>70.040000000000006</v>
      </c>
      <c r="J152" s="3">
        <v>2011.15</v>
      </c>
      <c r="K152" s="4">
        <f t="shared" si="18"/>
        <v>-3.5565866464483992E-3</v>
      </c>
      <c r="L152" s="4">
        <f t="shared" si="19"/>
        <v>-1.5845521626198357E-3</v>
      </c>
      <c r="M152" s="4">
        <f t="shared" si="20"/>
        <v>-6.8144926221650158E-3</v>
      </c>
      <c r="N152" s="4">
        <f t="shared" si="21"/>
        <v>-3.6828368361883322E-3</v>
      </c>
      <c r="O152" s="4">
        <f t="shared" si="22"/>
        <v>8.6875258937125811E-3</v>
      </c>
      <c r="P152" s="4">
        <f t="shared" si="23"/>
        <v>2.1399609048190067E-2</v>
      </c>
      <c r="Q152" s="4">
        <f t="shared" si="24"/>
        <v>-1.6582502651348967E-2</v>
      </c>
      <c r="R152" s="4">
        <f t="shared" si="25"/>
        <v>-1.1780705404513522E-2</v>
      </c>
      <c r="S152" s="4">
        <f t="shared" si="26"/>
        <v>-2.1854132422137332E-3</v>
      </c>
    </row>
    <row r="153" spans="1:19" ht="18.75" x14ac:dyDescent="0.25">
      <c r="A153" s="2">
        <v>45061</v>
      </c>
      <c r="B153" s="3">
        <v>172.070007</v>
      </c>
      <c r="C153" s="3">
        <v>309.459991</v>
      </c>
      <c r="D153" s="3">
        <v>116.959999</v>
      </c>
      <c r="E153" s="3">
        <v>292.13000499999998</v>
      </c>
      <c r="F153" s="3">
        <v>119.83000199999999</v>
      </c>
      <c r="G153" s="3">
        <v>12365.209961</v>
      </c>
      <c r="H153" s="3">
        <v>4136.28</v>
      </c>
      <c r="I153" s="3">
        <v>71.11</v>
      </c>
      <c r="J153" s="3">
        <v>2018.41</v>
      </c>
      <c r="K153" s="4">
        <f t="shared" si="18"/>
        <v>6.5290203200593106E-3</v>
      </c>
      <c r="L153" s="4">
        <f t="shared" si="19"/>
        <v>2.9538685652344835E-3</v>
      </c>
      <c r="M153" s="4">
        <f t="shared" si="20"/>
        <v>-2.9015803765527867E-3</v>
      </c>
      <c r="N153" s="4">
        <f t="shared" si="21"/>
        <v>1.5846259362272586E-3</v>
      </c>
      <c r="O153" s="4">
        <f t="shared" si="22"/>
        <v>-8.1744240288383653E-3</v>
      </c>
      <c r="P153" s="4">
        <f t="shared" si="23"/>
        <v>8.9400106555656122E-3</v>
      </c>
      <c r="Q153" s="4">
        <f t="shared" si="24"/>
        <v>-3.1661166126509773E-3</v>
      </c>
      <c r="R153" s="4">
        <f t="shared" si="25"/>
        <v>1.5161466477775458E-2</v>
      </c>
      <c r="S153" s="4">
        <f t="shared" si="26"/>
        <v>3.603374986602373E-3</v>
      </c>
    </row>
    <row r="154" spans="1:19" ht="18.75" x14ac:dyDescent="0.25">
      <c r="A154" s="2">
        <v>45062</v>
      </c>
      <c r="B154" s="3">
        <v>172.070007</v>
      </c>
      <c r="C154" s="3">
        <v>311.73998999999998</v>
      </c>
      <c r="D154" s="3">
        <v>120.089996</v>
      </c>
      <c r="E154" s="3">
        <v>301.77999899999998</v>
      </c>
      <c r="F154" s="3">
        <v>116.480003</v>
      </c>
      <c r="G154" s="3">
        <v>12343.049805000001</v>
      </c>
      <c r="H154" s="3">
        <v>4109.8999999999996</v>
      </c>
      <c r="I154" s="3">
        <v>70.86</v>
      </c>
      <c r="J154" s="3">
        <v>1988.6</v>
      </c>
      <c r="K154" s="4">
        <f t="shared" si="18"/>
        <v>-1.793745261835573E-3</v>
      </c>
      <c r="L154" s="4">
        <f t="shared" si="19"/>
        <v>-6.398135861993161E-3</v>
      </c>
      <c r="M154" s="4">
        <f t="shared" si="20"/>
        <v>0</v>
      </c>
      <c r="N154" s="4">
        <f t="shared" si="21"/>
        <v>7.3406610042831477E-3</v>
      </c>
      <c r="O154" s="4">
        <f t="shared" si="22"/>
        <v>2.6409440912702559E-2</v>
      </c>
      <c r="P154" s="4">
        <f t="shared" si="23"/>
        <v>3.2499345982986511E-2</v>
      </c>
      <c r="Q154" s="4">
        <f t="shared" si="24"/>
        <v>-2.8354478180866293E-2</v>
      </c>
      <c r="R154" s="4">
        <f t="shared" si="25"/>
        <v>-3.5218744581005956E-3</v>
      </c>
      <c r="S154" s="4">
        <f t="shared" si="26"/>
        <v>-1.4879199187943878E-2</v>
      </c>
    </row>
    <row r="155" spans="1:19" ht="18.75" x14ac:dyDescent="0.25">
      <c r="A155" s="2">
        <v>45063</v>
      </c>
      <c r="B155" s="3">
        <v>172.69000199999999</v>
      </c>
      <c r="C155" s="3">
        <v>314</v>
      </c>
      <c r="D155" s="3">
        <v>121.480003</v>
      </c>
      <c r="E155" s="3">
        <v>316.77999899999998</v>
      </c>
      <c r="F155" s="3">
        <v>116.980003</v>
      </c>
      <c r="G155" s="3">
        <v>12500.570313</v>
      </c>
      <c r="H155" s="3">
        <v>4158.7700000000004</v>
      </c>
      <c r="I155" s="3">
        <v>72.83</v>
      </c>
      <c r="J155" s="3">
        <v>1981.72</v>
      </c>
      <c r="K155" s="4">
        <f t="shared" si="18"/>
        <v>1.2681132473201814E-2</v>
      </c>
      <c r="L155" s="4">
        <f t="shared" si="19"/>
        <v>1.1820660164447881E-2</v>
      </c>
      <c r="M155" s="4">
        <f t="shared" si="20"/>
        <v>3.596679731841352E-3</v>
      </c>
      <c r="N155" s="4">
        <f t="shared" si="21"/>
        <v>7.2235109253627567E-3</v>
      </c>
      <c r="O155" s="4">
        <f t="shared" si="22"/>
        <v>1.1508236508731479E-2</v>
      </c>
      <c r="P155" s="4">
        <f t="shared" si="23"/>
        <v>4.8509251705676271E-2</v>
      </c>
      <c r="Q155" s="4">
        <f t="shared" si="24"/>
        <v>4.2833954564188018E-3</v>
      </c>
      <c r="R155" s="4">
        <f t="shared" si="25"/>
        <v>2.7421858792497925E-2</v>
      </c>
      <c r="S155" s="4">
        <f t="shared" si="26"/>
        <v>-3.4657190787769298E-3</v>
      </c>
    </row>
    <row r="156" spans="1:19" ht="18.75" x14ac:dyDescent="0.25">
      <c r="A156" s="2">
        <v>45064</v>
      </c>
      <c r="B156" s="3">
        <v>175.050003</v>
      </c>
      <c r="C156" s="3">
        <v>318.51998900000001</v>
      </c>
      <c r="D156" s="3">
        <v>123.519997</v>
      </c>
      <c r="E156" s="3">
        <v>312.64001500000001</v>
      </c>
      <c r="F156" s="3">
        <v>118.870003</v>
      </c>
      <c r="G156" s="3">
        <v>12688.839844</v>
      </c>
      <c r="H156" s="3">
        <v>4198.05</v>
      </c>
      <c r="I156" s="3">
        <v>71.86</v>
      </c>
      <c r="J156" s="3">
        <v>1958.05</v>
      </c>
      <c r="K156" s="4">
        <f t="shared" si="18"/>
        <v>1.4948586386867734E-2</v>
      </c>
      <c r="L156" s="4">
        <f t="shared" si="19"/>
        <v>9.4007742847056677E-3</v>
      </c>
      <c r="M156" s="4">
        <f t="shared" si="20"/>
        <v>1.3573573360610179E-2</v>
      </c>
      <c r="N156" s="4">
        <f t="shared" si="21"/>
        <v>1.429224694626717E-2</v>
      </c>
      <c r="O156" s="4">
        <f t="shared" si="22"/>
        <v>1.6653397115930276E-2</v>
      </c>
      <c r="P156" s="4">
        <f t="shared" si="23"/>
        <v>-1.3155106644586759E-2</v>
      </c>
      <c r="Q156" s="4">
        <f t="shared" si="24"/>
        <v>1.60274785698983E-2</v>
      </c>
      <c r="R156" s="4">
        <f t="shared" si="25"/>
        <v>-1.340817654445114E-2</v>
      </c>
      <c r="S156" s="4">
        <f t="shared" si="26"/>
        <v>-1.2016074441294046E-2</v>
      </c>
    </row>
    <row r="157" spans="1:19" ht="18.75" x14ac:dyDescent="0.25">
      <c r="A157" s="2">
        <v>45065</v>
      </c>
      <c r="B157" s="3">
        <v>175.16000399999999</v>
      </c>
      <c r="C157" s="3">
        <v>318.33999599999999</v>
      </c>
      <c r="D157" s="3">
        <v>123.25</v>
      </c>
      <c r="E157" s="3">
        <v>311.76001000000002</v>
      </c>
      <c r="F157" s="3">
        <v>114.760002</v>
      </c>
      <c r="G157" s="3">
        <v>12657.900390999999</v>
      </c>
      <c r="H157" s="3">
        <v>4191.9799999999996</v>
      </c>
      <c r="I157" s="3">
        <v>71.55</v>
      </c>
      <c r="J157" s="3">
        <v>1976.56</v>
      </c>
      <c r="K157" s="4">
        <f t="shared" si="18"/>
        <v>-2.4412976248283902E-3</v>
      </c>
      <c r="L157" s="4">
        <f t="shared" si="19"/>
        <v>-1.4469557460591439E-3</v>
      </c>
      <c r="M157" s="4">
        <f t="shared" si="20"/>
        <v>6.2820023082610214E-4</v>
      </c>
      <c r="N157" s="4">
        <f t="shared" si="21"/>
        <v>-5.6525141799412609E-4</v>
      </c>
      <c r="O157" s="4">
        <f t="shared" si="22"/>
        <v>-2.1882490661015381E-3</v>
      </c>
      <c r="P157" s="4">
        <f t="shared" si="23"/>
        <v>-2.8187237265132328E-3</v>
      </c>
      <c r="Q157" s="4">
        <f t="shared" si="24"/>
        <v>-3.5187475689348144E-2</v>
      </c>
      <c r="R157" s="4">
        <f t="shared" si="25"/>
        <v>-4.3232756829127616E-3</v>
      </c>
      <c r="S157" s="4">
        <f t="shared" si="26"/>
        <v>9.4088799412035632E-3</v>
      </c>
    </row>
    <row r="158" spans="1:19" ht="18.75" x14ac:dyDescent="0.25">
      <c r="A158" s="2">
        <v>45068</v>
      </c>
      <c r="B158" s="3">
        <v>174.199997</v>
      </c>
      <c r="C158" s="3">
        <v>321.17999300000002</v>
      </c>
      <c r="D158" s="3">
        <v>125.870003</v>
      </c>
      <c r="E158" s="3">
        <v>306.88000499999998</v>
      </c>
      <c r="F158" s="3">
        <v>110.18</v>
      </c>
      <c r="G158" s="3">
        <v>12720.780273</v>
      </c>
      <c r="H158" s="3">
        <v>4192.63</v>
      </c>
      <c r="I158" s="3">
        <v>71.989999999999995</v>
      </c>
      <c r="J158" s="3">
        <v>1969.43</v>
      </c>
      <c r="K158" s="4">
        <f t="shared" si="18"/>
        <v>4.9553411780960295E-3</v>
      </c>
      <c r="L158" s="4">
        <f t="shared" si="19"/>
        <v>1.550459714410593E-4</v>
      </c>
      <c r="M158" s="4">
        <f t="shared" si="20"/>
        <v>-5.4958175726434232E-3</v>
      </c>
      <c r="N158" s="4">
        <f t="shared" si="21"/>
        <v>8.8817104021861968E-3</v>
      </c>
      <c r="O158" s="4">
        <f t="shared" si="22"/>
        <v>2.1034839214728381E-2</v>
      </c>
      <c r="P158" s="4">
        <f t="shared" si="23"/>
        <v>-1.5776885118322405E-2</v>
      </c>
      <c r="Q158" s="4">
        <f t="shared" si="24"/>
        <v>-4.0727616496268493E-2</v>
      </c>
      <c r="R158" s="4">
        <f t="shared" si="25"/>
        <v>6.1307144787515252E-3</v>
      </c>
      <c r="S158" s="4">
        <f t="shared" si="26"/>
        <v>-3.6137992035176168E-3</v>
      </c>
    </row>
    <row r="159" spans="1:19" ht="18.75" x14ac:dyDescent="0.25">
      <c r="A159" s="2">
        <v>45069</v>
      </c>
      <c r="B159" s="3">
        <v>171.55999800000001</v>
      </c>
      <c r="C159" s="3">
        <v>315.26001000000002</v>
      </c>
      <c r="D159" s="3">
        <v>123.290001</v>
      </c>
      <c r="E159" s="3">
        <v>305.38000499999998</v>
      </c>
      <c r="F159" s="3">
        <v>108.779999</v>
      </c>
      <c r="G159" s="3">
        <v>12560.25</v>
      </c>
      <c r="H159" s="3">
        <v>4145.58</v>
      </c>
      <c r="I159" s="3">
        <v>72.91</v>
      </c>
      <c r="J159" s="3">
        <v>1974.73</v>
      </c>
      <c r="K159" s="4">
        <f t="shared" si="18"/>
        <v>-1.2699832947040204E-2</v>
      </c>
      <c r="L159" s="4">
        <f t="shared" si="19"/>
        <v>-1.1285515564489972E-2</v>
      </c>
      <c r="M159" s="4">
        <f t="shared" si="20"/>
        <v>-1.5270999205867254E-2</v>
      </c>
      <c r="N159" s="4">
        <f t="shared" si="21"/>
        <v>-1.8603964920466315E-2</v>
      </c>
      <c r="O159" s="4">
        <f t="shared" si="22"/>
        <v>-2.0710340146108515E-2</v>
      </c>
      <c r="P159" s="4">
        <f t="shared" si="23"/>
        <v>-4.8998888596779337E-3</v>
      </c>
      <c r="Q159" s="4">
        <f t="shared" si="24"/>
        <v>-1.2787907242622208E-2</v>
      </c>
      <c r="R159" s="4">
        <f t="shared" si="25"/>
        <v>1.2698583337127343E-2</v>
      </c>
      <c r="S159" s="4">
        <f t="shared" si="26"/>
        <v>2.687519365366469E-3</v>
      </c>
    </row>
    <row r="160" spans="1:19" ht="18.75" x14ac:dyDescent="0.25">
      <c r="A160" s="2">
        <v>45070</v>
      </c>
      <c r="B160" s="3">
        <v>171.83999600000001</v>
      </c>
      <c r="C160" s="3">
        <v>313.85000600000001</v>
      </c>
      <c r="D160" s="3">
        <v>121.639999</v>
      </c>
      <c r="E160" s="3">
        <v>379.79998799999998</v>
      </c>
      <c r="F160" s="3">
        <v>108.290001</v>
      </c>
      <c r="G160" s="3">
        <v>12484.160156</v>
      </c>
      <c r="H160" s="3">
        <v>4115.24</v>
      </c>
      <c r="I160" s="3">
        <v>74.34</v>
      </c>
      <c r="J160" s="3">
        <v>1957.01</v>
      </c>
      <c r="K160" s="4">
        <f t="shared" si="18"/>
        <v>-6.0764120733236707E-3</v>
      </c>
      <c r="L160" s="4">
        <f t="shared" si="19"/>
        <v>-7.3455507858671458E-3</v>
      </c>
      <c r="M160" s="4">
        <f t="shared" si="20"/>
        <v>1.6307400520816481E-3</v>
      </c>
      <c r="N160" s="4">
        <f t="shared" si="21"/>
        <v>-4.4825430372928392E-3</v>
      </c>
      <c r="O160" s="4">
        <f t="shared" si="22"/>
        <v>-1.3473457403235384E-2</v>
      </c>
      <c r="P160" s="4">
        <f t="shared" si="23"/>
        <v>0.21808784765419956</v>
      </c>
      <c r="Q160" s="4">
        <f t="shared" si="24"/>
        <v>-4.5146619271972587E-3</v>
      </c>
      <c r="R160" s="4">
        <f t="shared" si="25"/>
        <v>1.9423361050767224E-2</v>
      </c>
      <c r="S160" s="4">
        <f t="shared" si="26"/>
        <v>-9.0138818839000222E-3</v>
      </c>
    </row>
    <row r="161" spans="1:19" ht="18.75" x14ac:dyDescent="0.25">
      <c r="A161" s="2">
        <v>45071</v>
      </c>
      <c r="B161" s="3">
        <v>172.990005</v>
      </c>
      <c r="C161" s="3">
        <v>325.92001299999998</v>
      </c>
      <c r="D161" s="3">
        <v>124.349998</v>
      </c>
      <c r="E161" s="3">
        <v>389.459991</v>
      </c>
      <c r="F161" s="3">
        <v>107.480003</v>
      </c>
      <c r="G161" s="3">
        <v>12698.089844</v>
      </c>
      <c r="H161" s="3">
        <v>4151.28</v>
      </c>
      <c r="I161" s="3">
        <v>71.83</v>
      </c>
      <c r="J161" s="3">
        <v>1940.34</v>
      </c>
      <c r="K161" s="4">
        <f t="shared" si="18"/>
        <v>1.6990922940942579E-2</v>
      </c>
      <c r="L161" s="4">
        <f t="shared" si="19"/>
        <v>8.719564785563249E-3</v>
      </c>
      <c r="M161" s="4">
        <f t="shared" si="20"/>
        <v>6.6700302192582136E-3</v>
      </c>
      <c r="N161" s="4">
        <f t="shared" si="21"/>
        <v>3.7736808484630319E-2</v>
      </c>
      <c r="O161" s="4">
        <f t="shared" si="22"/>
        <v>2.203429957759459E-2</v>
      </c>
      <c r="P161" s="4">
        <f t="shared" si="23"/>
        <v>2.5116374381903634E-2</v>
      </c>
      <c r="Q161" s="4">
        <f t="shared" si="24"/>
        <v>-7.5080112152912538E-3</v>
      </c>
      <c r="R161" s="4">
        <f t="shared" si="25"/>
        <v>-3.4346948782395866E-2</v>
      </c>
      <c r="S161" s="4">
        <f t="shared" si="26"/>
        <v>-8.5545828115643433E-3</v>
      </c>
    </row>
    <row r="162" spans="1:19" ht="18.75" x14ac:dyDescent="0.25">
      <c r="A162" s="2">
        <v>45072</v>
      </c>
      <c r="B162" s="3">
        <v>175.429993</v>
      </c>
      <c r="C162" s="3">
        <v>332.89001500000001</v>
      </c>
      <c r="D162" s="3">
        <v>125.43</v>
      </c>
      <c r="E162" s="3">
        <v>401.10998499999999</v>
      </c>
      <c r="F162" s="3">
        <v>107.510002</v>
      </c>
      <c r="G162" s="3">
        <v>12975.690430000001</v>
      </c>
      <c r="H162" s="3">
        <v>4205.45</v>
      </c>
      <c r="I162" s="3">
        <v>72.67</v>
      </c>
      <c r="J162" s="3">
        <v>1946.33</v>
      </c>
      <c r="K162" s="4">
        <f t="shared" si="18"/>
        <v>2.1626063799453858E-2</v>
      </c>
      <c r="L162" s="4">
        <f t="shared" si="19"/>
        <v>1.296458273531355E-2</v>
      </c>
      <c r="M162" s="4">
        <f t="shared" si="20"/>
        <v>1.400624477684701E-2</v>
      </c>
      <c r="N162" s="4">
        <f t="shared" si="21"/>
        <v>2.1160157773377E-2</v>
      </c>
      <c r="O162" s="4">
        <f t="shared" si="22"/>
        <v>8.6476798708048346E-3</v>
      </c>
      <c r="P162" s="4">
        <f t="shared" si="23"/>
        <v>2.947452534302988E-2</v>
      </c>
      <c r="Q162" s="4">
        <f t="shared" si="24"/>
        <v>2.790734405974901E-4</v>
      </c>
      <c r="R162" s="4">
        <f t="shared" si="25"/>
        <v>1.1626428541834329E-2</v>
      </c>
      <c r="S162" s="4">
        <f t="shared" si="26"/>
        <v>3.0823325584467421E-3</v>
      </c>
    </row>
    <row r="163" spans="1:19" ht="18.75" x14ac:dyDescent="0.25">
      <c r="A163" s="2">
        <v>45076</v>
      </c>
      <c r="B163" s="3">
        <v>177.300003</v>
      </c>
      <c r="C163" s="3">
        <v>331.209991</v>
      </c>
      <c r="D163" s="3">
        <v>124.639999</v>
      </c>
      <c r="E163" s="3">
        <v>378.33999599999999</v>
      </c>
      <c r="F163" s="3">
        <v>106.519997</v>
      </c>
      <c r="G163" s="3">
        <v>13017.429688</v>
      </c>
      <c r="H163" s="3">
        <v>4205.5200000000004</v>
      </c>
      <c r="I163" s="3">
        <v>69.459999999999994</v>
      </c>
      <c r="J163" s="3">
        <v>1959.14</v>
      </c>
      <c r="K163" s="4">
        <f t="shared" si="18"/>
        <v>3.2115647283525793E-3</v>
      </c>
      <c r="L163" s="4">
        <f t="shared" si="19"/>
        <v>1.6644929182328236E-5</v>
      </c>
      <c r="M163" s="4">
        <f t="shared" si="20"/>
        <v>1.0603166961498604E-2</v>
      </c>
      <c r="N163" s="4">
        <f t="shared" si="21"/>
        <v>-5.0595620200405882E-3</v>
      </c>
      <c r="O163" s="4">
        <f t="shared" si="22"/>
        <v>-6.3182599372518574E-3</v>
      </c>
      <c r="P163" s="4">
        <f t="shared" si="23"/>
        <v>-5.8442414842525582E-2</v>
      </c>
      <c r="Q163" s="4">
        <f t="shared" si="24"/>
        <v>-9.2511523180511413E-3</v>
      </c>
      <c r="R163" s="4">
        <f t="shared" si="25"/>
        <v>-4.5177597312616648E-2</v>
      </c>
      <c r="S163" s="4">
        <f t="shared" si="26"/>
        <v>6.560053432280096E-3</v>
      </c>
    </row>
    <row r="164" spans="1:19" ht="18.75" x14ac:dyDescent="0.25">
      <c r="A164" s="2">
        <v>45077</v>
      </c>
      <c r="B164" s="3">
        <v>177.25</v>
      </c>
      <c r="C164" s="3">
        <v>328.39001500000001</v>
      </c>
      <c r="D164" s="3">
        <v>123.370003</v>
      </c>
      <c r="E164" s="3">
        <v>397.70001200000002</v>
      </c>
      <c r="F164" s="3">
        <v>105.260002</v>
      </c>
      <c r="G164" s="3">
        <v>12935.290039</v>
      </c>
      <c r="H164" s="3">
        <v>4179.83</v>
      </c>
      <c r="I164" s="3">
        <v>68.09</v>
      </c>
      <c r="J164" s="3">
        <v>1962.3</v>
      </c>
      <c r="K164" s="4">
        <f t="shared" si="18"/>
        <v>-6.3299665030411689E-3</v>
      </c>
      <c r="L164" s="4">
        <f t="shared" si="19"/>
        <v>-6.1273722329718457E-3</v>
      </c>
      <c r="M164" s="4">
        <f t="shared" si="20"/>
        <v>-2.8206458839893543E-4</v>
      </c>
      <c r="N164" s="4">
        <f t="shared" si="21"/>
        <v>-8.5506159967979455E-3</v>
      </c>
      <c r="O164" s="4">
        <f t="shared" si="22"/>
        <v>-1.0241579698863714E-2</v>
      </c>
      <c r="P164" s="4">
        <f t="shared" si="23"/>
        <v>4.9904730722125826E-2</v>
      </c>
      <c r="Q164" s="4">
        <f t="shared" si="24"/>
        <v>-1.1899233855803203E-2</v>
      </c>
      <c r="R164" s="4">
        <f t="shared" si="25"/>
        <v>-1.9920687821052569E-2</v>
      </c>
      <c r="S164" s="4">
        <f t="shared" si="26"/>
        <v>1.6116532110594932E-3</v>
      </c>
    </row>
    <row r="165" spans="1:19" ht="18.75" x14ac:dyDescent="0.25">
      <c r="A165" s="2">
        <v>45078</v>
      </c>
      <c r="B165" s="3">
        <v>180.08999600000001</v>
      </c>
      <c r="C165" s="3">
        <v>332.57998700000002</v>
      </c>
      <c r="D165" s="3">
        <v>124.370003</v>
      </c>
      <c r="E165" s="3">
        <v>393.26998900000001</v>
      </c>
      <c r="F165" s="3">
        <v>103.629997</v>
      </c>
      <c r="G165" s="3">
        <v>13100.980469</v>
      </c>
      <c r="H165" s="3">
        <v>4221.0200000000004</v>
      </c>
      <c r="I165" s="3">
        <v>70.099999999999994</v>
      </c>
      <c r="J165" s="3">
        <v>1977.88</v>
      </c>
      <c r="K165" s="4">
        <f t="shared" si="18"/>
        <v>1.2727834175249029E-2</v>
      </c>
      <c r="L165" s="4">
        <f t="shared" si="19"/>
        <v>9.806229149665344E-3</v>
      </c>
      <c r="M165" s="4">
        <f t="shared" si="20"/>
        <v>1.5895538308507647E-2</v>
      </c>
      <c r="N165" s="4">
        <f t="shared" si="21"/>
        <v>1.2678421449305768E-2</v>
      </c>
      <c r="O165" s="4">
        <f t="shared" si="22"/>
        <v>8.0730233867543407E-3</v>
      </c>
      <c r="P165" s="4">
        <f t="shared" si="23"/>
        <v>-1.1201611479920394E-2</v>
      </c>
      <c r="Q165" s="4">
        <f t="shared" si="24"/>
        <v>-1.560666467922303E-2</v>
      </c>
      <c r="R165" s="4">
        <f t="shared" si="25"/>
        <v>2.9092434545669066E-2</v>
      </c>
      <c r="S165" s="4">
        <f t="shared" si="26"/>
        <v>7.9083093662950486E-3</v>
      </c>
    </row>
    <row r="166" spans="1:19" ht="18.75" x14ac:dyDescent="0.25">
      <c r="A166" s="2">
        <v>45079</v>
      </c>
      <c r="B166" s="3">
        <v>180.949997</v>
      </c>
      <c r="C166" s="3">
        <v>335.39999399999999</v>
      </c>
      <c r="D166" s="3">
        <v>125.230003</v>
      </c>
      <c r="E166" s="3">
        <v>391.709991</v>
      </c>
      <c r="F166" s="3">
        <v>107.779999</v>
      </c>
      <c r="G166" s="3">
        <v>13240.769531</v>
      </c>
      <c r="H166" s="3">
        <v>4282.37</v>
      </c>
      <c r="I166" s="3">
        <v>71.739999999999995</v>
      </c>
      <c r="J166" s="3">
        <v>1947.63</v>
      </c>
      <c r="K166" s="4">
        <f t="shared" si="18"/>
        <v>1.0613598128406579E-2</v>
      </c>
      <c r="L166" s="4">
        <f t="shared" si="19"/>
        <v>1.442978965214366E-2</v>
      </c>
      <c r="M166" s="4">
        <f t="shared" si="20"/>
        <v>4.7640297098411957E-3</v>
      </c>
      <c r="N166" s="4">
        <f t="shared" si="21"/>
        <v>8.4434379285927442E-3</v>
      </c>
      <c r="O166" s="4">
        <f t="shared" si="22"/>
        <v>6.8910527446398246E-3</v>
      </c>
      <c r="P166" s="4">
        <f t="shared" si="23"/>
        <v>-3.9746237953464129E-3</v>
      </c>
      <c r="Q166" s="4">
        <f t="shared" si="24"/>
        <v>3.9265268980211689E-2</v>
      </c>
      <c r="R166" s="4">
        <f t="shared" si="25"/>
        <v>2.3125678063592222E-2</v>
      </c>
      <c r="S166" s="4">
        <f t="shared" si="26"/>
        <v>-1.5412315238030556E-2</v>
      </c>
    </row>
    <row r="167" spans="1:19" ht="18.75" x14ac:dyDescent="0.25">
      <c r="A167" s="2">
        <v>45082</v>
      </c>
      <c r="B167" s="3">
        <v>179.58000200000001</v>
      </c>
      <c r="C167" s="3">
        <v>335.94000199999999</v>
      </c>
      <c r="D167" s="3">
        <v>126.629997</v>
      </c>
      <c r="E167" s="3">
        <v>386.540009</v>
      </c>
      <c r="F167" s="3">
        <v>105.199997</v>
      </c>
      <c r="G167" s="3">
        <v>13229.429688</v>
      </c>
      <c r="H167" s="3">
        <v>4273.79</v>
      </c>
      <c r="I167" s="3">
        <v>72.150000000000006</v>
      </c>
      <c r="J167" s="3">
        <v>1961.45</v>
      </c>
      <c r="K167" s="4">
        <f t="shared" si="18"/>
        <v>-8.5680078188317041E-4</v>
      </c>
      <c r="L167" s="4">
        <f t="shared" si="19"/>
        <v>-2.0055732655681105E-3</v>
      </c>
      <c r="M167" s="4">
        <f t="shared" si="20"/>
        <v>-7.5999312008255271E-3</v>
      </c>
      <c r="N167" s="4">
        <f t="shared" si="21"/>
        <v>1.6087470422802754E-3</v>
      </c>
      <c r="O167" s="4">
        <f t="shared" si="22"/>
        <v>1.1117354239586532E-2</v>
      </c>
      <c r="P167" s="4">
        <f t="shared" si="23"/>
        <v>-1.3286368271064509E-2</v>
      </c>
      <c r="Q167" s="4">
        <f t="shared" si="24"/>
        <v>-2.42288314406926E-2</v>
      </c>
      <c r="R167" s="4">
        <f t="shared" si="25"/>
        <v>5.6988131157435654E-3</v>
      </c>
      <c r="S167" s="4">
        <f t="shared" si="26"/>
        <v>7.0707468652767922E-3</v>
      </c>
    </row>
    <row r="168" spans="1:19" ht="18.75" x14ac:dyDescent="0.25">
      <c r="A168" s="2">
        <v>45083</v>
      </c>
      <c r="B168" s="3">
        <v>179.21000699999999</v>
      </c>
      <c r="C168" s="3">
        <v>333.67999300000002</v>
      </c>
      <c r="D168" s="3">
        <v>127.910004</v>
      </c>
      <c r="E168" s="3">
        <v>374.75</v>
      </c>
      <c r="F168" s="3">
        <v>106.19000200000001</v>
      </c>
      <c r="G168" s="3">
        <v>13276.419921999999</v>
      </c>
      <c r="H168" s="3">
        <v>4283.8500000000004</v>
      </c>
      <c r="I168" s="3">
        <v>71.739999999999995</v>
      </c>
      <c r="J168" s="3">
        <v>1962.85</v>
      </c>
      <c r="K168" s="4">
        <f t="shared" si="18"/>
        <v>3.5456538024748302E-3</v>
      </c>
      <c r="L168" s="4">
        <f t="shared" si="19"/>
        <v>2.3511165774900327E-3</v>
      </c>
      <c r="M168" s="4">
        <f t="shared" si="20"/>
        <v>-2.062460614143427E-3</v>
      </c>
      <c r="N168" s="4">
        <f t="shared" si="21"/>
        <v>-6.7501496317939761E-3</v>
      </c>
      <c r="O168" s="4">
        <f t="shared" si="22"/>
        <v>1.0057498111841066E-2</v>
      </c>
      <c r="P168" s="4">
        <f t="shared" si="23"/>
        <v>-3.0976241858103756E-2</v>
      </c>
      <c r="Q168" s="4">
        <f t="shared" si="24"/>
        <v>9.3666894634203864E-3</v>
      </c>
      <c r="R168" s="4">
        <f t="shared" si="25"/>
        <v>-5.6988131157434917E-3</v>
      </c>
      <c r="S168" s="4">
        <f t="shared" si="26"/>
        <v>7.1350307539848584E-4</v>
      </c>
    </row>
    <row r="169" spans="1:19" ht="18.75" x14ac:dyDescent="0.25">
      <c r="A169" s="2">
        <v>45084</v>
      </c>
      <c r="B169" s="3">
        <v>177.820007</v>
      </c>
      <c r="C169" s="3">
        <v>323.38000499999998</v>
      </c>
      <c r="D169" s="3">
        <v>122.94000200000001</v>
      </c>
      <c r="E169" s="3">
        <v>385.10000600000001</v>
      </c>
      <c r="F169" s="3">
        <v>107.089996</v>
      </c>
      <c r="G169" s="3">
        <v>13104.900390999999</v>
      </c>
      <c r="H169" s="3">
        <v>4267.5200000000004</v>
      </c>
      <c r="I169" s="3">
        <v>72.53</v>
      </c>
      <c r="J169" s="3">
        <v>1939.63</v>
      </c>
      <c r="K169" s="4">
        <f t="shared" si="18"/>
        <v>-1.3003287610082999E-2</v>
      </c>
      <c r="L169" s="4">
        <f t="shared" si="19"/>
        <v>-3.8192757067673886E-3</v>
      </c>
      <c r="M169" s="4">
        <f t="shared" si="20"/>
        <v>-7.786499556973912E-3</v>
      </c>
      <c r="N169" s="4">
        <f t="shared" si="21"/>
        <v>-3.1354311137152667E-2</v>
      </c>
      <c r="O169" s="4">
        <f t="shared" si="22"/>
        <v>-3.9630475136327864E-2</v>
      </c>
      <c r="P169" s="4">
        <f t="shared" si="23"/>
        <v>2.7243919418524689E-2</v>
      </c>
      <c r="Q169" s="4">
        <f t="shared" si="24"/>
        <v>8.4396038111034469E-3</v>
      </c>
      <c r="R169" s="4">
        <f t="shared" si="25"/>
        <v>1.0951797271184477E-2</v>
      </c>
      <c r="S169" s="4">
        <f t="shared" si="26"/>
        <v>-1.190026548601378E-2</v>
      </c>
    </row>
    <row r="170" spans="1:19" ht="18.75" x14ac:dyDescent="0.25">
      <c r="A170" s="2">
        <v>45085</v>
      </c>
      <c r="B170" s="3">
        <v>180.570007</v>
      </c>
      <c r="C170" s="3">
        <v>325.26001000000002</v>
      </c>
      <c r="D170" s="3">
        <v>122.66999800000001</v>
      </c>
      <c r="E170" s="3">
        <v>387.70001200000002</v>
      </c>
      <c r="F170" s="3">
        <v>106.199997</v>
      </c>
      <c r="G170" s="3">
        <v>13238.519531</v>
      </c>
      <c r="H170" s="3">
        <v>4293.93</v>
      </c>
      <c r="I170" s="3">
        <v>71.290000000000006</v>
      </c>
      <c r="J170" s="3">
        <v>1967.76</v>
      </c>
      <c r="K170" s="4">
        <f t="shared" si="18"/>
        <v>1.0144490449363854E-2</v>
      </c>
      <c r="L170" s="4">
        <f t="shared" si="19"/>
        <v>6.16953524709693E-3</v>
      </c>
      <c r="M170" s="4">
        <f t="shared" si="20"/>
        <v>1.5346710935275025E-2</v>
      </c>
      <c r="N170" s="4">
        <f t="shared" si="21"/>
        <v>5.7967754715822165E-3</v>
      </c>
      <c r="O170" s="4">
        <f t="shared" si="22"/>
        <v>-2.1986410062057823E-3</v>
      </c>
      <c r="P170" s="4">
        <f t="shared" si="23"/>
        <v>6.728819227418077E-3</v>
      </c>
      <c r="Q170" s="4">
        <f t="shared" si="24"/>
        <v>-8.3454845017723114E-3</v>
      </c>
      <c r="R170" s="4">
        <f t="shared" si="25"/>
        <v>-1.7244204245783882E-2</v>
      </c>
      <c r="S170" s="4">
        <f t="shared" si="26"/>
        <v>1.4398606737829145E-2</v>
      </c>
    </row>
    <row r="171" spans="1:19" ht="18.75" x14ac:dyDescent="0.25">
      <c r="A171" s="2">
        <v>45086</v>
      </c>
      <c r="B171" s="3">
        <v>180.96000699999999</v>
      </c>
      <c r="C171" s="3">
        <v>326.790009</v>
      </c>
      <c r="D171" s="3">
        <v>122.870003</v>
      </c>
      <c r="E171" s="3">
        <v>394.82000699999998</v>
      </c>
      <c r="F171" s="3">
        <v>105.860001</v>
      </c>
      <c r="G171" s="3">
        <v>13259.139648</v>
      </c>
      <c r="H171" s="3">
        <v>4298.8599999999997</v>
      </c>
      <c r="I171" s="3">
        <v>70.17</v>
      </c>
      <c r="J171" s="3">
        <v>1960.6</v>
      </c>
      <c r="K171" s="4">
        <f t="shared" si="18"/>
        <v>1.5563730383156311E-3</v>
      </c>
      <c r="L171" s="4">
        <f t="shared" si="19"/>
        <v>1.1474737636884458E-3</v>
      </c>
      <c r="M171" s="4">
        <f t="shared" si="20"/>
        <v>2.1574980564734057E-3</v>
      </c>
      <c r="N171" s="4">
        <f t="shared" si="21"/>
        <v>4.6928970581494051E-3</v>
      </c>
      <c r="O171" s="4">
        <f t="shared" si="22"/>
        <v>1.6291035547732356E-3</v>
      </c>
      <c r="P171" s="4">
        <f t="shared" si="23"/>
        <v>1.8198106938469988E-2</v>
      </c>
      <c r="Q171" s="4">
        <f t="shared" si="24"/>
        <v>-3.2066046829703947E-3</v>
      </c>
      <c r="R171" s="4">
        <f t="shared" si="25"/>
        <v>-1.5835195865339758E-2</v>
      </c>
      <c r="S171" s="4">
        <f t="shared" si="26"/>
        <v>-3.6452911284062094E-3</v>
      </c>
    </row>
    <row r="172" spans="1:19" ht="18.75" x14ac:dyDescent="0.25">
      <c r="A172" s="2">
        <v>45089</v>
      </c>
      <c r="B172" s="3">
        <v>183.78999300000001</v>
      </c>
      <c r="C172" s="3">
        <v>331.85000600000001</v>
      </c>
      <c r="D172" s="3">
        <v>124.349998</v>
      </c>
      <c r="E172" s="3">
        <v>410.22000100000002</v>
      </c>
      <c r="F172" s="3">
        <v>106.83000199999999</v>
      </c>
      <c r="G172" s="3">
        <v>13461.919921999999</v>
      </c>
      <c r="H172" s="3">
        <v>4338.93</v>
      </c>
      <c r="I172" s="3">
        <v>67.12</v>
      </c>
      <c r="J172" s="3">
        <v>1956.92</v>
      </c>
      <c r="K172" s="4">
        <f t="shared" si="18"/>
        <v>1.517785372855918E-2</v>
      </c>
      <c r="L172" s="4">
        <f t="shared" si="19"/>
        <v>9.2779026656844323E-3</v>
      </c>
      <c r="M172" s="4">
        <f t="shared" si="20"/>
        <v>1.5517712340043654E-2</v>
      </c>
      <c r="N172" s="4">
        <f t="shared" si="21"/>
        <v>1.5365287369305978E-2</v>
      </c>
      <c r="O172" s="4">
        <f t="shared" si="22"/>
        <v>1.1973243870249539E-2</v>
      </c>
      <c r="P172" s="4">
        <f t="shared" si="23"/>
        <v>3.8263621024354093E-2</v>
      </c>
      <c r="Q172" s="4">
        <f t="shared" si="24"/>
        <v>9.1213288028487213E-3</v>
      </c>
      <c r="R172" s="4">
        <f t="shared" si="25"/>
        <v>-4.4438807105246565E-2</v>
      </c>
      <c r="S172" s="4">
        <f t="shared" si="26"/>
        <v>-1.8787401633841079E-3</v>
      </c>
    </row>
    <row r="173" spans="1:19" ht="18.75" x14ac:dyDescent="0.25">
      <c r="A173" s="2">
        <v>45090</v>
      </c>
      <c r="B173" s="3">
        <v>183.30999800000001</v>
      </c>
      <c r="C173" s="3">
        <v>334.290009</v>
      </c>
      <c r="D173" s="3">
        <v>124.43</v>
      </c>
      <c r="E173" s="3">
        <v>429.97000100000002</v>
      </c>
      <c r="F173" s="3">
        <v>106.779999</v>
      </c>
      <c r="G173" s="3">
        <v>13573.320313</v>
      </c>
      <c r="H173" s="3">
        <v>4369.01</v>
      </c>
      <c r="I173" s="3">
        <v>69.42</v>
      </c>
      <c r="J173" s="3">
        <v>1943.33</v>
      </c>
      <c r="K173" s="4">
        <f t="shared" si="18"/>
        <v>8.2411711920004418E-3</v>
      </c>
      <c r="L173" s="4">
        <f t="shared" si="19"/>
        <v>6.9086648833658285E-3</v>
      </c>
      <c r="M173" s="4">
        <f t="shared" si="20"/>
        <v>-2.6150655696411062E-3</v>
      </c>
      <c r="N173" s="4">
        <f t="shared" si="21"/>
        <v>7.3258289774118454E-3</v>
      </c>
      <c r="O173" s="4">
        <f t="shared" si="22"/>
        <v>6.4315462176127176E-4</v>
      </c>
      <c r="P173" s="4">
        <f t="shared" si="23"/>
        <v>4.7021837546156089E-2</v>
      </c>
      <c r="Q173" s="4">
        <f t="shared" si="24"/>
        <v>-4.6817097213820518E-4</v>
      </c>
      <c r="R173" s="4">
        <f t="shared" si="25"/>
        <v>3.3692948274689521E-2</v>
      </c>
      <c r="S173" s="4">
        <f t="shared" si="26"/>
        <v>-6.9688122551505357E-3</v>
      </c>
    </row>
    <row r="174" spans="1:19" ht="18.75" x14ac:dyDescent="0.25">
      <c r="A174" s="2">
        <v>45091</v>
      </c>
      <c r="B174" s="3">
        <v>183.949997</v>
      </c>
      <c r="C174" s="3">
        <v>337.33999599999999</v>
      </c>
      <c r="D174" s="3">
        <v>124.379997</v>
      </c>
      <c r="E174" s="3">
        <v>426.52999899999998</v>
      </c>
      <c r="F174" s="3">
        <v>112.860001</v>
      </c>
      <c r="G174" s="3">
        <v>13626.480469</v>
      </c>
      <c r="H174" s="3">
        <v>4372.59</v>
      </c>
      <c r="I174" s="3">
        <v>68.27</v>
      </c>
      <c r="J174" s="3">
        <v>1942.99</v>
      </c>
      <c r="K174" s="4">
        <f t="shared" si="18"/>
        <v>3.9088686063064662E-3</v>
      </c>
      <c r="L174" s="4">
        <f t="shared" si="19"/>
        <v>8.1907206921961594E-4</v>
      </c>
      <c r="M174" s="4">
        <f t="shared" si="20"/>
        <v>3.4852674212099179E-3</v>
      </c>
      <c r="N174" s="4">
        <f t="shared" si="21"/>
        <v>9.0824053225916357E-3</v>
      </c>
      <c r="O174" s="4">
        <f t="shared" si="22"/>
        <v>-4.0193723143032602E-4</v>
      </c>
      <c r="P174" s="4">
        <f t="shared" si="23"/>
        <v>-8.0327390475842218E-3</v>
      </c>
      <c r="Q174" s="4">
        <f t="shared" si="24"/>
        <v>5.5377487694538693E-2</v>
      </c>
      <c r="R174" s="4">
        <f t="shared" si="25"/>
        <v>-1.6704579003451347E-2</v>
      </c>
      <c r="S174" s="4">
        <f t="shared" si="26"/>
        <v>-1.7497272528627336E-4</v>
      </c>
    </row>
    <row r="175" spans="1:19" ht="18.75" x14ac:dyDescent="0.25">
      <c r="A175" s="2">
        <v>45092</v>
      </c>
      <c r="B175" s="3">
        <v>186.009995</v>
      </c>
      <c r="C175" s="3">
        <v>348.10000600000001</v>
      </c>
      <c r="D175" s="3">
        <v>125.790001</v>
      </c>
      <c r="E175" s="3">
        <v>426.92001299999998</v>
      </c>
      <c r="F175" s="3">
        <v>112.410004</v>
      </c>
      <c r="G175" s="3">
        <v>13782.820313</v>
      </c>
      <c r="H175" s="3">
        <v>4425.84</v>
      </c>
      <c r="I175" s="3">
        <v>70.62</v>
      </c>
      <c r="J175" s="3">
        <v>1957.65</v>
      </c>
      <c r="K175" s="4">
        <f t="shared" si="18"/>
        <v>1.1407918848669204E-2</v>
      </c>
      <c r="L175" s="4">
        <f t="shared" si="19"/>
        <v>1.2104580063652602E-2</v>
      </c>
      <c r="M175" s="4">
        <f t="shared" si="20"/>
        <v>1.1136443586580313E-2</v>
      </c>
      <c r="N175" s="4">
        <f t="shared" si="21"/>
        <v>3.139850008142419E-2</v>
      </c>
      <c r="O175" s="4">
        <f t="shared" si="22"/>
        <v>1.1272486244429036E-2</v>
      </c>
      <c r="P175" s="4">
        <f t="shared" si="23"/>
        <v>9.1397040638772681E-4</v>
      </c>
      <c r="Q175" s="4">
        <f t="shared" si="24"/>
        <v>-3.9951843438012745E-3</v>
      </c>
      <c r="R175" s="4">
        <f t="shared" si="25"/>
        <v>3.3842959070051457E-2</v>
      </c>
      <c r="S175" s="4">
        <f t="shared" si="26"/>
        <v>7.5167505978416694E-3</v>
      </c>
    </row>
    <row r="176" spans="1:19" ht="18.75" x14ac:dyDescent="0.25">
      <c r="A176" s="2">
        <v>45093</v>
      </c>
      <c r="B176" s="3">
        <v>184.91999799999999</v>
      </c>
      <c r="C176" s="3">
        <v>342.32998700000002</v>
      </c>
      <c r="D176" s="3">
        <v>124.05999799999999</v>
      </c>
      <c r="E176" s="3">
        <v>438.07998700000002</v>
      </c>
      <c r="F176" s="3">
        <v>113.589996</v>
      </c>
      <c r="G176" s="3">
        <v>13689.570313</v>
      </c>
      <c r="H176" s="3">
        <v>4409.59</v>
      </c>
      <c r="I176" s="3">
        <v>71.78</v>
      </c>
      <c r="J176" s="3">
        <v>1957.36</v>
      </c>
      <c r="K176" s="4">
        <f t="shared" si="18"/>
        <v>-6.7886598873084028E-3</v>
      </c>
      <c r="L176" s="4">
        <f t="shared" si="19"/>
        <v>-3.6783763376504303E-3</v>
      </c>
      <c r="M176" s="4">
        <f t="shared" si="20"/>
        <v>-5.8771205240470649E-3</v>
      </c>
      <c r="N176" s="4">
        <f t="shared" si="21"/>
        <v>-1.6714665914175399E-2</v>
      </c>
      <c r="O176" s="4">
        <f t="shared" si="22"/>
        <v>-1.3848554376798885E-2</v>
      </c>
      <c r="P176" s="4">
        <f t="shared" si="23"/>
        <v>2.5804839928704925E-2</v>
      </c>
      <c r="Q176" s="4">
        <f t="shared" si="24"/>
        <v>1.0442501971234402E-2</v>
      </c>
      <c r="R176" s="4">
        <f t="shared" si="25"/>
        <v>1.6292495219220781E-2</v>
      </c>
      <c r="S176" s="4">
        <f t="shared" si="26"/>
        <v>-1.4814777000856524E-4</v>
      </c>
    </row>
    <row r="177" spans="1:19" ht="18.75" x14ac:dyDescent="0.25">
      <c r="A177" s="2">
        <v>45097</v>
      </c>
      <c r="B177" s="3">
        <v>185.009995</v>
      </c>
      <c r="C177" s="3">
        <v>338.04998799999998</v>
      </c>
      <c r="D177" s="3">
        <v>123.849998</v>
      </c>
      <c r="E177" s="3">
        <v>430.45001200000002</v>
      </c>
      <c r="F177" s="3">
        <v>109.540001</v>
      </c>
      <c r="G177" s="3">
        <v>13667.290039</v>
      </c>
      <c r="H177" s="3">
        <v>4388.71</v>
      </c>
      <c r="I177" s="3">
        <v>70.5</v>
      </c>
      <c r="J177" s="3">
        <v>1935.91</v>
      </c>
      <c r="K177" s="4">
        <f t="shared" si="18"/>
        <v>-1.6288622772843749E-3</v>
      </c>
      <c r="L177" s="4">
        <f t="shared" si="19"/>
        <v>-4.7463803686906532E-3</v>
      </c>
      <c r="M177" s="4">
        <f t="shared" si="20"/>
        <v>4.8656234140774383E-4</v>
      </c>
      <c r="N177" s="4">
        <f t="shared" si="21"/>
        <v>-1.2581368100665253E-2</v>
      </c>
      <c r="O177" s="4">
        <f t="shared" si="22"/>
        <v>-1.6941636369379824E-3</v>
      </c>
      <c r="P177" s="4">
        <f t="shared" si="23"/>
        <v>-1.7570311443372847E-2</v>
      </c>
      <c r="Q177" s="4">
        <f t="shared" si="24"/>
        <v>-3.6305650544301585E-2</v>
      </c>
      <c r="R177" s="4">
        <f t="shared" si="25"/>
        <v>-1.7993175901238206E-2</v>
      </c>
      <c r="S177" s="4">
        <f t="shared" si="26"/>
        <v>-1.1019126359003342E-2</v>
      </c>
    </row>
    <row r="178" spans="1:19" ht="18.75" x14ac:dyDescent="0.25">
      <c r="A178" s="2">
        <v>45098</v>
      </c>
      <c r="B178" s="3">
        <v>183.96000699999999</v>
      </c>
      <c r="C178" s="3">
        <v>333.55999800000001</v>
      </c>
      <c r="D178" s="3">
        <v>121.260002</v>
      </c>
      <c r="E178" s="3">
        <v>430.25</v>
      </c>
      <c r="F178" s="3">
        <v>109.980003</v>
      </c>
      <c r="G178" s="3">
        <v>13502.200194999999</v>
      </c>
      <c r="H178" s="3">
        <v>4365.6899999999996</v>
      </c>
      <c r="I178" s="3">
        <v>72.53</v>
      </c>
      <c r="J178" s="3">
        <v>1932.26</v>
      </c>
      <c r="K178" s="4">
        <f t="shared" si="18"/>
        <v>-1.2152740033314504E-2</v>
      </c>
      <c r="L178" s="4">
        <f t="shared" si="19"/>
        <v>-5.2590818461865788E-3</v>
      </c>
      <c r="M178" s="4">
        <f t="shared" si="20"/>
        <v>-5.6914699224718968E-3</v>
      </c>
      <c r="N178" s="4">
        <f t="shared" si="21"/>
        <v>-1.3371024816116912E-2</v>
      </c>
      <c r="O178" s="4">
        <f t="shared" si="22"/>
        <v>-2.1134122649732034E-2</v>
      </c>
      <c r="P178" s="4">
        <f t="shared" si="23"/>
        <v>-4.6476589011673278E-4</v>
      </c>
      <c r="Q178" s="4">
        <f t="shared" si="24"/>
        <v>4.0087698726946758E-3</v>
      </c>
      <c r="R178" s="4">
        <f t="shared" si="25"/>
        <v>2.8387559557098055E-2</v>
      </c>
      <c r="S178" s="4">
        <f t="shared" si="26"/>
        <v>-1.8871978652926348E-3</v>
      </c>
    </row>
    <row r="179" spans="1:19" ht="18.75" x14ac:dyDescent="0.25">
      <c r="A179" s="2">
        <v>45099</v>
      </c>
      <c r="B179" s="3">
        <v>187</v>
      </c>
      <c r="C179" s="3">
        <v>339.709991</v>
      </c>
      <c r="D179" s="3">
        <v>123.870003</v>
      </c>
      <c r="E179" s="3">
        <v>422.08999599999999</v>
      </c>
      <c r="F179" s="3">
        <v>110.459999</v>
      </c>
      <c r="G179" s="3">
        <v>13630.610352</v>
      </c>
      <c r="H179" s="3">
        <v>4381.8900000000003</v>
      </c>
      <c r="I179" s="3">
        <v>69.510000000000005</v>
      </c>
      <c r="J179" s="3">
        <v>1913.52</v>
      </c>
      <c r="K179" s="4">
        <f t="shared" si="18"/>
        <v>9.4653751774493276E-3</v>
      </c>
      <c r="L179" s="4">
        <f t="shared" si="19"/>
        <v>3.7038857650539521E-3</v>
      </c>
      <c r="M179" s="4">
        <f t="shared" si="20"/>
        <v>1.6390236131113851E-2</v>
      </c>
      <c r="N179" s="4">
        <f t="shared" si="21"/>
        <v>1.8269532756390521E-2</v>
      </c>
      <c r="O179" s="4">
        <f t="shared" si="22"/>
        <v>2.129563564797779E-2</v>
      </c>
      <c r="P179" s="4">
        <f t="shared" si="23"/>
        <v>-1.9147883128952655E-2</v>
      </c>
      <c r="Q179" s="4">
        <f t="shared" si="24"/>
        <v>4.3548970626355425E-3</v>
      </c>
      <c r="R179" s="4">
        <f t="shared" si="25"/>
        <v>-4.2529642262926388E-2</v>
      </c>
      <c r="S179" s="4">
        <f t="shared" si="26"/>
        <v>-9.7458244249921788E-3</v>
      </c>
    </row>
    <row r="180" spans="1:19" ht="18.75" x14ac:dyDescent="0.25">
      <c r="A180" s="2">
        <v>45100</v>
      </c>
      <c r="B180" s="3">
        <v>186.679993</v>
      </c>
      <c r="C180" s="3">
        <v>335.01998900000001</v>
      </c>
      <c r="D180" s="3">
        <v>123.019997</v>
      </c>
      <c r="E180" s="3">
        <v>406.32000699999998</v>
      </c>
      <c r="F180" s="3">
        <v>109.519997</v>
      </c>
      <c r="G180" s="3">
        <v>13492.519531</v>
      </c>
      <c r="H180" s="3">
        <v>4348.33</v>
      </c>
      <c r="I180" s="3">
        <v>69.16</v>
      </c>
      <c r="J180" s="3">
        <v>1921.36</v>
      </c>
      <c r="K180" s="4">
        <f t="shared" si="18"/>
        <v>-1.0182601695320094E-2</v>
      </c>
      <c r="L180" s="4">
        <f t="shared" si="19"/>
        <v>-7.688274822307147E-3</v>
      </c>
      <c r="M180" s="4">
        <f t="shared" si="20"/>
        <v>-1.7127332702941364E-3</v>
      </c>
      <c r="N180" s="4">
        <f t="shared" si="21"/>
        <v>-1.3902087277573041E-2</v>
      </c>
      <c r="O180" s="4">
        <f t="shared" si="22"/>
        <v>-6.8857333911041887E-3</v>
      </c>
      <c r="P180" s="4">
        <f t="shared" si="23"/>
        <v>-3.8077508241906019E-2</v>
      </c>
      <c r="Q180" s="4">
        <f t="shared" si="24"/>
        <v>-8.5463018320545044E-3</v>
      </c>
      <c r="R180" s="4">
        <f t="shared" si="25"/>
        <v>-5.0479662973049212E-3</v>
      </c>
      <c r="S180" s="4">
        <f t="shared" si="26"/>
        <v>4.0887907431578141E-3</v>
      </c>
    </row>
    <row r="181" spans="1:19" ht="18.75" x14ac:dyDescent="0.25">
      <c r="A181" s="2">
        <v>45103</v>
      </c>
      <c r="B181" s="3">
        <v>185.270004</v>
      </c>
      <c r="C181" s="3">
        <v>328.60000600000001</v>
      </c>
      <c r="D181" s="3">
        <v>119.089996</v>
      </c>
      <c r="E181" s="3">
        <v>418.76001000000002</v>
      </c>
      <c r="F181" s="3">
        <v>111.739998</v>
      </c>
      <c r="G181" s="3">
        <v>13335.780273</v>
      </c>
      <c r="H181" s="3">
        <v>4328.82</v>
      </c>
      <c r="I181" s="3">
        <v>69.37</v>
      </c>
      <c r="J181" s="3">
        <v>1922.85</v>
      </c>
      <c r="K181" s="4">
        <f t="shared" si="18"/>
        <v>-1.1684753971541211E-2</v>
      </c>
      <c r="L181" s="4">
        <f t="shared" si="19"/>
        <v>-4.4968757892660969E-3</v>
      </c>
      <c r="M181" s="4">
        <f t="shared" si="20"/>
        <v>-7.5816414322597159E-3</v>
      </c>
      <c r="N181" s="4">
        <f t="shared" si="21"/>
        <v>-1.9348974839229986E-2</v>
      </c>
      <c r="O181" s="4">
        <f t="shared" si="22"/>
        <v>-3.2467443202082072E-2</v>
      </c>
      <c r="P181" s="4">
        <f t="shared" si="23"/>
        <v>3.0156943610390518E-2</v>
      </c>
      <c r="Q181" s="4">
        <f t="shared" si="24"/>
        <v>2.0067572544373132E-2</v>
      </c>
      <c r="R181" s="4">
        <f t="shared" si="25"/>
        <v>3.031836582120397E-3</v>
      </c>
      <c r="S181" s="4">
        <f t="shared" si="26"/>
        <v>7.7519182074575971E-4</v>
      </c>
    </row>
    <row r="182" spans="1:19" ht="18.75" x14ac:dyDescent="0.25">
      <c r="A182" s="2">
        <v>45104</v>
      </c>
      <c r="B182" s="3">
        <v>188.05999800000001</v>
      </c>
      <c r="C182" s="3">
        <v>334.57000699999998</v>
      </c>
      <c r="D182" s="3">
        <v>119.010002</v>
      </c>
      <c r="E182" s="3">
        <v>411.17001299999998</v>
      </c>
      <c r="F182" s="3">
        <v>113.610001</v>
      </c>
      <c r="G182" s="3">
        <v>13555.669921999999</v>
      </c>
      <c r="H182" s="3">
        <v>4378.41</v>
      </c>
      <c r="I182" s="3">
        <v>67.7</v>
      </c>
      <c r="J182" s="3">
        <v>1913.35</v>
      </c>
      <c r="K182" s="4">
        <f t="shared" si="18"/>
        <v>1.6354235147295094E-2</v>
      </c>
      <c r="L182" s="4">
        <f t="shared" si="19"/>
        <v>1.1390657230512101E-2</v>
      </c>
      <c r="M182" s="4">
        <f t="shared" si="20"/>
        <v>1.4946808061994223E-2</v>
      </c>
      <c r="N182" s="4">
        <f t="shared" si="21"/>
        <v>1.8004922298336931E-2</v>
      </c>
      <c r="O182" s="4">
        <f t="shared" si="22"/>
        <v>-6.7193619220236778E-4</v>
      </c>
      <c r="P182" s="4">
        <f t="shared" si="23"/>
        <v>-1.8291201433082657E-2</v>
      </c>
      <c r="Q182" s="4">
        <f t="shared" si="24"/>
        <v>1.6596813251546074E-2</v>
      </c>
      <c r="R182" s="4">
        <f t="shared" si="25"/>
        <v>-2.4368317478980626E-2</v>
      </c>
      <c r="S182" s="4">
        <f t="shared" si="26"/>
        <v>-4.9528280172959627E-3</v>
      </c>
    </row>
    <row r="183" spans="1:19" ht="18.75" x14ac:dyDescent="0.25">
      <c r="A183" s="2">
        <v>45105</v>
      </c>
      <c r="B183" s="3">
        <v>189.25</v>
      </c>
      <c r="C183" s="3">
        <v>335.85000600000001</v>
      </c>
      <c r="D183" s="3">
        <v>121.08000199999999</v>
      </c>
      <c r="E183" s="3">
        <v>408.22000100000002</v>
      </c>
      <c r="F183" s="3">
        <v>113.029999</v>
      </c>
      <c r="G183" s="3">
        <v>13591.75</v>
      </c>
      <c r="H183" s="3">
        <v>4376.8599999999997</v>
      </c>
      <c r="I183" s="3">
        <v>69.56</v>
      </c>
      <c r="J183" s="3">
        <v>1907.42</v>
      </c>
      <c r="K183" s="4">
        <f t="shared" si="18"/>
        <v>2.6580867977206058E-3</v>
      </c>
      <c r="L183" s="4">
        <f t="shared" si="19"/>
        <v>-3.5407246519950932E-4</v>
      </c>
      <c r="M183" s="4">
        <f t="shared" si="20"/>
        <v>6.3078421035310875E-3</v>
      </c>
      <c r="N183" s="4">
        <f t="shared" si="21"/>
        <v>3.8185034172054733E-3</v>
      </c>
      <c r="O183" s="4">
        <f t="shared" si="22"/>
        <v>1.7243960671863422E-2</v>
      </c>
      <c r="P183" s="4">
        <f t="shared" si="23"/>
        <v>-7.2005386825419217E-3</v>
      </c>
      <c r="Q183" s="4">
        <f t="shared" si="24"/>
        <v>-5.1182780284241133E-3</v>
      </c>
      <c r="R183" s="4">
        <f t="shared" si="25"/>
        <v>2.710350956785294E-2</v>
      </c>
      <c r="S183" s="4">
        <f t="shared" si="26"/>
        <v>-3.1040888415039733E-3</v>
      </c>
    </row>
    <row r="184" spans="1:19" ht="18.75" x14ac:dyDescent="0.25">
      <c r="A184" s="2">
        <v>45106</v>
      </c>
      <c r="B184" s="3">
        <v>189.58999600000001</v>
      </c>
      <c r="C184" s="3">
        <v>335.04998799999998</v>
      </c>
      <c r="D184" s="3">
        <v>120.010002</v>
      </c>
      <c r="E184" s="3">
        <v>423.01998900000001</v>
      </c>
      <c r="F184" s="3">
        <v>113.370003</v>
      </c>
      <c r="G184" s="3">
        <v>13591.330078000001</v>
      </c>
      <c r="H184" s="3">
        <v>4396.4399999999996</v>
      </c>
      <c r="I184" s="3">
        <v>69.86</v>
      </c>
      <c r="J184" s="3">
        <v>1908.15</v>
      </c>
      <c r="K184" s="4">
        <f t="shared" si="18"/>
        <v>-3.0895836588661886E-5</v>
      </c>
      <c r="L184" s="4">
        <f t="shared" si="19"/>
        <v>4.4635502053141703E-3</v>
      </c>
      <c r="M184" s="4">
        <f t="shared" si="20"/>
        <v>1.7949323982294038E-3</v>
      </c>
      <c r="N184" s="4">
        <f t="shared" si="21"/>
        <v>-2.3849109743625907E-3</v>
      </c>
      <c r="O184" s="4">
        <f t="shared" si="22"/>
        <v>-8.8764113628945381E-3</v>
      </c>
      <c r="P184" s="4">
        <f t="shared" si="23"/>
        <v>3.5613186033373392E-2</v>
      </c>
      <c r="Q184" s="4">
        <f t="shared" si="24"/>
        <v>3.0035711361028877E-3</v>
      </c>
      <c r="R184" s="4">
        <f t="shared" si="25"/>
        <v>4.3035498926035391E-3</v>
      </c>
      <c r="S184" s="4">
        <f t="shared" si="26"/>
        <v>3.8264270287627068E-4</v>
      </c>
    </row>
    <row r="185" spans="1:19" ht="18.75" x14ac:dyDescent="0.25">
      <c r="A185" s="2">
        <v>45107</v>
      </c>
      <c r="B185" s="3">
        <v>193.970001</v>
      </c>
      <c r="C185" s="3">
        <v>340.540009</v>
      </c>
      <c r="D185" s="3">
        <v>120.970001</v>
      </c>
      <c r="E185" s="3">
        <v>424.13000499999998</v>
      </c>
      <c r="F185" s="3">
        <v>110.370003</v>
      </c>
      <c r="G185" s="3">
        <v>13787.919921999999</v>
      </c>
      <c r="H185" s="3">
        <v>4450.38</v>
      </c>
      <c r="I185" s="3">
        <v>70.64</v>
      </c>
      <c r="J185" s="3">
        <v>1919.57</v>
      </c>
      <c r="K185" s="4">
        <f t="shared" si="18"/>
        <v>1.4360745642434591E-2</v>
      </c>
      <c r="L185" s="4">
        <f t="shared" si="19"/>
        <v>1.2194363266362706E-2</v>
      </c>
      <c r="M185" s="4">
        <f t="shared" si="20"/>
        <v>2.2839688369848989E-2</v>
      </c>
      <c r="N185" s="4">
        <f t="shared" si="21"/>
        <v>1.6252880817481757E-2</v>
      </c>
      <c r="O185" s="4">
        <f t="shared" si="22"/>
        <v>7.9674999296413061E-3</v>
      </c>
      <c r="P185" s="4">
        <f t="shared" si="23"/>
        <v>2.6205905521196828E-3</v>
      </c>
      <c r="Q185" s="4">
        <f t="shared" si="24"/>
        <v>-2.6818447525442348E-2</v>
      </c>
      <c r="R185" s="4">
        <f t="shared" si="25"/>
        <v>1.1103316917018595E-2</v>
      </c>
      <c r="S185" s="4">
        <f t="shared" si="26"/>
        <v>5.9670163357515519E-3</v>
      </c>
    </row>
    <row r="186" spans="1:19" ht="18.75" x14ac:dyDescent="0.25">
      <c r="A186" s="2">
        <v>45110</v>
      </c>
      <c r="B186" s="3">
        <v>192.46000699999999</v>
      </c>
      <c r="C186" s="3">
        <v>337.98998999999998</v>
      </c>
      <c r="D186" s="3">
        <v>120.55999799999999</v>
      </c>
      <c r="E186" s="3">
        <v>423.17001299999998</v>
      </c>
      <c r="F186" s="3">
        <v>109.110001</v>
      </c>
      <c r="G186" s="3">
        <v>13816.769531</v>
      </c>
      <c r="H186" s="3">
        <v>4455.59</v>
      </c>
      <c r="I186" s="3">
        <v>69.790000000000006</v>
      </c>
      <c r="J186" s="3">
        <v>1921.43</v>
      </c>
      <c r="K186" s="4">
        <f t="shared" si="18"/>
        <v>2.0901969973324999E-3</v>
      </c>
      <c r="L186" s="4">
        <f t="shared" si="19"/>
        <v>1.1700018289601843E-3</v>
      </c>
      <c r="M186" s="4">
        <f t="shared" si="20"/>
        <v>-7.8151367861886683E-3</v>
      </c>
      <c r="N186" s="4">
        <f t="shared" si="21"/>
        <v>-7.5163397612517165E-3</v>
      </c>
      <c r="O186" s="4">
        <f t="shared" si="22"/>
        <v>-3.3950515092794589E-3</v>
      </c>
      <c r="P186" s="4">
        <f t="shared" si="23"/>
        <v>-2.2660035179612056E-3</v>
      </c>
      <c r="Q186" s="4">
        <f t="shared" si="24"/>
        <v>-1.1481828134021503E-2</v>
      </c>
      <c r="R186" s="4">
        <f t="shared" si="25"/>
        <v>-1.2105823266644201E-2</v>
      </c>
      <c r="S186" s="4">
        <f t="shared" si="26"/>
        <v>9.6849786273792203E-4</v>
      </c>
    </row>
    <row r="187" spans="1:19" ht="18.75" x14ac:dyDescent="0.25">
      <c r="A187" s="2">
        <v>45112</v>
      </c>
      <c r="B187" s="3">
        <v>191.33000200000001</v>
      </c>
      <c r="C187" s="3">
        <v>338.14999399999999</v>
      </c>
      <c r="D187" s="3">
        <v>122.629997</v>
      </c>
      <c r="E187" s="3">
        <v>421.02999899999998</v>
      </c>
      <c r="F187" s="3">
        <v>107.099998</v>
      </c>
      <c r="G187" s="3">
        <v>13791.650390999999</v>
      </c>
      <c r="H187" s="3">
        <v>4446.82</v>
      </c>
      <c r="I187" s="3">
        <v>71.790000000000006</v>
      </c>
      <c r="J187" s="3">
        <v>1917.32</v>
      </c>
      <c r="K187" s="4">
        <f t="shared" si="18"/>
        <v>-1.8196729115389665E-3</v>
      </c>
      <c r="L187" s="4">
        <f t="shared" si="19"/>
        <v>-1.9702536362673942E-3</v>
      </c>
      <c r="M187" s="4">
        <f t="shared" si="20"/>
        <v>-5.8886799493928985E-3</v>
      </c>
      <c r="N187" s="4">
        <f t="shared" si="21"/>
        <v>4.7328661748478743E-4</v>
      </c>
      <c r="O187" s="4">
        <f t="shared" si="22"/>
        <v>1.7024129581110332E-2</v>
      </c>
      <c r="P187" s="4">
        <f t="shared" si="23"/>
        <v>-5.0699326072662287E-3</v>
      </c>
      <c r="Q187" s="4">
        <f t="shared" si="24"/>
        <v>-1.8593598052503511E-2</v>
      </c>
      <c r="R187" s="4">
        <f t="shared" si="25"/>
        <v>2.8254457559331453E-2</v>
      </c>
      <c r="S187" s="4">
        <f t="shared" si="26"/>
        <v>-2.141322863147044E-3</v>
      </c>
    </row>
    <row r="188" spans="1:19" ht="18.75" x14ac:dyDescent="0.25">
      <c r="A188" s="2">
        <v>45113</v>
      </c>
      <c r="B188" s="3">
        <v>191.80999800000001</v>
      </c>
      <c r="C188" s="3">
        <v>341.26998900000001</v>
      </c>
      <c r="D188" s="3">
        <v>120.93</v>
      </c>
      <c r="E188" s="3">
        <v>425.02999899999998</v>
      </c>
      <c r="F188" s="3">
        <v>105.099998</v>
      </c>
      <c r="G188" s="3">
        <v>13679.040039</v>
      </c>
      <c r="H188" s="3">
        <v>4411.59</v>
      </c>
      <c r="I188" s="3">
        <v>71.8</v>
      </c>
      <c r="J188" s="3">
        <v>1910.8</v>
      </c>
      <c r="K188" s="4">
        <f t="shared" si="18"/>
        <v>-8.1986277751857108E-3</v>
      </c>
      <c r="L188" s="4">
        <f t="shared" si="19"/>
        <v>-7.9540652874783013E-3</v>
      </c>
      <c r="M188" s="4">
        <f t="shared" si="20"/>
        <v>2.5055919565565299E-3</v>
      </c>
      <c r="N188" s="4">
        <f t="shared" si="21"/>
        <v>9.184354330504834E-3</v>
      </c>
      <c r="O188" s="4">
        <f t="shared" si="22"/>
        <v>-1.3959801512915954E-2</v>
      </c>
      <c r="P188" s="4">
        <f t="shared" si="23"/>
        <v>9.4556646398818271E-3</v>
      </c>
      <c r="Q188" s="4">
        <f t="shared" si="24"/>
        <v>-1.8850699926157101E-2</v>
      </c>
      <c r="R188" s="4">
        <f t="shared" si="25"/>
        <v>1.3928546578673723E-4</v>
      </c>
      <c r="S188" s="4">
        <f t="shared" si="26"/>
        <v>-3.4063750898655223E-3</v>
      </c>
    </row>
    <row r="189" spans="1:19" ht="18.75" x14ac:dyDescent="0.25">
      <c r="A189" s="2">
        <v>45114</v>
      </c>
      <c r="B189" s="3">
        <v>190.679993</v>
      </c>
      <c r="C189" s="3">
        <v>337.22000100000002</v>
      </c>
      <c r="D189" s="3">
        <v>120.139999</v>
      </c>
      <c r="E189" s="3">
        <v>421.79998799999998</v>
      </c>
      <c r="F189" s="3">
        <v>104.459999</v>
      </c>
      <c r="G189" s="3">
        <v>13660.719727</v>
      </c>
      <c r="H189" s="3">
        <v>4398.95</v>
      </c>
      <c r="I189" s="3">
        <v>73.86</v>
      </c>
      <c r="J189" s="3">
        <v>1924.28</v>
      </c>
      <c r="K189" s="4">
        <f t="shared" si="18"/>
        <v>-1.3401957368267723E-3</v>
      </c>
      <c r="L189" s="4">
        <f t="shared" si="19"/>
        <v>-2.8692926136023467E-3</v>
      </c>
      <c r="M189" s="4">
        <f t="shared" si="20"/>
        <v>-5.908694680706897E-3</v>
      </c>
      <c r="N189" s="4">
        <f t="shared" si="21"/>
        <v>-1.1938381292590911E-2</v>
      </c>
      <c r="O189" s="4">
        <f t="shared" si="22"/>
        <v>-6.554144698791199E-3</v>
      </c>
      <c r="P189" s="4">
        <f t="shared" si="23"/>
        <v>-7.6285127205319037E-3</v>
      </c>
      <c r="Q189" s="4">
        <f t="shared" si="24"/>
        <v>-6.108045418299202E-3</v>
      </c>
      <c r="R189" s="4">
        <f t="shared" si="25"/>
        <v>2.8286933370238743E-2</v>
      </c>
      <c r="S189" s="4">
        <f t="shared" si="26"/>
        <v>7.0298692668908412E-3</v>
      </c>
    </row>
    <row r="190" spans="1:19" ht="18.75" x14ac:dyDescent="0.25">
      <c r="A190" s="2">
        <v>45117</v>
      </c>
      <c r="B190" s="3">
        <v>188.61000100000001</v>
      </c>
      <c r="C190" s="3">
        <v>331.82998700000002</v>
      </c>
      <c r="D190" s="3">
        <v>116.870003</v>
      </c>
      <c r="E190" s="3">
        <v>424.04998799999998</v>
      </c>
      <c r="F190" s="3">
        <v>105.779999</v>
      </c>
      <c r="G190" s="3">
        <v>13685.480469</v>
      </c>
      <c r="H190" s="3">
        <v>4409.53</v>
      </c>
      <c r="I190" s="3">
        <v>72.989999999999995</v>
      </c>
      <c r="J190" s="3">
        <v>1924.99</v>
      </c>
      <c r="K190" s="4">
        <f t="shared" si="18"/>
        <v>1.8109096393076282E-3</v>
      </c>
      <c r="L190" s="4">
        <f t="shared" si="19"/>
        <v>2.4022317330228151E-3</v>
      </c>
      <c r="M190" s="4">
        <f t="shared" si="20"/>
        <v>-1.0915197260879457E-2</v>
      </c>
      <c r="N190" s="4">
        <f t="shared" si="21"/>
        <v>-1.611278890967284E-2</v>
      </c>
      <c r="O190" s="4">
        <f t="shared" si="22"/>
        <v>-2.7595489483780232E-2</v>
      </c>
      <c r="P190" s="4">
        <f t="shared" si="23"/>
        <v>5.3201049139871837E-3</v>
      </c>
      <c r="Q190" s="4">
        <f t="shared" si="24"/>
        <v>1.2557242749140747E-2</v>
      </c>
      <c r="R190" s="4">
        <f t="shared" si="25"/>
        <v>-1.1848963960876245E-2</v>
      </c>
      <c r="S190" s="4">
        <f t="shared" si="26"/>
        <v>3.6890112049912894E-4</v>
      </c>
    </row>
    <row r="191" spans="1:19" ht="18.75" x14ac:dyDescent="0.25">
      <c r="A191" s="2">
        <v>45118</v>
      </c>
      <c r="B191" s="3">
        <v>188.08000200000001</v>
      </c>
      <c r="C191" s="3">
        <v>332.47000100000002</v>
      </c>
      <c r="D191" s="3">
        <v>117.709999</v>
      </c>
      <c r="E191" s="3">
        <v>439.01998900000001</v>
      </c>
      <c r="F191" s="3">
        <v>107.389999</v>
      </c>
      <c r="G191" s="3">
        <v>13760.700194999999</v>
      </c>
      <c r="H191" s="3">
        <v>4439.26</v>
      </c>
      <c r="I191" s="3">
        <v>74.83</v>
      </c>
      <c r="J191" s="3">
        <v>1931.99</v>
      </c>
      <c r="K191" s="4">
        <f t="shared" si="18"/>
        <v>5.481266428115741E-3</v>
      </c>
      <c r="L191" s="4">
        <f t="shared" si="19"/>
        <v>6.7195880716203853E-3</v>
      </c>
      <c r="M191" s="4">
        <f t="shared" si="20"/>
        <v>-2.8139814994383155E-3</v>
      </c>
      <c r="N191" s="4">
        <f t="shared" si="21"/>
        <v>1.9268830636334062E-3</v>
      </c>
      <c r="O191" s="4">
        <f t="shared" si="22"/>
        <v>7.1617323143217089E-3</v>
      </c>
      <c r="P191" s="4">
        <f t="shared" si="23"/>
        <v>3.4693600559028349E-2</v>
      </c>
      <c r="Q191" s="4">
        <f t="shared" si="24"/>
        <v>1.5105602374020163E-2</v>
      </c>
      <c r="R191" s="4">
        <f t="shared" si="25"/>
        <v>2.4896428628726364E-2</v>
      </c>
      <c r="S191" s="4">
        <f t="shared" si="26"/>
        <v>3.6297868724343226E-3</v>
      </c>
    </row>
    <row r="192" spans="1:19" ht="18.75" x14ac:dyDescent="0.25">
      <c r="A192" s="2">
        <v>45119</v>
      </c>
      <c r="B192" s="3">
        <v>189.770004</v>
      </c>
      <c r="C192" s="3">
        <v>337.20001200000002</v>
      </c>
      <c r="D192" s="3">
        <v>119.620003</v>
      </c>
      <c r="E192" s="3">
        <v>459.76998900000001</v>
      </c>
      <c r="F192" s="3">
        <v>107.760002</v>
      </c>
      <c r="G192" s="3">
        <v>13918.959961</v>
      </c>
      <c r="H192" s="3">
        <v>4472.16</v>
      </c>
      <c r="I192" s="3">
        <v>75.75</v>
      </c>
      <c r="J192" s="3">
        <v>1957.09</v>
      </c>
      <c r="K192" s="4">
        <f t="shared" si="18"/>
        <v>1.1435219194462954E-2</v>
      </c>
      <c r="L192" s="4">
        <f t="shared" si="19"/>
        <v>7.383817501052891E-3</v>
      </c>
      <c r="M192" s="4">
        <f t="shared" si="20"/>
        <v>8.9454187784474698E-3</v>
      </c>
      <c r="N192" s="4">
        <f t="shared" si="21"/>
        <v>1.4126628245670117E-2</v>
      </c>
      <c r="O192" s="4">
        <f t="shared" si="22"/>
        <v>1.6096112766894464E-2</v>
      </c>
      <c r="P192" s="4">
        <f t="shared" si="23"/>
        <v>4.6181395448264849E-2</v>
      </c>
      <c r="Q192" s="4">
        <f t="shared" si="24"/>
        <v>3.4394921035996633E-3</v>
      </c>
      <c r="R192" s="4">
        <f t="shared" si="25"/>
        <v>1.2219570297211362E-2</v>
      </c>
      <c r="S192" s="4">
        <f t="shared" si="26"/>
        <v>1.2908116321298247E-2</v>
      </c>
    </row>
    <row r="193" spans="1:19" ht="18.75" x14ac:dyDescent="0.25">
      <c r="A193" s="2">
        <v>45120</v>
      </c>
      <c r="B193" s="3">
        <v>190.53999300000001</v>
      </c>
      <c r="C193" s="3">
        <v>342.66000400000001</v>
      </c>
      <c r="D193" s="3">
        <v>124.83000199999999</v>
      </c>
      <c r="E193" s="3">
        <v>454.69000199999999</v>
      </c>
      <c r="F193" s="3">
        <v>107.839996</v>
      </c>
      <c r="G193" s="3">
        <v>14138.570313</v>
      </c>
      <c r="H193" s="3">
        <v>4510.04</v>
      </c>
      <c r="I193" s="3">
        <v>76.89</v>
      </c>
      <c r="J193" s="3">
        <v>1960.19</v>
      </c>
      <c r="K193" s="4">
        <f t="shared" si="18"/>
        <v>1.5654609281052154E-2</v>
      </c>
      <c r="L193" s="4">
        <f t="shared" si="19"/>
        <v>8.434509266769535E-3</v>
      </c>
      <c r="M193" s="4">
        <f t="shared" si="20"/>
        <v>4.0492758969053883E-3</v>
      </c>
      <c r="N193" s="4">
        <f t="shared" si="21"/>
        <v>1.6062451863316923E-2</v>
      </c>
      <c r="O193" s="4">
        <f t="shared" si="22"/>
        <v>4.2632750988920297E-2</v>
      </c>
      <c r="P193" s="4">
        <f t="shared" si="23"/>
        <v>-1.1110468051267395E-2</v>
      </c>
      <c r="Q193" s="4">
        <f t="shared" si="24"/>
        <v>7.4205941013722647E-4</v>
      </c>
      <c r="R193" s="4">
        <f t="shared" si="25"/>
        <v>1.4937384654610922E-2</v>
      </c>
      <c r="S193" s="4">
        <f t="shared" si="26"/>
        <v>1.5827312048845366E-3</v>
      </c>
    </row>
    <row r="194" spans="1:19" ht="18.75" x14ac:dyDescent="0.25">
      <c r="A194" s="2">
        <v>45121</v>
      </c>
      <c r="B194" s="3">
        <v>190.69000199999999</v>
      </c>
      <c r="C194" s="3">
        <v>345.23998999999998</v>
      </c>
      <c r="D194" s="3">
        <v>125.699997</v>
      </c>
      <c r="E194" s="3">
        <v>464.60998499999999</v>
      </c>
      <c r="F194" s="3">
        <v>107.949997</v>
      </c>
      <c r="G194" s="3">
        <v>14113.700194999999</v>
      </c>
      <c r="H194" s="3">
        <v>4505.42</v>
      </c>
      <c r="I194" s="3">
        <v>75.42</v>
      </c>
      <c r="J194" s="3">
        <v>1954.93</v>
      </c>
      <c r="K194" s="4">
        <f t="shared" si="18"/>
        <v>-1.7605752724873655E-3</v>
      </c>
      <c r="L194" s="4">
        <f t="shared" si="19"/>
        <v>-1.0249061954501163E-3</v>
      </c>
      <c r="M194" s="4">
        <f t="shared" si="20"/>
        <v>7.8697379382256319E-4</v>
      </c>
      <c r="N194" s="4">
        <f t="shared" si="21"/>
        <v>7.5010848078936529E-3</v>
      </c>
      <c r="O194" s="4">
        <f t="shared" si="22"/>
        <v>6.9452640451038274E-3</v>
      </c>
      <c r="P194" s="4">
        <f t="shared" si="23"/>
        <v>2.158243924586517E-2</v>
      </c>
      <c r="Q194" s="4">
        <f t="shared" si="24"/>
        <v>1.019519098164083E-3</v>
      </c>
      <c r="R194" s="4">
        <f t="shared" si="25"/>
        <v>-1.9303337213878412E-2</v>
      </c>
      <c r="S194" s="4">
        <f t="shared" si="26"/>
        <v>-2.6870201499827285E-3</v>
      </c>
    </row>
    <row r="195" spans="1:19" ht="18.75" x14ac:dyDescent="0.25">
      <c r="A195" s="2">
        <v>45124</v>
      </c>
      <c r="B195" s="3">
        <v>193.990005</v>
      </c>
      <c r="C195" s="3">
        <v>345.73001099999999</v>
      </c>
      <c r="D195" s="3">
        <v>125.05999799999999</v>
      </c>
      <c r="E195" s="3">
        <v>474.94000199999999</v>
      </c>
      <c r="F195" s="3">
        <v>108.709999</v>
      </c>
      <c r="G195" s="3">
        <v>14244.950194999999</v>
      </c>
      <c r="H195" s="3">
        <v>4522.79</v>
      </c>
      <c r="I195" s="3">
        <v>74.150000000000006</v>
      </c>
      <c r="J195" s="3">
        <v>1954.74</v>
      </c>
      <c r="K195" s="4">
        <f t="shared" ref="K195:K252" si="27">LN(G195/G194)</f>
        <v>9.2565009511649098E-3</v>
      </c>
      <c r="L195" s="4">
        <f t="shared" ref="L195:L252" si="28">LN(H195/H194)</f>
        <v>3.8479435973795429E-3</v>
      </c>
      <c r="M195" s="4">
        <f t="shared" si="20"/>
        <v>1.7157553782776433E-2</v>
      </c>
      <c r="N195" s="4">
        <f t="shared" si="21"/>
        <v>1.4183570384829725E-3</v>
      </c>
      <c r="O195" s="4">
        <f t="shared" si="22"/>
        <v>-5.1044855830250377E-3</v>
      </c>
      <c r="P195" s="4">
        <f t="shared" si="23"/>
        <v>2.1990172766664661E-2</v>
      </c>
      <c r="Q195" s="4">
        <f t="shared" si="24"/>
        <v>7.015647846951017E-3</v>
      </c>
      <c r="R195" s="4">
        <f t="shared" si="25"/>
        <v>-1.6982423246269876E-2</v>
      </c>
      <c r="S195" s="4">
        <f t="shared" si="26"/>
        <v>-9.7194903994282322E-5</v>
      </c>
    </row>
    <row r="196" spans="1:19" ht="18.75" x14ac:dyDescent="0.25">
      <c r="A196" s="2">
        <v>45125</v>
      </c>
      <c r="B196" s="3">
        <v>193.729996</v>
      </c>
      <c r="C196" s="3">
        <v>359.48998999999998</v>
      </c>
      <c r="D196" s="3">
        <v>124.08000199999999</v>
      </c>
      <c r="E196" s="3">
        <v>470.76998900000001</v>
      </c>
      <c r="F196" s="3">
        <v>109.720001</v>
      </c>
      <c r="G196" s="3">
        <v>14353.639648</v>
      </c>
      <c r="H196" s="3">
        <v>4554.9799999999996</v>
      </c>
      <c r="I196" s="3">
        <v>75.75</v>
      </c>
      <c r="J196" s="3">
        <v>1978.71</v>
      </c>
      <c r="K196" s="4">
        <f t="shared" si="27"/>
        <v>7.6010724236685997E-3</v>
      </c>
      <c r="L196" s="4">
        <f t="shared" si="28"/>
        <v>7.0920798661324126E-3</v>
      </c>
      <c r="M196" s="4">
        <f t="shared" ref="M196:M252" si="29">LN(B196/B195)</f>
        <v>-1.3412206659770634E-3</v>
      </c>
      <c r="N196" s="4">
        <f t="shared" ref="N196:N252" si="30">LN(C196/C195)</f>
        <v>3.9028177120767192E-2</v>
      </c>
      <c r="O196" s="4">
        <f t="shared" ref="O196:O252" si="31">LN(D196/D195)</f>
        <v>-7.8670711599116531E-3</v>
      </c>
      <c r="P196" s="4">
        <f t="shared" ref="P196:P252" si="32">LN(E196/E195)</f>
        <v>-8.8188558132614916E-3</v>
      </c>
      <c r="Q196" s="4">
        <f t="shared" ref="Q196:Q252" si="33">LN(F196/F195)</f>
        <v>9.2478981663878992E-3</v>
      </c>
      <c r="R196" s="4">
        <f t="shared" ref="R196:R252" si="34">LN(I196/I195)</f>
        <v>2.1348375805537282E-2</v>
      </c>
      <c r="S196" s="4">
        <f t="shared" ref="S196:S252" si="35">LN(J196/J195)</f>
        <v>1.2187924961004336E-2</v>
      </c>
    </row>
    <row r="197" spans="1:19" ht="18.75" x14ac:dyDescent="0.25">
      <c r="A197" s="2">
        <v>45126</v>
      </c>
      <c r="B197" s="3">
        <v>195.10000600000001</v>
      </c>
      <c r="C197" s="3">
        <v>355.07998700000002</v>
      </c>
      <c r="D197" s="3">
        <v>122.779999</v>
      </c>
      <c r="E197" s="3">
        <v>455.20001200000002</v>
      </c>
      <c r="F197" s="3">
        <v>109.879997</v>
      </c>
      <c r="G197" s="3">
        <v>14358.019531</v>
      </c>
      <c r="H197" s="3">
        <v>4565.72</v>
      </c>
      <c r="I197" s="3">
        <v>75.349999999999994</v>
      </c>
      <c r="J197" s="3">
        <v>1976.74</v>
      </c>
      <c r="K197" s="4">
        <f t="shared" si="27"/>
        <v>3.0509438738236913E-4</v>
      </c>
      <c r="L197" s="4">
        <f t="shared" si="28"/>
        <v>2.3550834835142126E-3</v>
      </c>
      <c r="M197" s="4">
        <f t="shared" si="29"/>
        <v>7.046861930963124E-3</v>
      </c>
      <c r="N197" s="4">
        <f t="shared" si="30"/>
        <v>-1.234325295669895E-2</v>
      </c>
      <c r="O197" s="4">
        <f t="shared" si="31"/>
        <v>-1.0532407132215009E-2</v>
      </c>
      <c r="P197" s="4">
        <f t="shared" si="32"/>
        <v>-3.3632719490293547E-2</v>
      </c>
      <c r="Q197" s="4">
        <f t="shared" si="33"/>
        <v>1.457158741049976E-3</v>
      </c>
      <c r="R197" s="4">
        <f t="shared" si="34"/>
        <v>-5.294519316974099E-3</v>
      </c>
      <c r="S197" s="4">
        <f t="shared" si="35"/>
        <v>-9.960940792509876E-4</v>
      </c>
    </row>
    <row r="198" spans="1:19" ht="18.75" x14ac:dyDescent="0.25">
      <c r="A198" s="2">
        <v>45127</v>
      </c>
      <c r="B198" s="3">
        <v>193.13000500000001</v>
      </c>
      <c r="C198" s="3">
        <v>346.86999500000002</v>
      </c>
      <c r="D198" s="3">
        <v>119.529999</v>
      </c>
      <c r="E198" s="3">
        <v>443.08999599999999</v>
      </c>
      <c r="F198" s="3">
        <v>107.529999</v>
      </c>
      <c r="G198" s="3">
        <v>14063.309569999999</v>
      </c>
      <c r="H198" s="3">
        <v>4534.87</v>
      </c>
      <c r="I198" s="3">
        <v>75.63</v>
      </c>
      <c r="J198" s="3">
        <v>1969.62</v>
      </c>
      <c r="K198" s="4">
        <f t="shared" si="27"/>
        <v>-2.0739390710508621E-2</v>
      </c>
      <c r="L198" s="4">
        <f t="shared" si="28"/>
        <v>-6.7798061818515913E-3</v>
      </c>
      <c r="M198" s="4">
        <f t="shared" si="29"/>
        <v>-1.014871520871974E-2</v>
      </c>
      <c r="N198" s="4">
        <f t="shared" si="30"/>
        <v>-2.3393024020876556E-2</v>
      </c>
      <c r="O198" s="4">
        <f t="shared" si="31"/>
        <v>-2.6826750330912346E-2</v>
      </c>
      <c r="P198" s="4">
        <f t="shared" si="32"/>
        <v>-2.6964008519908114E-2</v>
      </c>
      <c r="Q198" s="4">
        <f t="shared" si="33"/>
        <v>-2.161896482185632E-2</v>
      </c>
      <c r="R198" s="4">
        <f t="shared" si="34"/>
        <v>3.7091047954336495E-3</v>
      </c>
      <c r="S198" s="4">
        <f t="shared" si="35"/>
        <v>-3.6083924048959377E-3</v>
      </c>
    </row>
    <row r="199" spans="1:19" ht="18.75" x14ac:dyDescent="0.25">
      <c r="A199" s="2">
        <v>45128</v>
      </c>
      <c r="B199" s="3">
        <v>191.94000199999999</v>
      </c>
      <c r="C199" s="3">
        <v>343.76998900000001</v>
      </c>
      <c r="D199" s="3">
        <v>120.30999799999999</v>
      </c>
      <c r="E199" s="3">
        <v>446.11999500000002</v>
      </c>
      <c r="F199" s="3">
        <v>109.05999799999999</v>
      </c>
      <c r="G199" s="3">
        <v>14032.809569999999</v>
      </c>
      <c r="H199" s="3">
        <v>4536.34</v>
      </c>
      <c r="I199" s="3">
        <v>77.069999999999993</v>
      </c>
      <c r="J199" s="3">
        <v>1960.23</v>
      </c>
      <c r="K199" s="4">
        <f t="shared" si="27"/>
        <v>-2.1711192089429597E-3</v>
      </c>
      <c r="L199" s="4">
        <f t="shared" si="28"/>
        <v>3.2410230010493271E-4</v>
      </c>
      <c r="M199" s="4">
        <f t="shared" si="29"/>
        <v>-6.1807295644006376E-3</v>
      </c>
      <c r="N199" s="4">
        <f t="shared" si="30"/>
        <v>-8.9772584594459207E-3</v>
      </c>
      <c r="O199" s="4">
        <f t="shared" si="31"/>
        <v>6.5043508979217984E-3</v>
      </c>
      <c r="P199" s="4">
        <f t="shared" si="32"/>
        <v>6.8150622643379831E-3</v>
      </c>
      <c r="Q199" s="4">
        <f t="shared" si="33"/>
        <v>1.4128302056681471E-2</v>
      </c>
      <c r="R199" s="4">
        <f t="shared" si="34"/>
        <v>1.8861069921963673E-2</v>
      </c>
      <c r="S199" s="4">
        <f t="shared" si="35"/>
        <v>-4.7788174459691204E-3</v>
      </c>
    </row>
    <row r="200" spans="1:19" ht="18.75" x14ac:dyDescent="0.25">
      <c r="A200" s="2">
        <v>45131</v>
      </c>
      <c r="B200" s="3">
        <v>192.75</v>
      </c>
      <c r="C200" s="3">
        <v>345.10998499999999</v>
      </c>
      <c r="D200" s="3">
        <v>121.879997</v>
      </c>
      <c r="E200" s="3">
        <v>456.790009</v>
      </c>
      <c r="F200" s="3">
        <v>108.769997</v>
      </c>
      <c r="G200" s="3">
        <v>14058.870117</v>
      </c>
      <c r="H200" s="3">
        <v>4554.6400000000003</v>
      </c>
      <c r="I200" s="3">
        <v>78.739999999999995</v>
      </c>
      <c r="J200" s="3">
        <v>1954.51</v>
      </c>
      <c r="K200" s="4">
        <f t="shared" si="27"/>
        <v>1.8553931104479074E-3</v>
      </c>
      <c r="L200" s="4">
        <f t="shared" si="28"/>
        <v>4.0259740353417468E-3</v>
      </c>
      <c r="M200" s="4">
        <f t="shared" si="29"/>
        <v>4.2111788340344104E-3</v>
      </c>
      <c r="N200" s="4">
        <f t="shared" si="30"/>
        <v>3.8903662194827169E-3</v>
      </c>
      <c r="O200" s="4">
        <f t="shared" si="31"/>
        <v>1.2965201081422269E-2</v>
      </c>
      <c r="P200" s="4">
        <f t="shared" si="32"/>
        <v>2.3635823467734417E-2</v>
      </c>
      <c r="Q200" s="4">
        <f t="shared" si="33"/>
        <v>-2.6626376347620171E-3</v>
      </c>
      <c r="R200" s="4">
        <f t="shared" si="34"/>
        <v>2.1437185725689579E-2</v>
      </c>
      <c r="S200" s="4">
        <f t="shared" si="35"/>
        <v>-2.9222906607484843E-3</v>
      </c>
    </row>
    <row r="201" spans="1:19" ht="18.75" x14ac:dyDescent="0.25">
      <c r="A201" s="2">
        <v>45132</v>
      </c>
      <c r="B201" s="3">
        <v>193.61999499999999</v>
      </c>
      <c r="C201" s="3">
        <v>350.98001099999999</v>
      </c>
      <c r="D201" s="3">
        <v>122.790001</v>
      </c>
      <c r="E201" s="3">
        <v>454.51998900000001</v>
      </c>
      <c r="F201" s="3">
        <v>108.300003</v>
      </c>
      <c r="G201" s="3">
        <v>14144.559569999999</v>
      </c>
      <c r="H201" s="3">
        <v>4567.46</v>
      </c>
      <c r="I201" s="3">
        <v>79.63</v>
      </c>
      <c r="J201" s="3">
        <v>1964.58</v>
      </c>
      <c r="K201" s="4">
        <f t="shared" si="27"/>
        <v>6.0765458400049831E-3</v>
      </c>
      <c r="L201" s="4">
        <f t="shared" si="28"/>
        <v>2.8107581456501534E-3</v>
      </c>
      <c r="M201" s="4">
        <f t="shared" si="29"/>
        <v>4.5034370247076247E-3</v>
      </c>
      <c r="N201" s="4">
        <f t="shared" si="30"/>
        <v>1.6866109798466894E-2</v>
      </c>
      <c r="O201" s="4">
        <f t="shared" si="31"/>
        <v>7.4386578132737309E-3</v>
      </c>
      <c r="P201" s="4">
        <f t="shared" si="32"/>
        <v>-4.9818935378710171E-3</v>
      </c>
      <c r="Q201" s="4">
        <f t="shared" si="33"/>
        <v>-4.3303518168484488E-3</v>
      </c>
      <c r="R201" s="4">
        <f t="shared" si="34"/>
        <v>1.1239620753762128E-2</v>
      </c>
      <c r="S201" s="4">
        <f t="shared" si="35"/>
        <v>5.1389593816227128E-3</v>
      </c>
    </row>
    <row r="202" spans="1:19" ht="18.75" x14ac:dyDescent="0.25">
      <c r="A202" s="2">
        <v>45133</v>
      </c>
      <c r="B202" s="3">
        <v>194.5</v>
      </c>
      <c r="C202" s="3">
        <v>337.76998900000001</v>
      </c>
      <c r="D202" s="3">
        <v>129.66000399999999</v>
      </c>
      <c r="E202" s="3">
        <v>459</v>
      </c>
      <c r="F202" s="3">
        <v>109.300003</v>
      </c>
      <c r="G202" s="3">
        <v>14127.280273</v>
      </c>
      <c r="H202" s="3">
        <v>4566.75</v>
      </c>
      <c r="I202" s="3">
        <v>78.78</v>
      </c>
      <c r="J202" s="3">
        <v>1972.1</v>
      </c>
      <c r="K202" s="4">
        <f t="shared" si="27"/>
        <v>-1.2223682114423813E-3</v>
      </c>
      <c r="L202" s="4">
        <f t="shared" si="28"/>
        <v>-1.5545953102232801E-4</v>
      </c>
      <c r="M202" s="4">
        <f t="shared" si="29"/>
        <v>4.5347135903545197E-3</v>
      </c>
      <c r="N202" s="4">
        <f t="shared" si="30"/>
        <v>-3.8364115209668287E-2</v>
      </c>
      <c r="O202" s="4">
        <f t="shared" si="31"/>
        <v>5.4440083280357147E-2</v>
      </c>
      <c r="P202" s="4">
        <f t="shared" si="32"/>
        <v>9.8083172120923771E-3</v>
      </c>
      <c r="Q202" s="4">
        <f t="shared" si="33"/>
        <v>9.1912409221095032E-3</v>
      </c>
      <c r="R202" s="4">
        <f t="shared" si="34"/>
        <v>-1.0731748726593576E-2</v>
      </c>
      <c r="S202" s="4">
        <f t="shared" si="35"/>
        <v>3.8204828164240304E-3</v>
      </c>
    </row>
    <row r="203" spans="1:19" ht="18.75" x14ac:dyDescent="0.25">
      <c r="A203" s="2">
        <v>45134</v>
      </c>
      <c r="B203" s="3">
        <v>193.220001</v>
      </c>
      <c r="C203" s="3">
        <v>330.72000100000002</v>
      </c>
      <c r="D203" s="3">
        <v>129.86999499999999</v>
      </c>
      <c r="E203" s="3">
        <v>467.5</v>
      </c>
      <c r="F203" s="3">
        <v>107.66999800000001</v>
      </c>
      <c r="G203" s="3">
        <v>14050.110352</v>
      </c>
      <c r="H203" s="3">
        <v>4537.41</v>
      </c>
      <c r="I203" s="3">
        <v>80.09</v>
      </c>
      <c r="J203" s="3">
        <v>1944.99</v>
      </c>
      <c r="K203" s="4">
        <f t="shared" si="27"/>
        <v>-5.4774492760871242E-3</v>
      </c>
      <c r="L203" s="4">
        <f t="shared" si="28"/>
        <v>-6.4454274911412875E-3</v>
      </c>
      <c r="M203" s="4">
        <f t="shared" si="29"/>
        <v>-6.6027217936898003E-3</v>
      </c>
      <c r="N203" s="4">
        <f t="shared" si="30"/>
        <v>-2.1093058959444896E-2</v>
      </c>
      <c r="O203" s="4">
        <f t="shared" si="31"/>
        <v>1.6182410251953027E-3</v>
      </c>
      <c r="P203" s="4">
        <f t="shared" si="32"/>
        <v>1.8349138668196617E-2</v>
      </c>
      <c r="Q203" s="4">
        <f t="shared" si="33"/>
        <v>-1.5025447377535842E-2</v>
      </c>
      <c r="R203" s="4">
        <f t="shared" si="34"/>
        <v>1.6491844792831084E-2</v>
      </c>
      <c r="S203" s="4">
        <f t="shared" si="35"/>
        <v>-1.3842129164868324E-2</v>
      </c>
    </row>
    <row r="204" spans="1:19" ht="18.75" x14ac:dyDescent="0.25">
      <c r="A204" s="2">
        <v>45135</v>
      </c>
      <c r="B204" s="3">
        <v>195.83000200000001</v>
      </c>
      <c r="C204" s="3">
        <v>338.36999500000002</v>
      </c>
      <c r="D204" s="3">
        <v>133.009995</v>
      </c>
      <c r="E204" s="3">
        <v>467.290009</v>
      </c>
      <c r="F204" s="3">
        <v>108.620003</v>
      </c>
      <c r="G204" s="3">
        <v>14316.660156</v>
      </c>
      <c r="H204" s="3">
        <v>4582.2299999999996</v>
      </c>
      <c r="I204" s="3">
        <v>80.58</v>
      </c>
      <c r="J204" s="3">
        <v>1959.2</v>
      </c>
      <c r="K204" s="4">
        <f t="shared" si="27"/>
        <v>1.8793655016915045E-2</v>
      </c>
      <c r="L204" s="4">
        <f t="shared" si="28"/>
        <v>9.8294145087675765E-3</v>
      </c>
      <c r="M204" s="4">
        <f t="shared" si="29"/>
        <v>1.3417504876873732E-2</v>
      </c>
      <c r="N204" s="4">
        <f t="shared" si="30"/>
        <v>2.2867857586047233E-2</v>
      </c>
      <c r="O204" s="4">
        <f t="shared" si="31"/>
        <v>2.3890364152086084E-2</v>
      </c>
      <c r="P204" s="4">
        <f t="shared" si="32"/>
        <v>-4.4927952055650287E-4</v>
      </c>
      <c r="Q204" s="4">
        <f t="shared" si="33"/>
        <v>8.7846049735726753E-3</v>
      </c>
      <c r="R204" s="4">
        <f t="shared" si="34"/>
        <v>6.0994774276101737E-3</v>
      </c>
      <c r="S204" s="4">
        <f t="shared" si="35"/>
        <v>7.2793909868031515E-3</v>
      </c>
    </row>
    <row r="205" spans="1:19" ht="18.75" x14ac:dyDescent="0.25">
      <c r="A205" s="2">
        <v>45138</v>
      </c>
      <c r="B205" s="3">
        <v>196.449997</v>
      </c>
      <c r="C205" s="3">
        <v>335.92001299999998</v>
      </c>
      <c r="D205" s="3">
        <v>133.11000100000001</v>
      </c>
      <c r="E205" s="3">
        <v>465.07000699999998</v>
      </c>
      <c r="F205" s="3">
        <v>110.389999</v>
      </c>
      <c r="G205" s="3">
        <v>14346.019531</v>
      </c>
      <c r="H205" s="3">
        <v>4588.96</v>
      </c>
      <c r="I205" s="3">
        <v>81.8</v>
      </c>
      <c r="J205" s="3">
        <v>1964.19</v>
      </c>
      <c r="K205" s="4">
        <f t="shared" si="27"/>
        <v>2.0486141274024504E-3</v>
      </c>
      <c r="L205" s="4">
        <f t="shared" si="28"/>
        <v>1.4676396864565879E-3</v>
      </c>
      <c r="M205" s="4">
        <f t="shared" si="29"/>
        <v>3.1609845917225936E-3</v>
      </c>
      <c r="N205" s="4">
        <f t="shared" si="30"/>
        <v>-7.2668814675839813E-3</v>
      </c>
      <c r="O205" s="4">
        <f t="shared" si="31"/>
        <v>7.5158579746588297E-4</v>
      </c>
      <c r="P205" s="4">
        <f t="shared" si="32"/>
        <v>-4.7621222645755452E-3</v>
      </c>
      <c r="Q205" s="4">
        <f t="shared" si="33"/>
        <v>1.6163960745546976E-2</v>
      </c>
      <c r="R205" s="4">
        <f t="shared" si="34"/>
        <v>1.5026763845500214E-2</v>
      </c>
      <c r="S205" s="4">
        <f t="shared" si="35"/>
        <v>2.5437199415067223E-3</v>
      </c>
    </row>
    <row r="206" spans="1:19" ht="18.75" x14ac:dyDescent="0.25">
      <c r="A206" s="2">
        <v>45139</v>
      </c>
      <c r="B206" s="3">
        <v>195.61000100000001</v>
      </c>
      <c r="C206" s="3">
        <v>336.33999599999999</v>
      </c>
      <c r="D206" s="3">
        <v>131.88999899999999</v>
      </c>
      <c r="E206" s="3">
        <v>442.69000199999999</v>
      </c>
      <c r="F206" s="3">
        <v>109.400002</v>
      </c>
      <c r="G206" s="3">
        <v>14283.910156</v>
      </c>
      <c r="H206" s="3">
        <v>4576.7299999999996</v>
      </c>
      <c r="I206" s="3">
        <v>81.37</v>
      </c>
      <c r="J206" s="3">
        <v>1944.08</v>
      </c>
      <c r="K206" s="4">
        <f t="shared" si="27"/>
        <v>-4.3387792504626082E-3</v>
      </c>
      <c r="L206" s="4">
        <f t="shared" si="28"/>
        <v>-2.668649552448092E-3</v>
      </c>
      <c r="M206" s="4">
        <f t="shared" si="29"/>
        <v>-4.2850445829261553E-3</v>
      </c>
      <c r="N206" s="4">
        <f t="shared" si="30"/>
        <v>1.2494661262487602E-3</v>
      </c>
      <c r="O206" s="4">
        <f t="shared" si="31"/>
        <v>-9.207627315794116E-3</v>
      </c>
      <c r="P206" s="4">
        <f t="shared" si="32"/>
        <v>-4.9318191603300317E-2</v>
      </c>
      <c r="Q206" s="4">
        <f t="shared" si="33"/>
        <v>-9.0086327020524274E-3</v>
      </c>
      <c r="R206" s="4">
        <f t="shared" si="34"/>
        <v>-5.2705889001353617E-3</v>
      </c>
      <c r="S206" s="4">
        <f t="shared" si="35"/>
        <v>-1.0291089142436987E-2</v>
      </c>
    </row>
    <row r="207" spans="1:19" ht="18.75" x14ac:dyDescent="0.25">
      <c r="A207" s="2">
        <v>45140</v>
      </c>
      <c r="B207" s="3">
        <v>192.58000200000001</v>
      </c>
      <c r="C207" s="3">
        <v>327.5</v>
      </c>
      <c r="D207" s="3">
        <v>128.63999899999999</v>
      </c>
      <c r="E207" s="3">
        <v>445.14999399999999</v>
      </c>
      <c r="F207" s="3">
        <v>107.510002</v>
      </c>
      <c r="G207" s="3">
        <v>13973.450194999999</v>
      </c>
      <c r="H207" s="3">
        <v>4513.3900000000003</v>
      </c>
      <c r="I207" s="3">
        <v>79.489999999999995</v>
      </c>
      <c r="J207" s="3">
        <v>1933.56</v>
      </c>
      <c r="K207" s="4">
        <f t="shared" si="27"/>
        <v>-2.1974625376141099E-2</v>
      </c>
      <c r="L207" s="4">
        <f t="shared" si="28"/>
        <v>-1.3936235197657028E-2</v>
      </c>
      <c r="M207" s="4">
        <f t="shared" si="29"/>
        <v>-1.5611223953048909E-2</v>
      </c>
      <c r="N207" s="4">
        <f t="shared" si="30"/>
        <v>-2.6634486126569535E-2</v>
      </c>
      <c r="O207" s="4">
        <f t="shared" si="31"/>
        <v>-2.4950436598693032E-2</v>
      </c>
      <c r="P207" s="4">
        <f t="shared" si="32"/>
        <v>5.5415352007679129E-3</v>
      </c>
      <c r="Q207" s="4">
        <f t="shared" si="33"/>
        <v>-1.7427023169359155E-2</v>
      </c>
      <c r="R207" s="4">
        <f t="shared" si="34"/>
        <v>-2.337542712354471E-2</v>
      </c>
      <c r="S207" s="4">
        <f t="shared" si="35"/>
        <v>-5.4259940635497141E-3</v>
      </c>
    </row>
    <row r="208" spans="1:19" ht="18.75" x14ac:dyDescent="0.25">
      <c r="A208" s="2">
        <v>45141</v>
      </c>
      <c r="B208" s="3">
        <v>191.16999799999999</v>
      </c>
      <c r="C208" s="3">
        <v>326.66000400000001</v>
      </c>
      <c r="D208" s="3">
        <v>128.770004</v>
      </c>
      <c r="E208" s="3">
        <v>446.79998799999998</v>
      </c>
      <c r="F208" s="3">
        <v>108.639999</v>
      </c>
      <c r="G208" s="3">
        <v>13959.719727</v>
      </c>
      <c r="H208" s="3">
        <v>4501.8900000000003</v>
      </c>
      <c r="I208" s="3">
        <v>81.55</v>
      </c>
      <c r="J208" s="3">
        <v>1933.74</v>
      </c>
      <c r="K208" s="4">
        <f t="shared" si="27"/>
        <v>-9.8309423128027369E-4</v>
      </c>
      <c r="L208" s="4">
        <f t="shared" si="28"/>
        <v>-2.5512255276715053E-3</v>
      </c>
      <c r="M208" s="4">
        <f t="shared" si="29"/>
        <v>-7.3485881183980289E-3</v>
      </c>
      <c r="N208" s="4">
        <f t="shared" si="30"/>
        <v>-2.5681682051655703E-3</v>
      </c>
      <c r="O208" s="4">
        <f t="shared" si="31"/>
        <v>1.0101006918035911E-3</v>
      </c>
      <c r="P208" s="4">
        <f t="shared" si="32"/>
        <v>3.6997497963134167E-3</v>
      </c>
      <c r="Q208" s="4">
        <f t="shared" si="33"/>
        <v>1.0455769505616009E-2</v>
      </c>
      <c r="R208" s="4">
        <f t="shared" si="34"/>
        <v>2.5585101482001583E-2</v>
      </c>
      <c r="S208" s="4">
        <f t="shared" si="35"/>
        <v>9.3088201137782496E-5</v>
      </c>
    </row>
    <row r="209" spans="1:19" ht="18.75" x14ac:dyDescent="0.25">
      <c r="A209" s="2">
        <v>45142</v>
      </c>
      <c r="B209" s="3">
        <v>181.990005</v>
      </c>
      <c r="C209" s="3">
        <v>327.77999899999998</v>
      </c>
      <c r="D209" s="3">
        <v>128.53999300000001</v>
      </c>
      <c r="E209" s="3">
        <v>454.17001299999998</v>
      </c>
      <c r="F209" s="3">
        <v>108.80999799999999</v>
      </c>
      <c r="G209" s="3">
        <v>13909.240234000001</v>
      </c>
      <c r="H209" s="3">
        <v>4478.03</v>
      </c>
      <c r="I209" s="3">
        <v>82.82</v>
      </c>
      <c r="J209" s="3">
        <v>1941.62</v>
      </c>
      <c r="K209" s="4">
        <f t="shared" si="27"/>
        <v>-3.6226359560046209E-3</v>
      </c>
      <c r="L209" s="4">
        <f t="shared" si="28"/>
        <v>-5.3140910274567365E-3</v>
      </c>
      <c r="M209" s="4">
        <f t="shared" si="29"/>
        <v>-4.921130609268224E-2</v>
      </c>
      <c r="N209" s="4">
        <f t="shared" si="30"/>
        <v>3.4227617147133357E-3</v>
      </c>
      <c r="O209" s="4">
        <f t="shared" si="31"/>
        <v>-1.7878128634454143E-3</v>
      </c>
      <c r="P209" s="4">
        <f t="shared" si="32"/>
        <v>1.6360565578148936E-2</v>
      </c>
      <c r="Q209" s="4">
        <f t="shared" si="33"/>
        <v>1.56356897658378E-3</v>
      </c>
      <c r="R209" s="4">
        <f t="shared" si="34"/>
        <v>1.545324905039836E-2</v>
      </c>
      <c r="S209" s="4">
        <f t="shared" si="35"/>
        <v>4.0667245675825607E-3</v>
      </c>
    </row>
    <row r="210" spans="1:19" ht="18.75" x14ac:dyDescent="0.25">
      <c r="A210" s="2">
        <v>45145</v>
      </c>
      <c r="B210" s="3">
        <v>178.85000600000001</v>
      </c>
      <c r="C210" s="3">
        <v>330.10998499999999</v>
      </c>
      <c r="D210" s="3">
        <v>131.94000199999999</v>
      </c>
      <c r="E210" s="3">
        <v>446.64001500000001</v>
      </c>
      <c r="F210" s="3">
        <v>110.480003</v>
      </c>
      <c r="G210" s="3">
        <v>13994.400390999999</v>
      </c>
      <c r="H210" s="3">
        <v>4518.4399999999996</v>
      </c>
      <c r="I210" s="3">
        <v>81.94</v>
      </c>
      <c r="J210" s="3">
        <v>1936.39</v>
      </c>
      <c r="K210" s="4">
        <f t="shared" si="27"/>
        <v>6.1038932194509808E-3</v>
      </c>
      <c r="L210" s="4">
        <f t="shared" si="28"/>
        <v>8.9835839552586446E-3</v>
      </c>
      <c r="M210" s="4">
        <f t="shared" si="29"/>
        <v>-1.7404268733660279E-2</v>
      </c>
      <c r="N210" s="4">
        <f t="shared" si="30"/>
        <v>7.0832382263918423E-3</v>
      </c>
      <c r="O210" s="4">
        <f t="shared" si="31"/>
        <v>2.6107203467747586E-2</v>
      </c>
      <c r="P210" s="4">
        <f t="shared" si="32"/>
        <v>-1.6718671329340726E-2</v>
      </c>
      <c r="Q210" s="4">
        <f t="shared" si="33"/>
        <v>1.5231312673015319E-2</v>
      </c>
      <c r="R210" s="4">
        <f t="shared" si="34"/>
        <v>-1.0682305998696077E-2</v>
      </c>
      <c r="S210" s="4">
        <f t="shared" si="35"/>
        <v>-2.6972613122618247E-3</v>
      </c>
    </row>
    <row r="211" spans="1:19" ht="18.75" x14ac:dyDescent="0.25">
      <c r="A211" s="2">
        <v>45146</v>
      </c>
      <c r="B211" s="3">
        <v>179.800003</v>
      </c>
      <c r="C211" s="3">
        <v>326.04998799999998</v>
      </c>
      <c r="D211" s="3">
        <v>131.83999600000001</v>
      </c>
      <c r="E211" s="3">
        <v>425.540009</v>
      </c>
      <c r="F211" s="3">
        <v>109.69000200000001</v>
      </c>
      <c r="G211" s="3">
        <v>13884.320313</v>
      </c>
      <c r="H211" s="3">
        <v>4499.38</v>
      </c>
      <c r="I211" s="3">
        <v>82.92</v>
      </c>
      <c r="J211" s="3">
        <v>1924.82</v>
      </c>
      <c r="K211" s="4">
        <f t="shared" si="27"/>
        <v>-7.8971091433781612E-3</v>
      </c>
      <c r="L211" s="4">
        <f t="shared" si="28"/>
        <v>-4.227192022498048E-3</v>
      </c>
      <c r="M211" s="4">
        <f t="shared" si="29"/>
        <v>5.297639470033603E-3</v>
      </c>
      <c r="N211" s="4">
        <f t="shared" si="30"/>
        <v>-1.2375179776206852E-2</v>
      </c>
      <c r="O211" s="4">
        <f t="shared" si="31"/>
        <v>-7.5825313177459641E-4</v>
      </c>
      <c r="P211" s="4">
        <f t="shared" si="32"/>
        <v>-4.8393962791029317E-2</v>
      </c>
      <c r="Q211" s="4">
        <f t="shared" si="33"/>
        <v>-7.1763125988269783E-3</v>
      </c>
      <c r="R211" s="4">
        <f t="shared" si="34"/>
        <v>1.188901544885378E-2</v>
      </c>
      <c r="S211" s="4">
        <f t="shared" si="35"/>
        <v>-5.9929579735632137E-3</v>
      </c>
    </row>
    <row r="212" spans="1:19" ht="18.75" x14ac:dyDescent="0.25">
      <c r="A212" s="2">
        <v>45147</v>
      </c>
      <c r="B212" s="3">
        <v>178.19000199999999</v>
      </c>
      <c r="C212" s="3">
        <v>322.23001099999999</v>
      </c>
      <c r="D212" s="3">
        <v>130.14999399999999</v>
      </c>
      <c r="E212" s="3">
        <v>423.88000499999998</v>
      </c>
      <c r="F212" s="3">
        <v>109.69000200000001</v>
      </c>
      <c r="G212" s="3">
        <v>13722.019531</v>
      </c>
      <c r="H212" s="3">
        <v>4467.71</v>
      </c>
      <c r="I212" s="3">
        <v>84.4</v>
      </c>
      <c r="J212" s="3">
        <v>1914.59</v>
      </c>
      <c r="K212" s="4">
        <f t="shared" si="27"/>
        <v>-1.1758360787810567E-2</v>
      </c>
      <c r="L212" s="4">
        <f t="shared" si="28"/>
        <v>-7.0636364040070568E-3</v>
      </c>
      <c r="M212" s="4">
        <f t="shared" si="29"/>
        <v>-8.9947307594279297E-3</v>
      </c>
      <c r="N212" s="4">
        <f t="shared" si="30"/>
        <v>-1.1785096619867676E-2</v>
      </c>
      <c r="O212" s="4">
        <f t="shared" si="31"/>
        <v>-1.2901450481435204E-2</v>
      </c>
      <c r="P212" s="4">
        <f t="shared" si="32"/>
        <v>-3.9085636927432572E-3</v>
      </c>
      <c r="Q212" s="4">
        <f t="shared" si="33"/>
        <v>0</v>
      </c>
      <c r="R212" s="4">
        <f t="shared" si="34"/>
        <v>1.7691114034332621E-2</v>
      </c>
      <c r="S212" s="4">
        <f t="shared" si="35"/>
        <v>-5.3289563808463641E-3</v>
      </c>
    </row>
    <row r="213" spans="1:19" ht="18.75" x14ac:dyDescent="0.25">
      <c r="A213" s="2">
        <v>45148</v>
      </c>
      <c r="B213" s="3">
        <v>177.970001</v>
      </c>
      <c r="C213" s="3">
        <v>322.92999300000002</v>
      </c>
      <c r="D213" s="3">
        <v>130.21000699999999</v>
      </c>
      <c r="E213" s="3">
        <v>408.54998799999998</v>
      </c>
      <c r="F213" s="3">
        <v>109.029999</v>
      </c>
      <c r="G213" s="3">
        <v>13737.990234000001</v>
      </c>
      <c r="H213" s="3">
        <v>4468.83</v>
      </c>
      <c r="I213" s="3">
        <v>82.82</v>
      </c>
      <c r="J213" s="3">
        <v>1912.06</v>
      </c>
      <c r="K213" s="4">
        <f t="shared" si="27"/>
        <v>1.1631973140148193E-3</v>
      </c>
      <c r="L213" s="4">
        <f t="shared" si="28"/>
        <v>2.5065629558288107E-4</v>
      </c>
      <c r="M213" s="4">
        <f t="shared" si="29"/>
        <v>-1.2354055824788631E-3</v>
      </c>
      <c r="N213" s="4">
        <f t="shared" si="30"/>
        <v>2.1699493779094936E-3</v>
      </c>
      <c r="O213" s="4">
        <f t="shared" si="31"/>
        <v>4.6100016002716696E-4</v>
      </c>
      <c r="P213" s="4">
        <f t="shared" si="32"/>
        <v>-3.683613164388029E-2</v>
      </c>
      <c r="Q213" s="4">
        <f t="shared" si="33"/>
        <v>-6.0351591099425707E-3</v>
      </c>
      <c r="R213" s="4">
        <f t="shared" si="34"/>
        <v>-1.8897823484490404E-2</v>
      </c>
      <c r="S213" s="4">
        <f t="shared" si="35"/>
        <v>-1.3223056034078707E-3</v>
      </c>
    </row>
    <row r="214" spans="1:19" ht="18.75" x14ac:dyDescent="0.25">
      <c r="A214" s="2">
        <v>45149</v>
      </c>
      <c r="B214" s="3">
        <v>177.78999300000001</v>
      </c>
      <c r="C214" s="3">
        <v>321.01001000000002</v>
      </c>
      <c r="D214" s="3">
        <v>130.16999799999999</v>
      </c>
      <c r="E214" s="3">
        <v>437.52999899999998</v>
      </c>
      <c r="F214" s="3">
        <v>108.089996</v>
      </c>
      <c r="G214" s="3">
        <v>13644.849609000001</v>
      </c>
      <c r="H214" s="3">
        <v>4464.05</v>
      </c>
      <c r="I214" s="3">
        <v>83.19</v>
      </c>
      <c r="J214" s="3">
        <v>1913.32</v>
      </c>
      <c r="K214" s="4">
        <f t="shared" si="27"/>
        <v>-6.8028725098571502E-3</v>
      </c>
      <c r="L214" s="4">
        <f t="shared" si="28"/>
        <v>-1.0702036647139679E-3</v>
      </c>
      <c r="M214" s="4">
        <f t="shared" si="29"/>
        <v>-1.0119632246323527E-3</v>
      </c>
      <c r="N214" s="4">
        <f t="shared" si="30"/>
        <v>-5.9632533486469481E-3</v>
      </c>
      <c r="O214" s="4">
        <f t="shared" si="31"/>
        <v>-3.0731238610173513E-4</v>
      </c>
      <c r="P214" s="4">
        <f t="shared" si="32"/>
        <v>6.8530996131223959E-2</v>
      </c>
      <c r="Q214" s="4">
        <f t="shared" si="33"/>
        <v>-8.6588881245904734E-3</v>
      </c>
      <c r="R214" s="4">
        <f t="shared" si="34"/>
        <v>4.4575701783751689E-3</v>
      </c>
      <c r="S214" s="4">
        <f t="shared" si="35"/>
        <v>6.5875810798709275E-4</v>
      </c>
    </row>
    <row r="215" spans="1:19" ht="18.75" x14ac:dyDescent="0.25">
      <c r="A215" s="2">
        <v>45152</v>
      </c>
      <c r="B215" s="3">
        <v>179.46000699999999</v>
      </c>
      <c r="C215" s="3">
        <v>324.040009</v>
      </c>
      <c r="D215" s="3">
        <v>131.83000200000001</v>
      </c>
      <c r="E215" s="3">
        <v>439.39999399999999</v>
      </c>
      <c r="F215" s="3">
        <v>107.639999</v>
      </c>
      <c r="G215" s="3">
        <v>13788.330078000001</v>
      </c>
      <c r="H215" s="3">
        <v>4489.72</v>
      </c>
      <c r="I215" s="3">
        <v>82.51</v>
      </c>
      <c r="J215" s="3">
        <v>1907.9</v>
      </c>
      <c r="K215" s="4">
        <f t="shared" si="27"/>
        <v>1.0460455474058406E-2</v>
      </c>
      <c r="L215" s="4">
        <f t="shared" si="28"/>
        <v>5.7339132747375263E-3</v>
      </c>
      <c r="M215" s="4">
        <f t="shared" si="29"/>
        <v>9.3493417196309977E-3</v>
      </c>
      <c r="N215" s="4">
        <f t="shared" si="30"/>
        <v>9.3946862922044839E-3</v>
      </c>
      <c r="O215" s="4">
        <f t="shared" si="31"/>
        <v>1.267195582708665E-2</v>
      </c>
      <c r="P215" s="4">
        <f t="shared" si="32"/>
        <v>4.2648737057555883E-3</v>
      </c>
      <c r="Q215" s="4">
        <f t="shared" si="33"/>
        <v>-4.1718598534339962E-3</v>
      </c>
      <c r="R215" s="4">
        <f t="shared" si="34"/>
        <v>-8.2076501795444717E-3</v>
      </c>
      <c r="S215" s="4">
        <f t="shared" si="35"/>
        <v>-2.8367922468411641E-3</v>
      </c>
    </row>
    <row r="216" spans="1:19" ht="18.75" x14ac:dyDescent="0.25">
      <c r="A216" s="2">
        <v>45153</v>
      </c>
      <c r="B216" s="3">
        <v>177.449997</v>
      </c>
      <c r="C216" s="3">
        <v>321.85998499999999</v>
      </c>
      <c r="D216" s="3">
        <v>130.270004</v>
      </c>
      <c r="E216" s="3">
        <v>434.85998499999999</v>
      </c>
      <c r="F216" s="3">
        <v>106.550003</v>
      </c>
      <c r="G216" s="3">
        <v>13631.049805000001</v>
      </c>
      <c r="H216" s="3">
        <v>4437.8599999999997</v>
      </c>
      <c r="I216" s="3">
        <v>80.989999999999995</v>
      </c>
      <c r="J216" s="3">
        <v>1901.56</v>
      </c>
      <c r="K216" s="4">
        <f t="shared" si="27"/>
        <v>-1.1472323494832746E-2</v>
      </c>
      <c r="L216" s="4">
        <f t="shared" si="28"/>
        <v>-1.1618060736365813E-2</v>
      </c>
      <c r="M216" s="4">
        <f t="shared" si="29"/>
        <v>-1.1263518689482941E-2</v>
      </c>
      <c r="N216" s="4">
        <f t="shared" si="30"/>
        <v>-6.7503709504047969E-3</v>
      </c>
      <c r="O216" s="4">
        <f t="shared" si="31"/>
        <v>-1.1903978526001963E-2</v>
      </c>
      <c r="P216" s="4">
        <f t="shared" si="32"/>
        <v>-1.0386040582473647E-2</v>
      </c>
      <c r="Q216" s="4">
        <f t="shared" si="33"/>
        <v>-1.0177929868057184E-2</v>
      </c>
      <c r="R216" s="4">
        <f t="shared" si="34"/>
        <v>-1.8593807855353407E-2</v>
      </c>
      <c r="S216" s="4">
        <f t="shared" si="35"/>
        <v>-3.328558826481769E-3</v>
      </c>
    </row>
    <row r="217" spans="1:19" ht="18.75" x14ac:dyDescent="0.25">
      <c r="A217" s="2">
        <v>45154</v>
      </c>
      <c r="B217" s="3">
        <v>176.570007</v>
      </c>
      <c r="C217" s="3">
        <v>320.39999399999999</v>
      </c>
      <c r="D217" s="3">
        <v>129.11000100000001</v>
      </c>
      <c r="E217" s="3">
        <v>433.44000199999999</v>
      </c>
      <c r="F217" s="3">
        <v>106.529999</v>
      </c>
      <c r="G217" s="3">
        <v>13474.629883</v>
      </c>
      <c r="H217" s="3">
        <v>4404.33</v>
      </c>
      <c r="I217" s="3">
        <v>79.38</v>
      </c>
      <c r="J217" s="3">
        <v>1891.76</v>
      </c>
      <c r="K217" s="4">
        <f t="shared" si="27"/>
        <v>-1.1541614906798354E-2</v>
      </c>
      <c r="L217" s="4">
        <f t="shared" si="28"/>
        <v>-7.5841303382103969E-3</v>
      </c>
      <c r="M217" s="4">
        <f t="shared" si="29"/>
        <v>-4.9714242272948283E-3</v>
      </c>
      <c r="N217" s="4">
        <f t="shared" si="30"/>
        <v>-4.5464253186219073E-3</v>
      </c>
      <c r="O217" s="4">
        <f t="shared" si="31"/>
        <v>-8.9444884829693542E-3</v>
      </c>
      <c r="P217" s="4">
        <f t="shared" si="32"/>
        <v>-3.2707227620183102E-3</v>
      </c>
      <c r="Q217" s="4">
        <f t="shared" si="33"/>
        <v>-1.8776046434206432E-4</v>
      </c>
      <c r="R217" s="4">
        <f t="shared" si="34"/>
        <v>-2.0079242905979219E-2</v>
      </c>
      <c r="S217" s="4">
        <f t="shared" si="35"/>
        <v>-5.1669892353798322E-3</v>
      </c>
    </row>
    <row r="218" spans="1:19" ht="18.75" x14ac:dyDescent="0.25">
      <c r="A218" s="2">
        <v>45155</v>
      </c>
      <c r="B218" s="3">
        <v>174</v>
      </c>
      <c r="C218" s="3">
        <v>316.88000499999998</v>
      </c>
      <c r="D218" s="3">
        <v>130.46000699999999</v>
      </c>
      <c r="E218" s="3">
        <v>432.98998999999998</v>
      </c>
      <c r="F218" s="3">
        <v>105.050003</v>
      </c>
      <c r="G218" s="3">
        <v>13316.929688</v>
      </c>
      <c r="H218" s="3">
        <v>4370.3599999999997</v>
      </c>
      <c r="I218" s="3">
        <v>80.39</v>
      </c>
      <c r="J218" s="3">
        <v>1888.89</v>
      </c>
      <c r="K218" s="4">
        <f t="shared" si="27"/>
        <v>-1.1772514840830832E-2</v>
      </c>
      <c r="L218" s="4">
        <f t="shared" si="28"/>
        <v>-7.7427623561250646E-3</v>
      </c>
      <c r="M218" s="4">
        <f t="shared" si="29"/>
        <v>-1.4662138744510769E-2</v>
      </c>
      <c r="N218" s="4">
        <f t="shared" si="30"/>
        <v>-1.104702737510742E-2</v>
      </c>
      <c r="O218" s="4">
        <f t="shared" si="31"/>
        <v>1.0401958092280877E-2</v>
      </c>
      <c r="P218" s="4">
        <f t="shared" si="32"/>
        <v>-1.0387729986739438E-3</v>
      </c>
      <c r="Q218" s="4">
        <f t="shared" si="33"/>
        <v>-1.3990170387240385E-2</v>
      </c>
      <c r="R218" s="4">
        <f t="shared" si="34"/>
        <v>1.2643342984950186E-2</v>
      </c>
      <c r="S218" s="4">
        <f t="shared" si="35"/>
        <v>-1.5182577341485992E-3</v>
      </c>
    </row>
    <row r="219" spans="1:19" ht="18.75" x14ac:dyDescent="0.25">
      <c r="A219" s="2">
        <v>45156</v>
      </c>
      <c r="B219" s="3">
        <v>174.490005</v>
      </c>
      <c r="C219" s="3">
        <v>316.48001099999999</v>
      </c>
      <c r="D219" s="3">
        <v>128.11000100000001</v>
      </c>
      <c r="E219" s="3">
        <v>469.67001299999998</v>
      </c>
      <c r="F219" s="3">
        <v>104.80999799999999</v>
      </c>
      <c r="G219" s="3">
        <v>13290.780273</v>
      </c>
      <c r="H219" s="3">
        <v>4369.71</v>
      </c>
      <c r="I219" s="3">
        <v>81.25</v>
      </c>
      <c r="J219" s="3">
        <v>1888.19</v>
      </c>
      <c r="K219" s="4">
        <f t="shared" si="27"/>
        <v>-1.965552349835652E-3</v>
      </c>
      <c r="L219" s="4">
        <f t="shared" si="28"/>
        <v>-1.4874022775515319E-4</v>
      </c>
      <c r="M219" s="4">
        <f t="shared" si="29"/>
        <v>2.8121628505463187E-3</v>
      </c>
      <c r="N219" s="4">
        <f t="shared" si="30"/>
        <v>-1.2630859008274408E-3</v>
      </c>
      <c r="O219" s="4">
        <f t="shared" si="31"/>
        <v>-1.8177442350107275E-2</v>
      </c>
      <c r="P219" s="4">
        <f t="shared" si="32"/>
        <v>8.1315738164113208E-2</v>
      </c>
      <c r="Q219" s="4">
        <f t="shared" si="33"/>
        <v>-2.287287748901589E-3</v>
      </c>
      <c r="R219" s="4">
        <f t="shared" si="34"/>
        <v>1.0641030869977306E-2</v>
      </c>
      <c r="S219" s="4">
        <f t="shared" si="35"/>
        <v>-3.706567020101267E-4</v>
      </c>
    </row>
    <row r="220" spans="1:19" ht="18.75" x14ac:dyDescent="0.25">
      <c r="A220" s="2">
        <v>45159</v>
      </c>
      <c r="B220" s="3">
        <v>175.83999600000001</v>
      </c>
      <c r="C220" s="3">
        <v>321.88000499999998</v>
      </c>
      <c r="D220" s="3">
        <v>128.929993</v>
      </c>
      <c r="E220" s="3">
        <v>456.67999300000002</v>
      </c>
      <c r="F220" s="3">
        <v>102.860001</v>
      </c>
      <c r="G220" s="3">
        <v>13497.589844</v>
      </c>
      <c r="H220" s="3">
        <v>4399.7700000000004</v>
      </c>
      <c r="I220" s="3">
        <v>80.72</v>
      </c>
      <c r="J220" s="3">
        <v>1893.94</v>
      </c>
      <c r="K220" s="4">
        <f t="shared" si="27"/>
        <v>1.5440557143523473E-2</v>
      </c>
      <c r="L220" s="4">
        <f t="shared" si="28"/>
        <v>6.8556214812669266E-3</v>
      </c>
      <c r="M220" s="4">
        <f t="shared" si="29"/>
        <v>7.7070058422828878E-3</v>
      </c>
      <c r="N220" s="4">
        <f t="shared" si="30"/>
        <v>1.691873761999392E-2</v>
      </c>
      <c r="O220" s="4">
        <f t="shared" si="31"/>
        <v>6.3802894555831475E-3</v>
      </c>
      <c r="P220" s="4">
        <f t="shared" si="32"/>
        <v>-2.8047436636366344E-2</v>
      </c>
      <c r="Q220" s="4">
        <f t="shared" si="33"/>
        <v>-1.8780318031214896E-2</v>
      </c>
      <c r="R220" s="4">
        <f t="shared" si="34"/>
        <v>-6.5444451644933914E-3</v>
      </c>
      <c r="S220" s="4">
        <f t="shared" si="35"/>
        <v>3.040617022716725E-3</v>
      </c>
    </row>
    <row r="221" spans="1:19" ht="18.75" x14ac:dyDescent="0.25">
      <c r="A221" s="2">
        <v>45160</v>
      </c>
      <c r="B221" s="3">
        <v>177.229996</v>
      </c>
      <c r="C221" s="3">
        <v>322.459991</v>
      </c>
      <c r="D221" s="3">
        <v>129.69000199999999</v>
      </c>
      <c r="E221" s="3">
        <v>471.16000400000001</v>
      </c>
      <c r="F221" s="3">
        <v>101.459999</v>
      </c>
      <c r="G221" s="3">
        <v>13505.870117</v>
      </c>
      <c r="H221" s="3">
        <v>4387.55</v>
      </c>
      <c r="I221" s="3">
        <v>80.349999999999994</v>
      </c>
      <c r="J221" s="3">
        <v>1897</v>
      </c>
      <c r="K221" s="4">
        <f t="shared" si="27"/>
        <v>6.1327498561150671E-4</v>
      </c>
      <c r="L221" s="4">
        <f t="shared" si="28"/>
        <v>-2.7812820922299762E-3</v>
      </c>
      <c r="M221" s="4">
        <f t="shared" si="29"/>
        <v>7.8738335901473444E-3</v>
      </c>
      <c r="N221" s="4">
        <f t="shared" si="30"/>
        <v>1.8002488134835804E-3</v>
      </c>
      <c r="O221" s="4">
        <f t="shared" si="31"/>
        <v>5.8774356393219863E-3</v>
      </c>
      <c r="P221" s="4">
        <f t="shared" si="32"/>
        <v>3.1214836100161986E-2</v>
      </c>
      <c r="Q221" s="4">
        <f t="shared" si="33"/>
        <v>-1.3704227786279367E-2</v>
      </c>
      <c r="R221" s="4">
        <f t="shared" si="34"/>
        <v>-4.5942838618320062E-3</v>
      </c>
      <c r="S221" s="4">
        <f t="shared" si="35"/>
        <v>1.6143756770526773E-3</v>
      </c>
    </row>
    <row r="222" spans="1:19" ht="18.75" x14ac:dyDescent="0.25">
      <c r="A222" s="2">
        <v>45161</v>
      </c>
      <c r="B222" s="3">
        <v>181.11999499999999</v>
      </c>
      <c r="C222" s="3">
        <v>327</v>
      </c>
      <c r="D222" s="3">
        <v>133.21000699999999</v>
      </c>
      <c r="E222" s="3">
        <v>471.63000499999998</v>
      </c>
      <c r="F222" s="3">
        <v>98.75</v>
      </c>
      <c r="G222" s="3">
        <v>13721.030273</v>
      </c>
      <c r="H222" s="3">
        <v>4436.01</v>
      </c>
      <c r="I222" s="3">
        <v>78.89</v>
      </c>
      <c r="J222" s="3">
        <v>1914.31</v>
      </c>
      <c r="K222" s="4">
        <f t="shared" si="27"/>
        <v>1.5805297845143316E-2</v>
      </c>
      <c r="L222" s="4">
        <f t="shared" si="28"/>
        <v>1.0984339030271489E-2</v>
      </c>
      <c r="M222" s="4">
        <f t="shared" si="29"/>
        <v>2.1711465911305017E-2</v>
      </c>
      <c r="N222" s="4">
        <f t="shared" si="30"/>
        <v>1.3981101272098503E-2</v>
      </c>
      <c r="O222" s="4">
        <f t="shared" si="31"/>
        <v>2.6779880142938112E-2</v>
      </c>
      <c r="P222" s="4">
        <f t="shared" si="32"/>
        <v>9.9704289279414814E-4</v>
      </c>
      <c r="Q222" s="4">
        <f t="shared" si="33"/>
        <v>-2.7073218501211686E-2</v>
      </c>
      <c r="R222" s="4">
        <f t="shared" si="34"/>
        <v>-1.8337615076523286E-2</v>
      </c>
      <c r="S222" s="4">
        <f t="shared" si="35"/>
        <v>9.0835534353655226E-3</v>
      </c>
    </row>
    <row r="223" spans="1:19" ht="18.75" x14ac:dyDescent="0.25">
      <c r="A223" s="2">
        <v>45162</v>
      </c>
      <c r="B223" s="3">
        <v>176.38000500000001</v>
      </c>
      <c r="C223" s="3">
        <v>319.97000100000002</v>
      </c>
      <c r="D223" s="3">
        <v>130.41999799999999</v>
      </c>
      <c r="E223" s="3">
        <v>460.17999300000002</v>
      </c>
      <c r="F223" s="3">
        <v>97.629997000000003</v>
      </c>
      <c r="G223" s="3">
        <v>13463.969727</v>
      </c>
      <c r="H223" s="3">
        <v>4376.3100000000004</v>
      </c>
      <c r="I223" s="3">
        <v>79.05</v>
      </c>
      <c r="J223" s="3">
        <v>1916.6</v>
      </c>
      <c r="K223" s="4">
        <f t="shared" si="27"/>
        <v>-1.8912503816981879E-2</v>
      </c>
      <c r="L223" s="4">
        <f t="shared" si="28"/>
        <v>-1.3549420207499292E-2</v>
      </c>
      <c r="M223" s="4">
        <f t="shared" si="29"/>
        <v>-2.651898060089096E-2</v>
      </c>
      <c r="N223" s="4">
        <f t="shared" si="30"/>
        <v>-2.1732926372994007E-2</v>
      </c>
      <c r="O223" s="4">
        <f t="shared" si="31"/>
        <v>-2.1166886281992741E-2</v>
      </c>
      <c r="P223" s="4">
        <f t="shared" si="32"/>
        <v>-2.4577088393115412E-2</v>
      </c>
      <c r="Q223" s="4">
        <f t="shared" si="33"/>
        <v>-1.1406611271911313E-2</v>
      </c>
      <c r="R223" s="4">
        <f t="shared" si="34"/>
        <v>2.026086548482835E-3</v>
      </c>
      <c r="S223" s="4">
        <f t="shared" si="35"/>
        <v>1.1955385392819543E-3</v>
      </c>
    </row>
    <row r="224" spans="1:19" ht="18.75" x14ac:dyDescent="0.25">
      <c r="A224" s="2">
        <v>45163</v>
      </c>
      <c r="B224" s="3">
        <v>178.61000100000001</v>
      </c>
      <c r="C224" s="3">
        <v>322.98001099999999</v>
      </c>
      <c r="D224" s="3">
        <v>130.69000199999999</v>
      </c>
      <c r="E224" s="3">
        <v>468.35000600000001</v>
      </c>
      <c r="F224" s="3">
        <v>98.839995999999999</v>
      </c>
      <c r="G224" s="3">
        <v>13590.650390999999</v>
      </c>
      <c r="H224" s="3">
        <v>4405.71</v>
      </c>
      <c r="I224" s="3">
        <v>79.83</v>
      </c>
      <c r="J224" s="3">
        <v>1914.53</v>
      </c>
      <c r="K224" s="4">
        <f t="shared" si="27"/>
        <v>9.364876629595148E-3</v>
      </c>
      <c r="L224" s="4">
        <f t="shared" si="28"/>
        <v>6.6955233154781116E-3</v>
      </c>
      <c r="M224" s="4">
        <f t="shared" si="29"/>
        <v>1.2563876707263272E-2</v>
      </c>
      <c r="N224" s="4">
        <f t="shared" si="30"/>
        <v>9.3631913344973134E-3</v>
      </c>
      <c r="O224" s="4">
        <f t="shared" si="31"/>
        <v>2.0681252823492456E-3</v>
      </c>
      <c r="P224" s="4">
        <f t="shared" si="32"/>
        <v>1.7598190386123872E-2</v>
      </c>
      <c r="Q224" s="4">
        <f t="shared" si="33"/>
        <v>1.2317548141643117E-2</v>
      </c>
      <c r="R224" s="4">
        <f t="shared" si="34"/>
        <v>9.8188100022263899E-3</v>
      </c>
      <c r="S224" s="4">
        <f t="shared" si="35"/>
        <v>-1.0806212273848069E-3</v>
      </c>
    </row>
    <row r="225" spans="1:19" ht="18.75" x14ac:dyDescent="0.25">
      <c r="A225" s="2">
        <v>45166</v>
      </c>
      <c r="B225" s="3">
        <v>180.19000199999999</v>
      </c>
      <c r="C225" s="3">
        <v>323.70001200000002</v>
      </c>
      <c r="D225" s="3">
        <v>131.78999300000001</v>
      </c>
      <c r="E225" s="3">
        <v>487.83999599999999</v>
      </c>
      <c r="F225" s="3">
        <v>99.629997000000003</v>
      </c>
      <c r="G225" s="3">
        <v>13705.129883</v>
      </c>
      <c r="H225" s="3">
        <v>4433.3100000000004</v>
      </c>
      <c r="I225" s="3">
        <v>80.099999999999994</v>
      </c>
      <c r="J225" s="3">
        <v>1919.66</v>
      </c>
      <c r="K225" s="4">
        <f t="shared" si="27"/>
        <v>8.3881216867257354E-3</v>
      </c>
      <c r="L225" s="4">
        <f t="shared" si="28"/>
        <v>6.2450565111568821E-3</v>
      </c>
      <c r="M225" s="4">
        <f t="shared" si="29"/>
        <v>8.8071973229350321E-3</v>
      </c>
      <c r="N225" s="4">
        <f t="shared" si="30"/>
        <v>2.2267621448037352E-3</v>
      </c>
      <c r="O225" s="4">
        <f t="shared" si="31"/>
        <v>8.381571628658508E-3</v>
      </c>
      <c r="P225" s="4">
        <f t="shared" si="32"/>
        <v>4.0771582574463436E-2</v>
      </c>
      <c r="Q225" s="4">
        <f t="shared" si="33"/>
        <v>7.9609532943893287E-3</v>
      </c>
      <c r="R225" s="4">
        <f t="shared" si="34"/>
        <v>3.3764804166060906E-3</v>
      </c>
      <c r="S225" s="4">
        <f t="shared" si="35"/>
        <v>2.6759253251123515E-3</v>
      </c>
    </row>
    <row r="226" spans="1:19" ht="18.75" x14ac:dyDescent="0.25">
      <c r="A226" s="2">
        <v>45167</v>
      </c>
      <c r="B226" s="3">
        <v>184.11999499999999</v>
      </c>
      <c r="C226" s="3">
        <v>328.41000400000001</v>
      </c>
      <c r="D226" s="3">
        <v>135.490005</v>
      </c>
      <c r="E226" s="3">
        <v>492.64001500000001</v>
      </c>
      <c r="F226" s="3">
        <v>101.769997</v>
      </c>
      <c r="G226" s="3">
        <v>13943.759765999999</v>
      </c>
      <c r="H226" s="3">
        <v>4497.63</v>
      </c>
      <c r="I226" s="3">
        <v>81.16</v>
      </c>
      <c r="J226" s="3">
        <v>1937.12</v>
      </c>
      <c r="K226" s="4">
        <f t="shared" si="27"/>
        <v>1.7261872821924703E-2</v>
      </c>
      <c r="L226" s="4">
        <f t="shared" si="28"/>
        <v>1.4404107984150809E-2</v>
      </c>
      <c r="M226" s="4">
        <f t="shared" si="29"/>
        <v>2.1575830954719915E-2</v>
      </c>
      <c r="N226" s="4">
        <f t="shared" si="30"/>
        <v>1.4445641960912331E-2</v>
      </c>
      <c r="O226" s="4">
        <f t="shared" si="31"/>
        <v>2.7688180220438813E-2</v>
      </c>
      <c r="P226" s="4">
        <f t="shared" si="32"/>
        <v>9.7912395838524145E-3</v>
      </c>
      <c r="Q226" s="4">
        <f t="shared" si="33"/>
        <v>2.1252041780252338E-2</v>
      </c>
      <c r="R226" s="4">
        <f t="shared" si="34"/>
        <v>1.3146660883300444E-2</v>
      </c>
      <c r="S226" s="4">
        <f t="shared" si="35"/>
        <v>9.0542469520409896E-3</v>
      </c>
    </row>
    <row r="227" spans="1:19" ht="18.75" x14ac:dyDescent="0.25">
      <c r="A227" s="2">
        <v>45168</v>
      </c>
      <c r="B227" s="3">
        <v>187.64999399999999</v>
      </c>
      <c r="C227" s="3">
        <v>328.790009</v>
      </c>
      <c r="D227" s="3">
        <v>136.929993</v>
      </c>
      <c r="E227" s="3">
        <v>493.54998799999998</v>
      </c>
      <c r="F227" s="3">
        <v>102.099998</v>
      </c>
      <c r="G227" s="3">
        <v>14019.309569999999</v>
      </c>
      <c r="H227" s="3">
        <v>4514.87</v>
      </c>
      <c r="I227" s="3">
        <v>81.63</v>
      </c>
      <c r="J227" s="3">
        <v>1942.24</v>
      </c>
      <c r="K227" s="4">
        <f t="shared" si="27"/>
        <v>5.4035547328456128E-3</v>
      </c>
      <c r="L227" s="4">
        <f t="shared" si="28"/>
        <v>3.8258021699069606E-3</v>
      </c>
      <c r="M227" s="4">
        <f t="shared" si="29"/>
        <v>1.8990801813770958E-2</v>
      </c>
      <c r="N227" s="4">
        <f t="shared" si="30"/>
        <v>1.156436502839189E-3</v>
      </c>
      <c r="O227" s="4">
        <f t="shared" si="31"/>
        <v>1.0571921461698603E-2</v>
      </c>
      <c r="P227" s="4">
        <f t="shared" si="32"/>
        <v>1.8454319258633613E-3</v>
      </c>
      <c r="Q227" s="4">
        <f t="shared" si="33"/>
        <v>3.2373698563766249E-3</v>
      </c>
      <c r="R227" s="4">
        <f t="shared" si="34"/>
        <v>5.7743265056505438E-3</v>
      </c>
      <c r="S227" s="4">
        <f t="shared" si="35"/>
        <v>2.6396121900634601E-3</v>
      </c>
    </row>
    <row r="228" spans="1:19" ht="18.75" x14ac:dyDescent="0.25">
      <c r="A228" s="2">
        <v>45169</v>
      </c>
      <c r="B228" s="3">
        <v>187.86999499999999</v>
      </c>
      <c r="C228" s="3">
        <v>327.76001000000002</v>
      </c>
      <c r="D228" s="3">
        <v>137.35000600000001</v>
      </c>
      <c r="E228" s="3">
        <v>485.08999599999999</v>
      </c>
      <c r="F228" s="3">
        <v>101.709999</v>
      </c>
      <c r="G228" s="3">
        <v>14034.969727</v>
      </c>
      <c r="H228" s="3">
        <v>4507.66</v>
      </c>
      <c r="I228" s="3">
        <v>83.63</v>
      </c>
      <c r="J228" s="3">
        <v>1939.74</v>
      </c>
      <c r="K228" s="4">
        <f t="shared" si="27"/>
        <v>1.116418530005097E-3</v>
      </c>
      <c r="L228" s="4">
        <f t="shared" si="28"/>
        <v>-1.5982216816604765E-3</v>
      </c>
      <c r="M228" s="4">
        <f t="shared" si="29"/>
        <v>1.1717140584503898E-3</v>
      </c>
      <c r="N228" s="4">
        <f t="shared" si="30"/>
        <v>-3.1376127185673295E-3</v>
      </c>
      <c r="O228" s="4">
        <f t="shared" si="31"/>
        <v>3.0626610021705788E-3</v>
      </c>
      <c r="P228" s="4">
        <f t="shared" si="32"/>
        <v>-1.7289714063778626E-2</v>
      </c>
      <c r="Q228" s="4">
        <f t="shared" si="33"/>
        <v>-3.8270887763512868E-3</v>
      </c>
      <c r="R228" s="4">
        <f t="shared" si="34"/>
        <v>2.4205465930169791E-2</v>
      </c>
      <c r="S228" s="4">
        <f t="shared" si="35"/>
        <v>-1.2880026922420049E-3</v>
      </c>
    </row>
    <row r="229" spans="1:19" ht="18.75" x14ac:dyDescent="0.25">
      <c r="A229" s="2">
        <v>45170</v>
      </c>
      <c r="B229" s="3">
        <v>189.46000699999999</v>
      </c>
      <c r="C229" s="3">
        <v>328.66000400000001</v>
      </c>
      <c r="D229" s="3">
        <v>136.800003</v>
      </c>
      <c r="E229" s="3">
        <v>485.48001099999999</v>
      </c>
      <c r="F229" s="3">
        <v>102.360001</v>
      </c>
      <c r="G229" s="3">
        <v>14031.809569999999</v>
      </c>
      <c r="H229" s="3">
        <v>4515.7700000000004</v>
      </c>
      <c r="I229" s="3">
        <v>85.55</v>
      </c>
      <c r="J229" s="3">
        <v>1938.8</v>
      </c>
      <c r="K229" s="4">
        <f t="shared" si="27"/>
        <v>-2.2518843219696924E-4</v>
      </c>
      <c r="L229" s="4">
        <f t="shared" si="28"/>
        <v>1.7975431036151848E-3</v>
      </c>
      <c r="M229" s="4">
        <f t="shared" si="29"/>
        <v>8.4277497294414534E-3</v>
      </c>
      <c r="N229" s="4">
        <f t="shared" si="30"/>
        <v>2.742130175031509E-3</v>
      </c>
      <c r="O229" s="4">
        <f t="shared" si="31"/>
        <v>-4.012429107026423E-3</v>
      </c>
      <c r="P229" s="4">
        <f t="shared" si="32"/>
        <v>8.0368240967656416E-4</v>
      </c>
      <c r="Q229" s="4">
        <f t="shared" si="33"/>
        <v>6.3704042553993619E-3</v>
      </c>
      <c r="R229" s="4">
        <f t="shared" si="34"/>
        <v>2.269869294476809E-2</v>
      </c>
      <c r="S229" s="4">
        <f t="shared" si="35"/>
        <v>-4.8471848603065862E-4</v>
      </c>
    </row>
    <row r="230" spans="1:19" ht="18.75" x14ac:dyDescent="0.25">
      <c r="A230" s="2">
        <v>45174</v>
      </c>
      <c r="B230" s="3">
        <v>189.699997</v>
      </c>
      <c r="C230" s="3">
        <v>333.54998799999998</v>
      </c>
      <c r="D230" s="3">
        <v>136.71000699999999</v>
      </c>
      <c r="E230" s="3">
        <v>470.60998499999999</v>
      </c>
      <c r="F230" s="3">
        <v>100.32</v>
      </c>
      <c r="G230" s="3">
        <v>14020.950194999999</v>
      </c>
      <c r="H230" s="3">
        <v>4496.83</v>
      </c>
      <c r="I230" s="3">
        <v>86.69</v>
      </c>
      <c r="J230" s="3">
        <v>1925.81</v>
      </c>
      <c r="K230" s="4">
        <f t="shared" si="27"/>
        <v>-7.7421085364850627E-4</v>
      </c>
      <c r="L230" s="4">
        <f t="shared" si="28"/>
        <v>-4.203010869610265E-3</v>
      </c>
      <c r="M230" s="4">
        <f t="shared" si="29"/>
        <v>1.2659037320240786E-3</v>
      </c>
      <c r="N230" s="4">
        <f t="shared" si="30"/>
        <v>1.4768949255132427E-2</v>
      </c>
      <c r="O230" s="4">
        <f t="shared" si="31"/>
        <v>-6.5808197109792313E-4</v>
      </c>
      <c r="P230" s="4">
        <f t="shared" si="32"/>
        <v>-3.1108421233416193E-2</v>
      </c>
      <c r="Q230" s="4">
        <f t="shared" si="33"/>
        <v>-2.0130944176418617E-2</v>
      </c>
      <c r="R230" s="4">
        <f t="shared" si="34"/>
        <v>1.3237536542346532E-2</v>
      </c>
      <c r="S230" s="4">
        <f t="shared" si="35"/>
        <v>-6.7225665313075675E-3</v>
      </c>
    </row>
    <row r="231" spans="1:19" ht="18.75" x14ac:dyDescent="0.25">
      <c r="A231" s="2">
        <v>45175</v>
      </c>
      <c r="B231" s="3">
        <v>182.91000399999999</v>
      </c>
      <c r="C231" s="3">
        <v>332.88000499999998</v>
      </c>
      <c r="D231" s="3">
        <v>135.36999499999999</v>
      </c>
      <c r="E231" s="3">
        <v>462.41000400000001</v>
      </c>
      <c r="F231" s="3">
        <v>100.18</v>
      </c>
      <c r="G231" s="3">
        <v>13872.469727</v>
      </c>
      <c r="H231" s="3">
        <v>4465.4799999999996</v>
      </c>
      <c r="I231" s="3">
        <v>87.54</v>
      </c>
      <c r="J231" s="3">
        <v>1916.28</v>
      </c>
      <c r="K231" s="4">
        <f t="shared" si="27"/>
        <v>-1.0646372576437612E-2</v>
      </c>
      <c r="L231" s="4">
        <f t="shared" si="28"/>
        <v>-6.9959927442528732E-3</v>
      </c>
      <c r="M231" s="4">
        <f t="shared" si="29"/>
        <v>-3.644961067001181E-2</v>
      </c>
      <c r="N231" s="4">
        <f t="shared" si="30"/>
        <v>-2.0106634837950849E-3</v>
      </c>
      <c r="O231" s="4">
        <f t="shared" si="31"/>
        <v>-9.8502118852879517E-3</v>
      </c>
      <c r="P231" s="4">
        <f t="shared" si="32"/>
        <v>-1.7577741590499685E-2</v>
      </c>
      <c r="Q231" s="4">
        <f t="shared" si="33"/>
        <v>-1.3965089551396409E-3</v>
      </c>
      <c r="R231" s="4">
        <f t="shared" si="34"/>
        <v>9.7572948822003333E-3</v>
      </c>
      <c r="S231" s="4">
        <f t="shared" si="35"/>
        <v>-4.9608517991373514E-3</v>
      </c>
    </row>
    <row r="232" spans="1:19" ht="18.75" x14ac:dyDescent="0.25">
      <c r="A232" s="2">
        <v>45176</v>
      </c>
      <c r="B232" s="3">
        <v>177.55999800000001</v>
      </c>
      <c r="C232" s="3">
        <v>329.91000400000001</v>
      </c>
      <c r="D232" s="3">
        <v>136.199997</v>
      </c>
      <c r="E232" s="3">
        <v>455.72000100000002</v>
      </c>
      <c r="F232" s="3">
        <v>97.93</v>
      </c>
      <c r="G232" s="3">
        <v>13748.830078000001</v>
      </c>
      <c r="H232" s="3">
        <v>4451.1400000000003</v>
      </c>
      <c r="I232" s="3">
        <v>86.87</v>
      </c>
      <c r="J232" s="3">
        <v>1919.19</v>
      </c>
      <c r="K232" s="4">
        <f t="shared" si="27"/>
        <v>-8.9525457282429218E-3</v>
      </c>
      <c r="L232" s="4">
        <f t="shared" si="28"/>
        <v>-3.2164682050081963E-3</v>
      </c>
      <c r="M232" s="4">
        <f t="shared" si="29"/>
        <v>-2.9685681754476379E-2</v>
      </c>
      <c r="N232" s="4">
        <f t="shared" si="30"/>
        <v>-8.9621775796418779E-3</v>
      </c>
      <c r="O232" s="4">
        <f t="shared" si="31"/>
        <v>6.1126384270914109E-3</v>
      </c>
      <c r="P232" s="4">
        <f t="shared" si="32"/>
        <v>-1.4573364047987607E-2</v>
      </c>
      <c r="Q232" s="4">
        <f t="shared" si="33"/>
        <v>-2.2715630196767637E-2</v>
      </c>
      <c r="R232" s="4">
        <f t="shared" si="34"/>
        <v>-7.6830834909201806E-3</v>
      </c>
      <c r="S232" s="4">
        <f t="shared" si="35"/>
        <v>1.5174153667573223E-3</v>
      </c>
    </row>
    <row r="233" spans="1:19" ht="18.75" x14ac:dyDescent="0.25">
      <c r="A233" s="2">
        <v>45177</v>
      </c>
      <c r="B233" s="3">
        <v>178.179993</v>
      </c>
      <c r="C233" s="3">
        <v>334.26998900000001</v>
      </c>
      <c r="D233" s="3">
        <v>137.199997</v>
      </c>
      <c r="E233" s="3">
        <v>451.77999899999998</v>
      </c>
      <c r="F233" s="3">
        <v>97.669998000000007</v>
      </c>
      <c r="G233" s="3">
        <v>13761.530273</v>
      </c>
      <c r="H233" s="3">
        <v>4457.49</v>
      </c>
      <c r="I233" s="3">
        <v>87.51</v>
      </c>
      <c r="J233" s="3">
        <v>1917.81</v>
      </c>
      <c r="K233" s="4">
        <f t="shared" si="27"/>
        <v>9.2330276595360195E-4</v>
      </c>
      <c r="L233" s="4">
        <f t="shared" si="28"/>
        <v>1.4255841976643817E-3</v>
      </c>
      <c r="M233" s="4">
        <f t="shared" si="29"/>
        <v>3.485667304345351E-3</v>
      </c>
      <c r="N233" s="4">
        <f t="shared" si="30"/>
        <v>1.3129114621486949E-2</v>
      </c>
      <c r="O233" s="4">
        <f t="shared" si="31"/>
        <v>7.3153217369152706E-3</v>
      </c>
      <c r="P233" s="4">
        <f t="shared" si="32"/>
        <v>-8.6832545585826485E-3</v>
      </c>
      <c r="Q233" s="4">
        <f t="shared" si="33"/>
        <v>-2.6585087504344559E-3</v>
      </c>
      <c r="R233" s="4">
        <f t="shared" si="34"/>
        <v>7.3403242759105302E-3</v>
      </c>
      <c r="S233" s="4">
        <f t="shared" si="35"/>
        <v>-7.1931199348568167E-4</v>
      </c>
    </row>
    <row r="234" spans="1:19" ht="18.75" x14ac:dyDescent="0.25">
      <c r="A234" s="2">
        <v>45180</v>
      </c>
      <c r="B234" s="3">
        <v>179.36000100000001</v>
      </c>
      <c r="C234" s="3">
        <v>337.94000199999999</v>
      </c>
      <c r="D234" s="3">
        <v>137.740005</v>
      </c>
      <c r="E234" s="3">
        <v>448.70001200000002</v>
      </c>
      <c r="F234" s="3">
        <v>96.790001000000004</v>
      </c>
      <c r="G234" s="3">
        <v>13917.889648</v>
      </c>
      <c r="H234" s="3">
        <v>4487.46</v>
      </c>
      <c r="I234" s="3">
        <v>87.29</v>
      </c>
      <c r="J234" s="3">
        <v>1921.66</v>
      </c>
      <c r="K234" s="4">
        <f t="shared" si="27"/>
        <v>1.1297999643617945E-2</v>
      </c>
      <c r="L234" s="4">
        <f t="shared" si="28"/>
        <v>6.7010127829867268E-3</v>
      </c>
      <c r="M234" s="4">
        <f t="shared" si="29"/>
        <v>6.6007288928472841E-3</v>
      </c>
      <c r="N234" s="4">
        <f t="shared" si="30"/>
        <v>1.0919354113755537E-2</v>
      </c>
      <c r="O234" s="4">
        <f t="shared" si="31"/>
        <v>3.9281929909320626E-3</v>
      </c>
      <c r="P234" s="4">
        <f t="shared" si="32"/>
        <v>-6.8407937397980054E-3</v>
      </c>
      <c r="Q234" s="4">
        <f t="shared" si="33"/>
        <v>-9.0507354896256862E-3</v>
      </c>
      <c r="R234" s="4">
        <f t="shared" si="34"/>
        <v>-2.5171638004813667E-3</v>
      </c>
      <c r="S234" s="4">
        <f t="shared" si="35"/>
        <v>2.0054858042297969E-3</v>
      </c>
    </row>
    <row r="235" spans="1:19" ht="18.75" x14ac:dyDescent="0.25">
      <c r="A235" s="2">
        <v>45181</v>
      </c>
      <c r="B235" s="3">
        <v>176.300003</v>
      </c>
      <c r="C235" s="3">
        <v>331.76998900000001</v>
      </c>
      <c r="D235" s="3">
        <v>136.070007</v>
      </c>
      <c r="E235" s="3">
        <v>454.85000600000001</v>
      </c>
      <c r="F235" s="3">
        <v>96.300003000000004</v>
      </c>
      <c r="G235" s="3">
        <v>13773.610352</v>
      </c>
      <c r="H235" s="3">
        <v>4461.8999999999996</v>
      </c>
      <c r="I235" s="3">
        <v>88.84</v>
      </c>
      <c r="J235" s="3">
        <v>1913.26</v>
      </c>
      <c r="K235" s="4">
        <f t="shared" si="27"/>
        <v>-1.0420569603253289E-2</v>
      </c>
      <c r="L235" s="4">
        <f t="shared" si="28"/>
        <v>-5.7121558411206055E-3</v>
      </c>
      <c r="M235" s="4">
        <f t="shared" si="29"/>
        <v>-1.7207858478955312E-2</v>
      </c>
      <c r="N235" s="4">
        <f t="shared" si="30"/>
        <v>-1.8426446250835508E-2</v>
      </c>
      <c r="O235" s="4">
        <f t="shared" si="31"/>
        <v>-1.2198375769951903E-2</v>
      </c>
      <c r="P235" s="4">
        <f t="shared" si="32"/>
        <v>1.361316773336846E-2</v>
      </c>
      <c r="Q235" s="4">
        <f t="shared" si="33"/>
        <v>-5.0753435359156846E-3</v>
      </c>
      <c r="R235" s="4">
        <f t="shared" si="34"/>
        <v>1.7601090278968192E-2</v>
      </c>
      <c r="S235" s="4">
        <f t="shared" si="35"/>
        <v>-4.3808024334258721E-3</v>
      </c>
    </row>
    <row r="236" spans="1:19" ht="18.75" x14ac:dyDescent="0.25">
      <c r="A236" s="2">
        <v>45182</v>
      </c>
      <c r="B236" s="3">
        <v>174.21000699999999</v>
      </c>
      <c r="C236" s="3">
        <v>336.05999800000001</v>
      </c>
      <c r="D236" s="3">
        <v>137.5</v>
      </c>
      <c r="E236" s="3">
        <v>455.80999800000001</v>
      </c>
      <c r="F236" s="3">
        <v>96.129997000000003</v>
      </c>
      <c r="G236" s="3">
        <v>13813.589844</v>
      </c>
      <c r="H236" s="3">
        <v>4467.4399999999996</v>
      </c>
      <c r="I236" s="3">
        <v>88.52</v>
      </c>
      <c r="J236" s="3">
        <v>1906.3</v>
      </c>
      <c r="K236" s="4">
        <f t="shared" si="27"/>
        <v>2.8984108357653494E-3</v>
      </c>
      <c r="L236" s="4">
        <f t="shared" si="28"/>
        <v>1.2408533465711885E-3</v>
      </c>
      <c r="M236" s="4">
        <f t="shared" si="29"/>
        <v>-1.1925598186816001E-2</v>
      </c>
      <c r="N236" s="4">
        <f t="shared" si="30"/>
        <v>1.284778489859925E-2</v>
      </c>
      <c r="O236" s="4">
        <f t="shared" si="31"/>
        <v>1.0454406459750536E-2</v>
      </c>
      <c r="P236" s="4">
        <f t="shared" si="32"/>
        <v>2.1083441710178659E-3</v>
      </c>
      <c r="Q236" s="4">
        <f t="shared" si="33"/>
        <v>-1.7669390867426158E-3</v>
      </c>
      <c r="R236" s="4">
        <f t="shared" si="34"/>
        <v>-3.6084838433779205E-3</v>
      </c>
      <c r="S236" s="4">
        <f t="shared" si="35"/>
        <v>-3.6444028649207268E-3</v>
      </c>
    </row>
    <row r="237" spans="1:19" ht="18.75" x14ac:dyDescent="0.25">
      <c r="A237" s="2">
        <v>45183</v>
      </c>
      <c r="B237" s="3">
        <v>175.740005</v>
      </c>
      <c r="C237" s="3">
        <v>338.70001200000002</v>
      </c>
      <c r="D237" s="3">
        <v>138.990005</v>
      </c>
      <c r="E237" s="3">
        <v>439</v>
      </c>
      <c r="F237" s="3">
        <v>97.190002000000007</v>
      </c>
      <c r="G237" s="3">
        <v>13926.049805000001</v>
      </c>
      <c r="H237" s="3">
        <v>4505.1000000000004</v>
      </c>
      <c r="I237" s="3">
        <v>90.16</v>
      </c>
      <c r="J237" s="3">
        <v>1910.32</v>
      </c>
      <c r="K237" s="4">
        <f t="shared" si="27"/>
        <v>8.1082940194622897E-3</v>
      </c>
      <c r="L237" s="4">
        <f t="shared" si="28"/>
        <v>8.394550741111827E-3</v>
      </c>
      <c r="M237" s="4">
        <f t="shared" si="29"/>
        <v>8.7441502853600975E-3</v>
      </c>
      <c r="N237" s="4">
        <f t="shared" si="30"/>
        <v>7.8250857548314307E-3</v>
      </c>
      <c r="O237" s="4">
        <f t="shared" si="31"/>
        <v>1.077810696385121E-2</v>
      </c>
      <c r="P237" s="4">
        <f t="shared" si="32"/>
        <v>-3.7576638555079193E-2</v>
      </c>
      <c r="Q237" s="4">
        <f t="shared" si="33"/>
        <v>1.0966435223643153E-2</v>
      </c>
      <c r="R237" s="4">
        <f t="shared" si="34"/>
        <v>1.8357354548671857E-2</v>
      </c>
      <c r="S237" s="4">
        <f t="shared" si="35"/>
        <v>2.1065767546246451E-3</v>
      </c>
    </row>
    <row r="238" spans="1:19" ht="18.75" x14ac:dyDescent="0.25">
      <c r="A238" s="2">
        <v>45184</v>
      </c>
      <c r="B238" s="3">
        <v>175.009995</v>
      </c>
      <c r="C238" s="3">
        <v>330.22000100000002</v>
      </c>
      <c r="D238" s="3">
        <v>138.300003</v>
      </c>
      <c r="E238" s="3">
        <v>439.66000400000001</v>
      </c>
      <c r="F238" s="3">
        <v>96.260002</v>
      </c>
      <c r="G238" s="3">
        <v>13708.330078000001</v>
      </c>
      <c r="H238" s="3">
        <v>4450.32</v>
      </c>
      <c r="I238" s="3">
        <v>90.77</v>
      </c>
      <c r="J238" s="3">
        <v>1923.57</v>
      </c>
      <c r="K238" s="4">
        <f t="shared" si="27"/>
        <v>-1.5757489971535116E-2</v>
      </c>
      <c r="L238" s="4">
        <f t="shared" si="28"/>
        <v>-1.2234084667107637E-2</v>
      </c>
      <c r="M238" s="4">
        <f t="shared" si="29"/>
        <v>-4.162571940547994E-3</v>
      </c>
      <c r="N238" s="4">
        <f t="shared" si="30"/>
        <v>-2.535569322133847E-2</v>
      </c>
      <c r="O238" s="4">
        <f t="shared" si="31"/>
        <v>-4.9767637077907595E-3</v>
      </c>
      <c r="P238" s="4">
        <f t="shared" si="32"/>
        <v>1.5022969547390456E-3</v>
      </c>
      <c r="Q238" s="4">
        <f t="shared" si="33"/>
        <v>-9.6149614416027023E-3</v>
      </c>
      <c r="R238" s="4">
        <f t="shared" si="34"/>
        <v>6.7429648070150014E-3</v>
      </c>
      <c r="S238" s="4">
        <f t="shared" si="35"/>
        <v>6.9120672493830845E-3</v>
      </c>
    </row>
    <row r="239" spans="1:19" ht="18.75" x14ac:dyDescent="0.25">
      <c r="A239" s="2">
        <v>45187</v>
      </c>
      <c r="B239" s="3">
        <v>177.970001</v>
      </c>
      <c r="C239" s="3">
        <v>329.05999800000001</v>
      </c>
      <c r="D239" s="3">
        <v>138.96000699999999</v>
      </c>
      <c r="E239" s="3">
        <v>435.20001200000002</v>
      </c>
      <c r="F239" s="3">
        <v>95.510002</v>
      </c>
      <c r="G239" s="3">
        <v>13710.240234000001</v>
      </c>
      <c r="H239" s="3">
        <v>4453.53</v>
      </c>
      <c r="I239" s="3">
        <v>91.48</v>
      </c>
      <c r="J239" s="3">
        <v>1933.14</v>
      </c>
      <c r="K239" s="4">
        <f t="shared" si="27"/>
        <v>1.3933301272496919E-4</v>
      </c>
      <c r="L239" s="4">
        <f t="shared" si="28"/>
        <v>7.2103643683838804E-4</v>
      </c>
      <c r="M239" s="4">
        <f t="shared" si="29"/>
        <v>1.6771915802549033E-2</v>
      </c>
      <c r="N239" s="4">
        <f t="shared" si="30"/>
        <v>-3.5190031513856316E-3</v>
      </c>
      <c r="O239" s="4">
        <f t="shared" si="31"/>
        <v>4.7609119443702977E-3</v>
      </c>
      <c r="P239" s="4">
        <f t="shared" si="32"/>
        <v>-1.0195986914648363E-2</v>
      </c>
      <c r="Q239" s="4">
        <f t="shared" si="33"/>
        <v>-7.8219096651635615E-3</v>
      </c>
      <c r="R239" s="4">
        <f t="shared" si="34"/>
        <v>7.7915346160446035E-3</v>
      </c>
      <c r="S239" s="4">
        <f t="shared" si="35"/>
        <v>4.9627893421290972E-3</v>
      </c>
    </row>
    <row r="240" spans="1:19" ht="18.75" x14ac:dyDescent="0.25">
      <c r="A240" s="2">
        <v>45188</v>
      </c>
      <c r="B240" s="3">
        <v>179.070007</v>
      </c>
      <c r="C240" s="3">
        <v>328.64999399999999</v>
      </c>
      <c r="D240" s="3">
        <v>138.83000200000001</v>
      </c>
      <c r="E240" s="3">
        <v>422.39001500000001</v>
      </c>
      <c r="F240" s="3">
        <v>94.620002999999997</v>
      </c>
      <c r="G240" s="3">
        <v>13678.190430000001</v>
      </c>
      <c r="H240" s="3">
        <v>4443.95</v>
      </c>
      <c r="I240" s="3">
        <v>91.2</v>
      </c>
      <c r="J240" s="3">
        <v>1930.94</v>
      </c>
      <c r="K240" s="4">
        <f t="shared" si="27"/>
        <v>-2.34039102293949E-3</v>
      </c>
      <c r="L240" s="4">
        <f t="shared" si="28"/>
        <v>-2.1534195529618974E-3</v>
      </c>
      <c r="M240" s="4">
        <f t="shared" si="29"/>
        <v>6.1618275587069383E-3</v>
      </c>
      <c r="N240" s="4">
        <f t="shared" si="30"/>
        <v>-1.2467624275039029E-3</v>
      </c>
      <c r="O240" s="4">
        <f t="shared" si="31"/>
        <v>-9.35994854237373E-4</v>
      </c>
      <c r="P240" s="4">
        <f t="shared" si="32"/>
        <v>-2.9876629733670008E-2</v>
      </c>
      <c r="Q240" s="4">
        <f t="shared" si="33"/>
        <v>-9.3620730780897381E-3</v>
      </c>
      <c r="R240" s="4">
        <f t="shared" si="34"/>
        <v>-3.0654720742947167E-3</v>
      </c>
      <c r="S240" s="4">
        <f t="shared" si="35"/>
        <v>-1.1386929037256446E-3</v>
      </c>
    </row>
    <row r="241" spans="1:19" ht="18.75" x14ac:dyDescent="0.25">
      <c r="A241" s="2">
        <v>45189</v>
      </c>
      <c r="B241" s="3">
        <v>175.490005</v>
      </c>
      <c r="C241" s="3">
        <v>320.76998900000001</v>
      </c>
      <c r="D241" s="3">
        <v>134.58999600000001</v>
      </c>
      <c r="E241" s="3">
        <v>410.17001299999998</v>
      </c>
      <c r="F241" s="3">
        <v>94.040001000000004</v>
      </c>
      <c r="G241" s="3">
        <v>13469.129883</v>
      </c>
      <c r="H241" s="3">
        <v>4402.2</v>
      </c>
      <c r="I241" s="3">
        <v>90.28</v>
      </c>
      <c r="J241" s="3">
        <v>1929.68</v>
      </c>
      <c r="K241" s="4">
        <f t="shared" si="27"/>
        <v>-1.5402233259483155E-2</v>
      </c>
      <c r="L241" s="4">
        <f t="shared" si="28"/>
        <v>-9.4392046231101256E-3</v>
      </c>
      <c r="M241" s="4">
        <f t="shared" si="29"/>
        <v>-2.019474022235896E-2</v>
      </c>
      <c r="N241" s="4">
        <f t="shared" si="30"/>
        <v>-2.4269015335595695E-2</v>
      </c>
      <c r="O241" s="4">
        <f t="shared" si="31"/>
        <v>-3.10170869270852E-2</v>
      </c>
      <c r="P241" s="4">
        <f t="shared" si="32"/>
        <v>-2.9357353779705421E-2</v>
      </c>
      <c r="Q241" s="4">
        <f t="shared" si="33"/>
        <v>-6.14866760313032E-3</v>
      </c>
      <c r="R241" s="4">
        <f t="shared" si="34"/>
        <v>-1.0138945130950736E-2</v>
      </c>
      <c r="S241" s="4">
        <f t="shared" si="35"/>
        <v>-6.5274491907417107E-4</v>
      </c>
    </row>
    <row r="242" spans="1:19" ht="18.75" x14ac:dyDescent="0.25">
      <c r="A242" s="2">
        <v>45190</v>
      </c>
      <c r="B242" s="3">
        <v>173.929993</v>
      </c>
      <c r="C242" s="3">
        <v>319.52999899999998</v>
      </c>
      <c r="D242" s="3">
        <v>131.36000100000001</v>
      </c>
      <c r="E242" s="3">
        <v>416.10000600000001</v>
      </c>
      <c r="F242" s="3">
        <v>91.589995999999999</v>
      </c>
      <c r="G242" s="3">
        <v>13223.980469</v>
      </c>
      <c r="H242" s="3">
        <v>4330</v>
      </c>
      <c r="I242" s="3">
        <v>89.63</v>
      </c>
      <c r="J242" s="3">
        <v>1919.57</v>
      </c>
      <c r="K242" s="4">
        <f t="shared" si="27"/>
        <v>-1.836850809481758E-2</v>
      </c>
      <c r="L242" s="4">
        <f t="shared" si="28"/>
        <v>-1.653687395146802E-2</v>
      </c>
      <c r="M242" s="4">
        <f t="shared" si="29"/>
        <v>-8.9292105431818068E-3</v>
      </c>
      <c r="N242" s="4">
        <f t="shared" si="30"/>
        <v>-3.873158123898132E-3</v>
      </c>
      <c r="O242" s="4">
        <f t="shared" si="31"/>
        <v>-2.429143720894832E-2</v>
      </c>
      <c r="P242" s="4">
        <f t="shared" si="32"/>
        <v>1.4353890806619784E-2</v>
      </c>
      <c r="Q242" s="4">
        <f t="shared" si="33"/>
        <v>-2.639818256363646E-2</v>
      </c>
      <c r="R242" s="4">
        <f t="shared" si="34"/>
        <v>-7.2258665800646804E-3</v>
      </c>
      <c r="S242" s="4">
        <f t="shared" si="35"/>
        <v>-5.2529834371866568E-3</v>
      </c>
    </row>
    <row r="243" spans="1:19" ht="18.75" x14ac:dyDescent="0.25">
      <c r="A243" s="2">
        <v>45191</v>
      </c>
      <c r="B243" s="3">
        <v>174.78999300000001</v>
      </c>
      <c r="C243" s="3">
        <v>317.01001000000002</v>
      </c>
      <c r="D243" s="3">
        <v>131.25</v>
      </c>
      <c r="E243" s="3">
        <v>422.22000100000002</v>
      </c>
      <c r="F243" s="3">
        <v>90.849997999999999</v>
      </c>
      <c r="G243" s="3">
        <v>13211.809569999999</v>
      </c>
      <c r="H243" s="3">
        <v>4320.0600000000004</v>
      </c>
      <c r="I243" s="3">
        <v>90.03</v>
      </c>
      <c r="J243" s="3">
        <v>1924.99</v>
      </c>
      <c r="K243" s="4">
        <f t="shared" si="27"/>
        <v>-9.2078956913892228E-4</v>
      </c>
      <c r="L243" s="4">
        <f t="shared" si="28"/>
        <v>-2.2982509659402743E-3</v>
      </c>
      <c r="M243" s="4">
        <f t="shared" si="29"/>
        <v>4.932334124951589E-3</v>
      </c>
      <c r="N243" s="4">
        <f t="shared" si="30"/>
        <v>-7.9178123277924596E-3</v>
      </c>
      <c r="O243" s="4">
        <f t="shared" si="31"/>
        <v>-8.3775184505251871E-4</v>
      </c>
      <c r="P243" s="4">
        <f t="shared" si="32"/>
        <v>1.4600877166440044E-2</v>
      </c>
      <c r="Q243" s="4">
        <f t="shared" si="33"/>
        <v>-8.1122789141344753E-3</v>
      </c>
      <c r="R243" s="4">
        <f t="shared" si="34"/>
        <v>4.4528627511152639E-3</v>
      </c>
      <c r="S243" s="4">
        <f t="shared" si="35"/>
        <v>2.819570297115511E-3</v>
      </c>
    </row>
    <row r="244" spans="1:19" ht="18.75" x14ac:dyDescent="0.25">
      <c r="A244" s="2">
        <v>45194</v>
      </c>
      <c r="B244" s="3">
        <v>176.08000200000001</v>
      </c>
      <c r="C244" s="3">
        <v>317.540009</v>
      </c>
      <c r="D244" s="3">
        <v>132.16999799999999</v>
      </c>
      <c r="E244" s="3">
        <v>419.10998499999999</v>
      </c>
      <c r="F244" s="3">
        <v>90.599997999999999</v>
      </c>
      <c r="G244" s="3">
        <v>13271.320313</v>
      </c>
      <c r="H244" s="3">
        <v>4337.4399999999996</v>
      </c>
      <c r="I244" s="3">
        <v>89.68</v>
      </c>
      <c r="J244" s="3">
        <v>1915.66</v>
      </c>
      <c r="K244" s="4">
        <f t="shared" si="27"/>
        <v>4.4942454634765367E-3</v>
      </c>
      <c r="L244" s="4">
        <f t="shared" si="28"/>
        <v>4.0150212758186272E-3</v>
      </c>
      <c r="M244" s="4">
        <f t="shared" si="29"/>
        <v>7.3532352777429706E-3</v>
      </c>
      <c r="N244" s="4">
        <f t="shared" si="30"/>
        <v>1.6704723264561005E-3</v>
      </c>
      <c r="O244" s="4">
        <f t="shared" si="31"/>
        <v>6.9850561659551644E-3</v>
      </c>
      <c r="P244" s="4">
        <f t="shared" si="32"/>
        <v>-7.3931280649266002E-3</v>
      </c>
      <c r="Q244" s="4">
        <f t="shared" si="33"/>
        <v>-2.7555818539924653E-3</v>
      </c>
      <c r="R244" s="4">
        <f t="shared" si="34"/>
        <v>-3.895169356480925E-3</v>
      </c>
      <c r="S244" s="4">
        <f t="shared" si="35"/>
        <v>-4.8585621461820399E-3</v>
      </c>
    </row>
    <row r="245" spans="1:19" ht="18.75" x14ac:dyDescent="0.25">
      <c r="A245" s="2">
        <v>45195</v>
      </c>
      <c r="B245" s="3">
        <v>171.96000699999999</v>
      </c>
      <c r="C245" s="3">
        <v>312.14001500000001</v>
      </c>
      <c r="D245" s="3">
        <v>129.449997</v>
      </c>
      <c r="E245" s="3">
        <v>424.67999300000002</v>
      </c>
      <c r="F245" s="3">
        <v>90.169998000000007</v>
      </c>
      <c r="G245" s="3">
        <v>13063.610352</v>
      </c>
      <c r="H245" s="3">
        <v>4273.53</v>
      </c>
      <c r="I245" s="3">
        <v>90.39</v>
      </c>
      <c r="J245" s="3">
        <v>1900.49</v>
      </c>
      <c r="K245" s="4">
        <f t="shared" si="27"/>
        <v>-1.5774810339695116E-2</v>
      </c>
      <c r="L245" s="4">
        <f t="shared" si="28"/>
        <v>-1.4844128717961364E-2</v>
      </c>
      <c r="M245" s="4">
        <f t="shared" si="29"/>
        <v>-2.367651624145849E-2</v>
      </c>
      <c r="N245" s="4">
        <f t="shared" si="30"/>
        <v>-1.7151969822484802E-2</v>
      </c>
      <c r="O245" s="4">
        <f t="shared" si="31"/>
        <v>-2.0794274615112907E-2</v>
      </c>
      <c r="P245" s="4">
        <f t="shared" si="32"/>
        <v>1.3202548152353862E-2</v>
      </c>
      <c r="Q245" s="4">
        <f t="shared" si="33"/>
        <v>-4.7574356423890646E-3</v>
      </c>
      <c r="R245" s="4">
        <f t="shared" si="34"/>
        <v>7.8858630464149447E-3</v>
      </c>
      <c r="S245" s="4">
        <f t="shared" si="35"/>
        <v>-7.9504631147720491E-3</v>
      </c>
    </row>
    <row r="246" spans="1:19" ht="18.75" x14ac:dyDescent="0.25">
      <c r="A246" s="2">
        <v>45196</v>
      </c>
      <c r="B246" s="3">
        <v>170.429993</v>
      </c>
      <c r="C246" s="3">
        <v>312.790009</v>
      </c>
      <c r="D246" s="3">
        <v>131.46000699999999</v>
      </c>
      <c r="E246" s="3">
        <v>430.89001500000001</v>
      </c>
      <c r="F246" s="3">
        <v>89.419998000000007</v>
      </c>
      <c r="G246" s="3">
        <v>13092.849609000001</v>
      </c>
      <c r="H246" s="3">
        <v>4274.51</v>
      </c>
      <c r="I246" s="3">
        <v>93.68</v>
      </c>
      <c r="J246" s="3">
        <v>1874.7</v>
      </c>
      <c r="K246" s="4">
        <f t="shared" si="27"/>
        <v>2.2357206764856388E-3</v>
      </c>
      <c r="L246" s="4">
        <f t="shared" si="28"/>
        <v>2.2929233000634007E-4</v>
      </c>
      <c r="M246" s="4">
        <f t="shared" si="29"/>
        <v>-8.9373181706579301E-3</v>
      </c>
      <c r="N246" s="4">
        <f t="shared" si="30"/>
        <v>2.0802144541955995E-3</v>
      </c>
      <c r="O246" s="4">
        <f t="shared" si="31"/>
        <v>1.5407993060989724E-2</v>
      </c>
      <c r="P246" s="4">
        <f t="shared" si="32"/>
        <v>1.4516944261136084E-2</v>
      </c>
      <c r="Q246" s="4">
        <f t="shared" si="33"/>
        <v>-8.3524068920157232E-3</v>
      </c>
      <c r="R246" s="4">
        <f t="shared" si="34"/>
        <v>3.575107747914251E-2</v>
      </c>
      <c r="S246" s="4">
        <f t="shared" si="35"/>
        <v>-1.3663101039097009E-2</v>
      </c>
    </row>
    <row r="247" spans="1:19" ht="18.75" x14ac:dyDescent="0.25">
      <c r="A247" s="2">
        <v>45197</v>
      </c>
      <c r="B247" s="3">
        <v>170.69000199999999</v>
      </c>
      <c r="C247" s="3">
        <v>313.64001500000001</v>
      </c>
      <c r="D247" s="3">
        <v>133.13000500000001</v>
      </c>
      <c r="E247" s="3">
        <v>434.98998999999998</v>
      </c>
      <c r="F247" s="3">
        <v>89.629997000000003</v>
      </c>
      <c r="G247" s="3">
        <v>13201.280273</v>
      </c>
      <c r="H247" s="3">
        <v>4299.7</v>
      </c>
      <c r="I247" s="3">
        <v>91.71</v>
      </c>
      <c r="J247" s="3">
        <v>1864.56</v>
      </c>
      <c r="K247" s="4">
        <f t="shared" si="27"/>
        <v>8.2475654549637213E-3</v>
      </c>
      <c r="L247" s="4">
        <f t="shared" si="28"/>
        <v>5.8757768874731896E-3</v>
      </c>
      <c r="M247" s="4">
        <f t="shared" si="29"/>
        <v>1.5244433288262456E-3</v>
      </c>
      <c r="N247" s="4">
        <f t="shared" si="30"/>
        <v>2.7138115642907209E-3</v>
      </c>
      <c r="O247" s="4">
        <f t="shared" si="31"/>
        <v>1.2623455917535007E-2</v>
      </c>
      <c r="P247" s="4">
        <f t="shared" si="32"/>
        <v>9.4701474061532481E-3</v>
      </c>
      <c r="Q247" s="4">
        <f t="shared" si="33"/>
        <v>2.3457034588602863E-3</v>
      </c>
      <c r="R247" s="4">
        <f t="shared" si="34"/>
        <v>-2.1253294718609241E-2</v>
      </c>
      <c r="S247" s="4">
        <f t="shared" si="35"/>
        <v>-5.4235462928706752E-3</v>
      </c>
    </row>
    <row r="248" spans="1:19" ht="18.75" x14ac:dyDescent="0.25">
      <c r="A248" s="2">
        <v>45198</v>
      </c>
      <c r="B248" s="3">
        <v>171.21000699999999</v>
      </c>
      <c r="C248" s="3">
        <v>315.75</v>
      </c>
      <c r="D248" s="3">
        <v>131.85000600000001</v>
      </c>
      <c r="E248" s="3">
        <v>447.82000699999998</v>
      </c>
      <c r="F248" s="3">
        <v>95.620002999999997</v>
      </c>
      <c r="G248" s="3">
        <v>13219.320313</v>
      </c>
      <c r="H248" s="3">
        <v>4288.05</v>
      </c>
      <c r="I248" s="3">
        <v>90.79</v>
      </c>
      <c r="J248" s="3">
        <v>1848.31</v>
      </c>
      <c r="K248" s="4">
        <f t="shared" si="27"/>
        <v>1.3656042938776241E-3</v>
      </c>
      <c r="L248" s="4">
        <f t="shared" si="28"/>
        <v>-2.7131686755154211E-3</v>
      </c>
      <c r="M248" s="4">
        <f t="shared" si="29"/>
        <v>3.0418566087982548E-3</v>
      </c>
      <c r="N248" s="4">
        <f t="shared" si="30"/>
        <v>6.7048820423478966E-3</v>
      </c>
      <c r="O248" s="4">
        <f t="shared" si="31"/>
        <v>-9.6611736955481593E-3</v>
      </c>
      <c r="P248" s="4">
        <f t="shared" si="32"/>
        <v>2.9068362264810139E-2</v>
      </c>
      <c r="Q248" s="4">
        <f t="shared" si="33"/>
        <v>6.469198267381264E-2</v>
      </c>
      <c r="R248" s="4">
        <f t="shared" si="34"/>
        <v>-1.0082277187186833E-2</v>
      </c>
      <c r="S248" s="4">
        <f t="shared" si="35"/>
        <v>-8.7533922591731001E-3</v>
      </c>
    </row>
    <row r="249" spans="1:19" ht="18.75" x14ac:dyDescent="0.25">
      <c r="A249" s="2">
        <v>45201</v>
      </c>
      <c r="B249" s="3">
        <v>173.75</v>
      </c>
      <c r="C249" s="3">
        <v>321.79998799999998</v>
      </c>
      <c r="D249" s="3">
        <v>135.16999799999999</v>
      </c>
      <c r="E249" s="3">
        <v>435.17001299999998</v>
      </c>
      <c r="F249" s="3">
        <v>94.559997999999993</v>
      </c>
      <c r="G249" s="3">
        <v>13307.769531</v>
      </c>
      <c r="H249" s="3">
        <v>4288.3900000000003</v>
      </c>
      <c r="I249" s="3">
        <v>88.82</v>
      </c>
      <c r="J249" s="3">
        <v>1827.4</v>
      </c>
      <c r="K249" s="4">
        <f t="shared" si="27"/>
        <v>6.6686203651918127E-3</v>
      </c>
      <c r="L249" s="4">
        <f t="shared" si="28"/>
        <v>7.9286976922361474E-5</v>
      </c>
      <c r="M249" s="4">
        <f t="shared" si="29"/>
        <v>1.4726570342713685E-2</v>
      </c>
      <c r="N249" s="4">
        <f t="shared" si="30"/>
        <v>1.8979436037439228E-2</v>
      </c>
      <c r="O249" s="4">
        <f t="shared" si="31"/>
        <v>2.4868272394001793E-2</v>
      </c>
      <c r="P249" s="4">
        <f t="shared" si="32"/>
        <v>-2.8654592378932121E-2</v>
      </c>
      <c r="Q249" s="4">
        <f t="shared" si="33"/>
        <v>-1.1147502064950705E-2</v>
      </c>
      <c r="R249" s="4">
        <f t="shared" si="34"/>
        <v>-2.1937297519709759E-2</v>
      </c>
      <c r="S249" s="4">
        <f t="shared" si="35"/>
        <v>-1.1377516486581618E-2</v>
      </c>
    </row>
    <row r="250" spans="1:19" ht="18.75" x14ac:dyDescent="0.25">
      <c r="A250" s="2">
        <v>45202</v>
      </c>
      <c r="B250" s="3">
        <v>172.39999399999999</v>
      </c>
      <c r="C250" s="3">
        <v>313.39001500000001</v>
      </c>
      <c r="D250" s="3">
        <v>133.300003</v>
      </c>
      <c r="E250" s="3">
        <v>440.41000400000001</v>
      </c>
      <c r="F250" s="3">
        <v>95.089995999999999</v>
      </c>
      <c r="G250" s="3">
        <v>13059.469727</v>
      </c>
      <c r="H250" s="3">
        <v>4229.45</v>
      </c>
      <c r="I250" s="3">
        <v>89.23</v>
      </c>
      <c r="J250" s="3">
        <v>1822.81</v>
      </c>
      <c r="K250" s="4">
        <f t="shared" si="27"/>
        <v>-1.8834519736030272E-2</v>
      </c>
      <c r="L250" s="4">
        <f t="shared" si="28"/>
        <v>-1.3839410161483797E-2</v>
      </c>
      <c r="M250" s="4">
        <f t="shared" si="29"/>
        <v>-7.800161018093661E-3</v>
      </c>
      <c r="N250" s="4">
        <f t="shared" si="30"/>
        <v>-2.6481728096169121E-2</v>
      </c>
      <c r="O250" s="4">
        <f t="shared" si="31"/>
        <v>-1.3930981009264484E-2</v>
      </c>
      <c r="P250" s="4">
        <f t="shared" si="32"/>
        <v>1.1969331087974672E-2</v>
      </c>
      <c r="Q250" s="4">
        <f t="shared" si="33"/>
        <v>5.5892369787447597E-3</v>
      </c>
      <c r="R250" s="4">
        <f t="shared" si="34"/>
        <v>4.6054560481040016E-3</v>
      </c>
      <c r="S250" s="4">
        <f t="shared" si="35"/>
        <v>-2.5149251244473182E-3</v>
      </c>
    </row>
    <row r="251" spans="1:19" ht="18.75" x14ac:dyDescent="0.25">
      <c r="A251" s="2">
        <v>45203</v>
      </c>
      <c r="B251" s="3">
        <v>173.66000399999999</v>
      </c>
      <c r="C251" s="3">
        <v>318.959991</v>
      </c>
      <c r="D251" s="3">
        <v>136.270004</v>
      </c>
      <c r="E251" s="3">
        <v>446.88000499999998</v>
      </c>
      <c r="F251" s="3">
        <v>95.889999000000003</v>
      </c>
      <c r="G251" s="3">
        <v>13236.009765999999</v>
      </c>
      <c r="H251" s="3">
        <v>4263.75</v>
      </c>
      <c r="I251" s="3">
        <v>84.22</v>
      </c>
      <c r="J251" s="3">
        <v>1821.08</v>
      </c>
      <c r="K251" s="4">
        <f t="shared" si="27"/>
        <v>1.3427607704408217E-2</v>
      </c>
      <c r="L251" s="4">
        <f t="shared" si="28"/>
        <v>8.0770937870001339E-3</v>
      </c>
      <c r="M251" s="4">
        <f t="shared" si="29"/>
        <v>7.2820642392047554E-3</v>
      </c>
      <c r="N251" s="4">
        <f t="shared" si="30"/>
        <v>1.7617205684524247E-2</v>
      </c>
      <c r="O251" s="4">
        <f t="shared" si="31"/>
        <v>2.2035991424929294E-2</v>
      </c>
      <c r="P251" s="4">
        <f t="shared" si="32"/>
        <v>1.4583993082037379E-2</v>
      </c>
      <c r="Q251" s="4">
        <f t="shared" si="33"/>
        <v>8.3779212510333573E-3</v>
      </c>
      <c r="R251" s="4">
        <f t="shared" si="34"/>
        <v>-5.7784883178278373E-2</v>
      </c>
      <c r="S251" s="4">
        <f t="shared" si="35"/>
        <v>-9.4953477189653305E-4</v>
      </c>
    </row>
    <row r="252" spans="1:19" ht="18.75" x14ac:dyDescent="0.25">
      <c r="A252" s="2">
        <v>45204</v>
      </c>
      <c r="B252" s="3">
        <v>174.91000399999999</v>
      </c>
      <c r="C252" s="3">
        <v>319.35998499999999</v>
      </c>
      <c r="D252" s="3">
        <v>135.990005</v>
      </c>
      <c r="E252" s="3">
        <v>455.52011099999999</v>
      </c>
      <c r="F252" s="3">
        <v>95.790001000000004</v>
      </c>
      <c r="G252" s="3">
        <v>13219.830078000001</v>
      </c>
      <c r="H252" s="3">
        <v>4258.1899999999996</v>
      </c>
      <c r="I252" s="3">
        <v>82.31</v>
      </c>
      <c r="J252" s="3">
        <v>1820.01</v>
      </c>
      <c r="K252" s="4">
        <f t="shared" si="27"/>
        <v>-1.2231469582966409E-3</v>
      </c>
      <c r="L252" s="4">
        <f t="shared" si="28"/>
        <v>-1.3048673867472557E-3</v>
      </c>
      <c r="M252" s="4">
        <f t="shared" si="29"/>
        <v>7.1721911218628771E-3</v>
      </c>
      <c r="N252" s="4">
        <f t="shared" si="30"/>
        <v>1.2532712977652942E-3</v>
      </c>
      <c r="O252" s="4">
        <f t="shared" si="31"/>
        <v>-2.0568507269420645E-3</v>
      </c>
      <c r="P252" s="4">
        <f t="shared" si="32"/>
        <v>1.914975382170039E-2</v>
      </c>
      <c r="Q252" s="4">
        <f t="shared" si="33"/>
        <v>-1.0433849026702945E-3</v>
      </c>
      <c r="R252" s="4">
        <f t="shared" si="34"/>
        <v>-2.2939815749229087E-2</v>
      </c>
      <c r="S252" s="4">
        <f t="shared" si="35"/>
        <v>-5.8773610693567174E-4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abSelected="1" workbookViewId="0">
      <selection activeCell="C9" sqref="C9"/>
    </sheetView>
  </sheetViews>
  <sheetFormatPr baseColWidth="10" defaultRowHeight="15" x14ac:dyDescent="0.25"/>
  <cols>
    <col min="4" max="4" width="23.5703125" customWidth="1"/>
    <col min="5" max="5" width="13.28515625" bestFit="1" customWidth="1"/>
    <col min="8" max="8" width="20.140625" customWidth="1"/>
    <col min="10" max="10" width="15.42578125" bestFit="1" customWidth="1"/>
    <col min="11" max="11" width="13.5703125" customWidth="1"/>
  </cols>
  <sheetData>
    <row r="1" spans="1:15" ht="19.5" thickBot="1" x14ac:dyDescent="0.3">
      <c r="A1" s="6" t="s">
        <v>34</v>
      </c>
      <c r="B1" s="6"/>
      <c r="C1" s="7"/>
      <c r="D1" s="6"/>
      <c r="E1" s="6"/>
      <c r="F1" s="6"/>
      <c r="G1" s="6"/>
      <c r="H1" s="6"/>
      <c r="I1" s="6"/>
      <c r="J1" s="6"/>
      <c r="K1" s="6"/>
      <c r="L1" s="6"/>
    </row>
    <row r="2" spans="1:15" ht="19.5" thickBot="1" x14ac:dyDescent="0.3">
      <c r="A2" s="30">
        <f>SUMPRODUCT(DF!K3:S3,'inversion optima (SOLVER)'!$E$15:$M$15)</f>
        <v>-2.6230216986039535E-2</v>
      </c>
      <c r="B2" s="6"/>
      <c r="C2" s="7"/>
      <c r="D2" s="8" t="s">
        <v>19</v>
      </c>
      <c r="E2" s="1" t="s">
        <v>6</v>
      </c>
      <c r="F2" s="1" t="s">
        <v>7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8</v>
      </c>
      <c r="M2" s="1" t="s">
        <v>9</v>
      </c>
    </row>
    <row r="3" spans="1:15" ht="18.75" x14ac:dyDescent="0.25">
      <c r="A3" s="30">
        <f>SUMPRODUCT(DF!K4:S4,'inversion optima (SOLVER)'!$E$15:$M$15)</f>
        <v>-1.0396929919865665E-2</v>
      </c>
      <c r="B3" s="6"/>
      <c r="C3" s="7"/>
      <c r="D3" s="9" t="s">
        <v>20</v>
      </c>
      <c r="E3" s="10">
        <f>AVERAGE(DF!K3:K252)</f>
        <v>7.0872124567460408E-4</v>
      </c>
      <c r="F3" s="10">
        <f>AVERAGE(DF!L3:L252)</f>
        <v>5.1420299801562333E-4</v>
      </c>
      <c r="G3" s="10">
        <f>AVERAGE(DF!M3:M252)</f>
        <v>7.3830702292552108E-4</v>
      </c>
      <c r="H3" s="10">
        <f>AVERAGE(DF!N3:N252)</f>
        <v>1.0311248077863973E-3</v>
      </c>
      <c r="I3" s="10">
        <f>AVERAGE(DF!O3:O252)</f>
        <v>1.1410336772834677E-3</v>
      </c>
      <c r="J3" s="10">
        <f>AVERAGE(DF!P3:P252)</f>
        <v>5.3105389832273616E-3</v>
      </c>
      <c r="K3" s="10">
        <f>AVERAGE(DF!Q3:Q252)</f>
        <v>2.4184620201126277E-4</v>
      </c>
      <c r="L3" s="10">
        <f>AVERAGE(DF!R3:R252)</f>
        <v>-2.8777925448496343E-4</v>
      </c>
      <c r="M3" s="10">
        <f>AVERAGE(DF!S3:S252)</f>
        <v>2.4740669017002051E-4</v>
      </c>
      <c r="N3" s="32"/>
    </row>
    <row r="4" spans="1:15" ht="18.75" x14ac:dyDescent="0.25">
      <c r="A4" s="30">
        <f>SUMPRODUCT(DF!K5:S5,'inversion optima (SOLVER)'!$E$15:$M$15)</f>
        <v>-6.1491587044521269E-3</v>
      </c>
      <c r="B4" s="6"/>
      <c r="C4" s="7"/>
      <c r="D4" s="11" t="s">
        <v>21</v>
      </c>
      <c r="E4" s="12">
        <f>(1+E3)^250-1</f>
        <v>0.19377141908692108</v>
      </c>
      <c r="F4" s="12">
        <f t="shared" ref="F4:M4" si="0">(1+F3)^250-1</f>
        <v>0.13714156016164636</v>
      </c>
      <c r="G4" s="12">
        <f t="shared" si="0"/>
        <v>0.20262738648348999</v>
      </c>
      <c r="H4" s="12">
        <f t="shared" si="0"/>
        <v>0.29388379736716508</v>
      </c>
      <c r="I4" s="12">
        <f t="shared" si="0"/>
        <v>0.32988942314068304</v>
      </c>
      <c r="J4" s="13">
        <f t="shared" si="0"/>
        <v>2.7588834136544986</v>
      </c>
      <c r="K4" s="12">
        <f t="shared" si="0"/>
        <v>6.2318985254658621E-2</v>
      </c>
      <c r="L4" s="12">
        <f t="shared" si="0"/>
        <v>-6.9427385432114574E-2</v>
      </c>
      <c r="M4" s="12">
        <f t="shared" si="0"/>
        <v>6.3796403531682699E-2</v>
      </c>
      <c r="N4" s="33"/>
      <c r="O4" s="25"/>
    </row>
    <row r="5" spans="1:15" ht="18.75" x14ac:dyDescent="0.25">
      <c r="A5" s="30">
        <f>SUMPRODUCT(DF!K6:S6,'inversion optima (SOLVER)'!$E$15:$M$15)</f>
        <v>1.4225288230311026E-2</v>
      </c>
      <c r="B5" s="6"/>
      <c r="C5" s="7"/>
      <c r="D5" s="11" t="s">
        <v>22</v>
      </c>
      <c r="E5" s="12">
        <f>_xlfn.STDEV.P(DF!K3:K252)</f>
        <v>1.372741004699635E-2</v>
      </c>
      <c r="F5" s="12">
        <f>_xlfn.STDEV.P(DF!L3:L252)</f>
        <v>1.0423032135703881E-2</v>
      </c>
      <c r="G5" s="12">
        <f>_xlfn.STDEV.P(DF!M3:M252)</f>
        <v>1.7105337287601868E-2</v>
      </c>
      <c r="H5" s="12">
        <f>_xlfn.STDEV.P(DF!N3:N252)</f>
        <v>1.9110205076255958E-2</v>
      </c>
      <c r="I5" s="12">
        <f>_xlfn.STDEV.P(DF!O3:O252)</f>
        <v>2.1503758284322924E-2</v>
      </c>
      <c r="J5" s="12">
        <f>_xlfn.STDEV.P(DF!P3:P252)</f>
        <v>3.2990006877864374E-2</v>
      </c>
      <c r="K5" s="12">
        <f>_xlfn.STDEV.P(DF!Q3:Q252)</f>
        <v>1.8998178489227083E-2</v>
      </c>
      <c r="L5" s="12">
        <f>_xlfn.STDEV.P(DF!R3:R252)</f>
        <v>2.137302179341696E-2</v>
      </c>
      <c r="M5" s="12">
        <f>_xlfn.STDEV.P(DF!S3:S252)</f>
        <v>8.7814906070427193E-3</v>
      </c>
    </row>
    <row r="6" spans="1:15" ht="18.75" x14ac:dyDescent="0.25">
      <c r="A6" s="30">
        <f>SUMPRODUCT(DF!K7:S7,'inversion optima (SOLVER)'!$E$15:$M$15)</f>
        <v>-1.3917325943808808E-2</v>
      </c>
      <c r="B6" s="6"/>
      <c r="C6" s="7"/>
      <c r="D6" s="11" t="s">
        <v>23</v>
      </c>
      <c r="E6" s="12">
        <f>E5*SQRT(250)</f>
        <v>0.21704941061793759</v>
      </c>
      <c r="F6" s="12">
        <f t="shared" ref="F6:M6" si="1">F5*SQRT(250)</f>
        <v>0.16480260836976746</v>
      </c>
      <c r="G6" s="12">
        <f t="shared" si="1"/>
        <v>0.27045912987114284</v>
      </c>
      <c r="H6" s="12">
        <f t="shared" si="1"/>
        <v>0.30215887296940286</v>
      </c>
      <c r="I6" s="12">
        <f t="shared" si="1"/>
        <v>0.34000427216087548</v>
      </c>
      <c r="J6" s="12">
        <f t="shared" si="1"/>
        <v>0.52161780879335851</v>
      </c>
      <c r="K6" s="12">
        <f t="shared" si="1"/>
        <v>0.30038757710187131</v>
      </c>
      <c r="L6" s="12">
        <f t="shared" si="1"/>
        <v>0.33793714673807179</v>
      </c>
      <c r="M6" s="12">
        <f t="shared" si="1"/>
        <v>0.13884755784814826</v>
      </c>
      <c r="O6" s="25"/>
    </row>
    <row r="7" spans="1:15" ht="18.75" x14ac:dyDescent="0.25">
      <c r="A7" s="30">
        <f>SUMPRODUCT(DF!K8:S8,'inversion optima (SOLVER)'!$E$15:$M$15)</f>
        <v>5.6323714517960526E-3</v>
      </c>
      <c r="B7" s="6"/>
      <c r="C7" s="7"/>
      <c r="D7" s="11" t="s">
        <v>24</v>
      </c>
      <c r="E7" s="21">
        <f>ABS(E6/E4)</f>
        <v>1.1201311918997434</v>
      </c>
      <c r="F7" s="13">
        <f>ABS(F6/F4)</f>
        <v>1.2016970506644193</v>
      </c>
      <c r="G7" s="13">
        <f>ABS(G6/G4)</f>
        <v>1.3347609845087736</v>
      </c>
      <c r="H7" s="13">
        <f>ABS(H6/H4)</f>
        <v>1.0281576448799568</v>
      </c>
      <c r="I7" s="13">
        <f t="shared" ref="I7:K7" si="2">ABS(I6/I4)</f>
        <v>1.0306613316786422</v>
      </c>
      <c r="J7" s="13">
        <f>ABS(J6/J4)</f>
        <v>0.18906844929065275</v>
      </c>
      <c r="K7" s="13">
        <f t="shared" si="2"/>
        <v>4.8201615587027868</v>
      </c>
      <c r="L7" s="13">
        <f>ABS(L6/L4)</f>
        <v>4.8674906110140563</v>
      </c>
      <c r="M7" s="13">
        <f t="shared" ref="M7" si="3">ABS(M6/M4)</f>
        <v>2.1764166968941048</v>
      </c>
    </row>
    <row r="8" spans="1:15" ht="18.75" x14ac:dyDescent="0.25">
      <c r="A8" s="30">
        <f>SUMPRODUCT(DF!K9:S9,'inversion optima (SOLVER)'!$E$15:$M$15)</f>
        <v>1.466195496255737E-2</v>
      </c>
      <c r="B8" s="6"/>
      <c r="C8" s="7"/>
      <c r="D8" s="11" t="s">
        <v>25</v>
      </c>
      <c r="E8" s="14">
        <f>_xlfn.COVARIANCE.P(DF!$K$3:$K$252,DF!K3:K252)/_xlfn.VAR.P(DF!$K$3:$K$252)</f>
        <v>0.99999999999999767</v>
      </c>
      <c r="F8" s="14">
        <f>_xlfn.COVARIANCE.P(DF!$K$3:$K$252,DF!L3:L252)/_xlfn.VAR.P(DF!$K$3:$K$252)</f>
        <v>0.72787841255884778</v>
      </c>
      <c r="G8" s="14">
        <f>_xlfn.COVARIANCE.P(DF!$K$3:$K$252,DF!M3:M252)/_xlfn.VAR.P(DF!$K$3:$K$252)</f>
        <v>1.0527189797195944</v>
      </c>
      <c r="H8" s="14">
        <f>_xlfn.COVARIANCE.P(DF!$K$3:$K$252,DF!N3:N252)/_xlfn.VAR.P(DF!$K$3:$K$252)</f>
        <v>1.1511798080895561</v>
      </c>
      <c r="I8" s="14">
        <f>_xlfn.COVARIANCE.P(DF!$K$3:$K$252,DF!O3:O252)/_xlfn.VAR.P(DF!$K$3:$K$252)</f>
        <v>1.1996989876806246</v>
      </c>
      <c r="J8" s="24">
        <f>_xlfn.COVARIANCE.P(DF!$K$3:$K$252,DF!P3:P252)/_xlfn.VAR.P(DF!$K$3:$K$252)</f>
        <v>-1.840563875447308E-2</v>
      </c>
      <c r="K8" s="14">
        <f>_xlfn.COVARIANCE.P(DF!$K$3:$K$252,DF!Q3:Q252)/_xlfn.VAR.P(DF!$K$3:$K$252)</f>
        <v>0.8071770391780051</v>
      </c>
      <c r="L8" s="14">
        <f>_xlfn.COVARIANCE.P(DF!$K$3:$K$252,DF!R3:R252)/_xlfn.VAR.P(DF!$K$3:$K$252)</f>
        <v>0.14978940385205611</v>
      </c>
      <c r="M8" s="14">
        <f>_xlfn.COVARIANCE.P(DF!$K$3:$K$252,DF!S3:S252)/_xlfn.VAR.P(DF!$K$3:$K$252)</f>
        <v>0.13208872265104599</v>
      </c>
    </row>
    <row r="9" spans="1:15" ht="18.75" x14ac:dyDescent="0.25">
      <c r="A9" s="30">
        <f>SUMPRODUCT(DF!K10:S10,'inversion optima (SOLVER)'!$E$15:$M$15)</f>
        <v>5.6705776066861757E-3</v>
      </c>
      <c r="B9" s="6"/>
      <c r="C9" s="7"/>
      <c r="D9" s="11" t="s">
        <v>26</v>
      </c>
      <c r="E9" s="15">
        <f>CORREL(DF!$K$3:$K$252,DF!K3:K252)</f>
        <v>0.99999999999999989</v>
      </c>
      <c r="F9" s="15">
        <f>CORREL(DF!$K$3:$K$252,DF!L3:L252)</f>
        <v>0.95863519400703934</v>
      </c>
      <c r="G9" s="15">
        <f>CORREL(DF!$K$3:$K$252,DF!M3:M252)</f>
        <v>0.84483017527756299</v>
      </c>
      <c r="H9" s="15">
        <f>CORREL(DF!$K$3:$K$252,DF!N3:N252)</f>
        <v>0.82692557198679495</v>
      </c>
      <c r="I9" s="15">
        <f>CORREL(DF!$K$3:$K$252,DF!O3:O252)</f>
        <v>0.76585495982182494</v>
      </c>
      <c r="J9" s="22">
        <f>CORREL(DF!$K$3:$K$252,DF!P3:P252)</f>
        <v>-7.6587359103907982E-3</v>
      </c>
      <c r="K9" s="15">
        <f>CORREL(DF!$K$3:$K$252,DF!Q3:Q252)</f>
        <v>0.58323750372174321</v>
      </c>
      <c r="L9" s="15">
        <f>CORREL(DF!$K$3:$K$252,DF!R3:R252)</f>
        <v>9.6206357119124869E-2</v>
      </c>
      <c r="M9" s="15">
        <f>CORREL(DF!$K$3:$K$252,DF!S3:S252)</f>
        <v>0.20648385787268017</v>
      </c>
    </row>
    <row r="10" spans="1:15" ht="18.75" x14ac:dyDescent="0.25">
      <c r="A10" s="30">
        <f>SUMPRODUCT(DF!K11:S11,'inversion optima (SOLVER)'!$E$15:$M$15)</f>
        <v>-2.9188791565028863E-3</v>
      </c>
      <c r="B10" s="6"/>
      <c r="C10" s="7"/>
      <c r="D10" s="11" t="s">
        <v>27</v>
      </c>
      <c r="E10" s="21">
        <f>E8^2*_xlfn.VAR.P(DF!$K$3:$K$252)/_xlfn.VAR.P(DF!K3:K252)</f>
        <v>0.99999999999999545</v>
      </c>
      <c r="F10" s="21">
        <f>F8^2*_xlfn.VAR.P(DF!$K$3:$K$252)/_xlfn.VAR.P(DF!L3:L252)</f>
        <v>0.91898143518891129</v>
      </c>
      <c r="G10" s="21">
        <f>G8^2*_xlfn.VAR.P(DF!$K$3:$K$252)/_xlfn.VAR.P(DF!M3:M252)</f>
        <v>0.71373802505951656</v>
      </c>
      <c r="H10" s="21">
        <f>H8^2*_xlfn.VAR.P(DF!$K$3:$K$252)/_xlfn.VAR.P(DF!N3:N252)</f>
        <v>0.68380590160568711</v>
      </c>
      <c r="I10" s="21">
        <f>I8^2*_xlfn.VAR.P(DF!$K$3:$K$252)/_xlfn.VAR.P(DF!O3:O252)</f>
        <v>0.5865338194836881</v>
      </c>
      <c r="J10" s="23">
        <f>J8^2*_xlfn.VAR.P(DF!$K$3:$K$252)/_xlfn.VAR.P(DF!P3:P252)</f>
        <v>5.8656235745109491E-5</v>
      </c>
      <c r="K10" s="21">
        <f>K8^2*_xlfn.VAR.P(DF!$K$3:$K$252)/_xlfn.VAR.P(DF!Q3:Q252)</f>
        <v>0.3401659857475699</v>
      </c>
      <c r="L10" s="21">
        <f>L8^2*_xlfn.VAR.P(DF!$K$3:$K$252)/_xlfn.VAR.P(DF!R3:R252)</f>
        <v>9.2556631501325703E-3</v>
      </c>
      <c r="M10" s="21">
        <f>M8^2*_xlfn.VAR.P(DF!$K$3:$K$252)/_xlfn.VAR.P(DF!S3:S252)</f>
        <v>4.2635583561985109E-2</v>
      </c>
    </row>
    <row r="11" spans="1:15" ht="18.75" x14ac:dyDescent="0.25">
      <c r="A11" s="30">
        <f>SUMPRODUCT(DF!K12:S12,'inversion optima (SOLVER)'!$E$15:$M$15)</f>
        <v>6.0390398779905747E-3</v>
      </c>
      <c r="B11" s="6"/>
      <c r="C11" s="7"/>
      <c r="D11" s="11" t="s">
        <v>28</v>
      </c>
      <c r="E11" s="16">
        <f>1-E10</f>
        <v>4.5519144009631418E-15</v>
      </c>
      <c r="F11" s="16">
        <f>1-F10</f>
        <v>8.1018564811088711E-2</v>
      </c>
      <c r="G11" s="16">
        <f>1-G10</f>
        <v>0.28626197494048344</v>
      </c>
      <c r="H11" s="16">
        <f>1-H10</f>
        <v>0.31619409839431289</v>
      </c>
      <c r="I11" s="16">
        <f>1-I10</f>
        <v>0.4134661805163119</v>
      </c>
      <c r="J11" s="16">
        <f t="shared" ref="J11:K11" si="4">1-J10</f>
        <v>0.99994134376425492</v>
      </c>
      <c r="K11" s="16">
        <f t="shared" si="4"/>
        <v>0.65983401425243016</v>
      </c>
      <c r="L11" s="16">
        <f t="shared" ref="L11:M11" si="5">1-L10</f>
        <v>0.9907443368498674</v>
      </c>
      <c r="M11" s="16">
        <f t="shared" si="5"/>
        <v>0.95736441643801484</v>
      </c>
    </row>
    <row r="12" spans="1:15" ht="18.75" x14ac:dyDescent="0.25">
      <c r="A12" s="30">
        <f>SUMPRODUCT(DF!K13:S13,'inversion optima (SOLVER)'!$E$15:$M$15)</f>
        <v>1.6344511457067286E-2</v>
      </c>
      <c r="B12" s="6"/>
      <c r="C12" s="7"/>
      <c r="D12" s="11" t="s">
        <v>29</v>
      </c>
      <c r="E12" s="17">
        <v>0.1225</v>
      </c>
      <c r="F12" s="17">
        <v>0.1225</v>
      </c>
      <c r="G12" s="17">
        <v>0.1225</v>
      </c>
      <c r="H12" s="17">
        <v>0.1225</v>
      </c>
      <c r="I12" s="17">
        <v>0.1225</v>
      </c>
      <c r="J12" s="17">
        <v>0.1225</v>
      </c>
      <c r="K12" s="17">
        <v>0.1225</v>
      </c>
      <c r="L12" s="17">
        <v>0.1225</v>
      </c>
      <c r="M12" s="17">
        <v>0.1225</v>
      </c>
    </row>
    <row r="13" spans="1:15" ht="18.75" x14ac:dyDescent="0.25">
      <c r="A13" s="30">
        <f>SUMPRODUCT(DF!K14:S14,'inversion optima (SOLVER)'!$E$15:$M$15)</f>
        <v>2.0604038810490295E-2</v>
      </c>
      <c r="B13" s="6"/>
      <c r="C13" s="7"/>
      <c r="D13" s="11" t="s">
        <v>30</v>
      </c>
      <c r="E13" s="24">
        <f>(E4-E12)/E6</f>
        <v>0.32836495102203705</v>
      </c>
      <c r="F13" s="24">
        <f t="shared" ref="F13:I13" si="6">(F4-F12)/F6</f>
        <v>8.8843012295018453E-2</v>
      </c>
      <c r="G13" s="24">
        <f t="shared" si="6"/>
        <v>0.29626430626196931</v>
      </c>
      <c r="H13" s="24">
        <f t="shared" si="6"/>
        <v>0.56719763243398025</v>
      </c>
      <c r="I13" s="24">
        <f t="shared" si="6"/>
        <v>0.60996122731821212</v>
      </c>
      <c r="J13" s="24">
        <f>(J4-J12)/J6</f>
        <v>5.0542434886438379</v>
      </c>
      <c r="K13" s="24">
        <f t="shared" ref="K13" si="7">(K4-K12)/K6</f>
        <v>-0.20034455261421152</v>
      </c>
      <c r="L13" s="24">
        <f>(L4-L12)/L6</f>
        <v>-0.56793811300322539</v>
      </c>
      <c r="M13" s="24">
        <f t="shared" ref="M13" si="8">(M4-M12)/M6</f>
        <v>-0.42279171040601921</v>
      </c>
    </row>
    <row r="14" spans="1:15" ht="19.5" thickBot="1" x14ac:dyDescent="0.3">
      <c r="A14" s="30">
        <f>SUMPRODUCT(DF!K15:S15,'inversion optima (SOLVER)'!$E$15:$M$15)</f>
        <v>-2.6786609494745374E-3</v>
      </c>
      <c r="B14" s="6"/>
      <c r="C14" s="7"/>
      <c r="D14" s="18" t="s">
        <v>31</v>
      </c>
      <c r="E14" s="31">
        <f>(E4-E12)/E8</f>
        <v>7.127141908692125E-2</v>
      </c>
      <c r="F14" s="31">
        <f>(F4-F12)/F8</f>
        <v>2.0115392775799098E-2</v>
      </c>
      <c r="G14" s="31">
        <f>(G4-G12)/G8</f>
        <v>7.6114697300159809E-2</v>
      </c>
      <c r="H14" s="31">
        <f t="shared" ref="H14:K14" si="9">(H4-H12)/H8</f>
        <v>0.14887665346700754</v>
      </c>
      <c r="I14" s="31">
        <f>(I4-I12)/I8</f>
        <v>0.1728678820856793</v>
      </c>
      <c r="J14" s="31">
        <f>(J4-J12)/J8</f>
        <v>-143.23781145676264</v>
      </c>
      <c r="K14" s="31">
        <f t="shared" si="9"/>
        <v>-7.4557391779413312E-2</v>
      </c>
      <c r="L14" s="31">
        <f>(L4-L12)/L8</f>
        <v>-1.2813148360058717</v>
      </c>
      <c r="M14" s="31">
        <f t="shared" ref="M14" si="10">(M4-M12)/M8</f>
        <v>-0.44442549893832617</v>
      </c>
    </row>
    <row r="15" spans="1:15" ht="18.75" x14ac:dyDescent="0.25">
      <c r="A15" s="30">
        <f>SUMPRODUCT(DF!K16:S16,'inversion optima (SOLVER)'!$E$15:$M$15)</f>
        <v>-5.4456647917206519E-3</v>
      </c>
      <c r="B15" s="6"/>
      <c r="C15" s="7"/>
      <c r="D15" s="6" t="s">
        <v>35</v>
      </c>
      <c r="E15" s="26">
        <v>0.03</v>
      </c>
      <c r="F15" s="26">
        <v>0.12949956076645336</v>
      </c>
      <c r="G15" s="26">
        <v>5.318593060070563E-2</v>
      </c>
      <c r="H15" s="26">
        <v>0.05</v>
      </c>
      <c r="I15" s="26">
        <v>8.2439200505363644E-2</v>
      </c>
      <c r="J15" s="26">
        <v>0.33842538906082265</v>
      </c>
      <c r="K15" s="26">
        <v>0</v>
      </c>
      <c r="L15" s="26">
        <v>0</v>
      </c>
      <c r="M15" s="29">
        <v>0.31644991906690101</v>
      </c>
      <c r="N15" s="29"/>
    </row>
    <row r="16" spans="1:15" ht="19.5" thickBot="1" x14ac:dyDescent="0.3">
      <c r="A16" s="30">
        <f>SUMPRODUCT(DF!K17:S17,'inversion optima (SOLVER)'!$E$15:$M$15)</f>
        <v>1.0319413821774402E-2</v>
      </c>
      <c r="B16" s="6"/>
      <c r="C16" s="7"/>
      <c r="D16" s="6"/>
      <c r="E16" s="6"/>
      <c r="F16" s="6"/>
      <c r="G16" s="6"/>
      <c r="H16" s="6"/>
      <c r="I16" s="6"/>
      <c r="J16" s="6"/>
      <c r="K16" s="6"/>
      <c r="L16" s="6"/>
    </row>
    <row r="17" spans="1:12" ht="19.5" thickBot="1" x14ac:dyDescent="0.3">
      <c r="A17" s="30">
        <f>SUMPRODUCT(DF!K18:S18,'inversion optima (SOLVER)'!$E$15:$M$15)</f>
        <v>9.1154486088572233E-4</v>
      </c>
      <c r="B17" s="6"/>
      <c r="C17" s="7"/>
      <c r="D17" s="27" t="s">
        <v>34</v>
      </c>
      <c r="E17" s="28"/>
      <c r="F17" s="6"/>
      <c r="G17" s="6"/>
    </row>
    <row r="18" spans="1:12" ht="18.75" x14ac:dyDescent="0.25">
      <c r="A18" s="30">
        <f>SUMPRODUCT(DF!K19:S19,'inversion optima (SOLVER)'!$E$15:$M$15)</f>
        <v>-5.0782846276560285E-3</v>
      </c>
      <c r="B18" s="6"/>
      <c r="C18" s="7"/>
      <c r="D18" s="19" t="s">
        <v>38</v>
      </c>
      <c r="E18" s="34">
        <f>SUM(E15:M15)</f>
        <v>1.0000000000002462</v>
      </c>
      <c r="F18" s="6"/>
      <c r="G18" s="6"/>
    </row>
    <row r="19" spans="1:12" ht="18.75" x14ac:dyDescent="0.25">
      <c r="A19" s="30">
        <f>SUMPRODUCT(DF!K20:S20,'inversion optima (SOLVER)'!$E$15:$M$15)</f>
        <v>-1.1726237059868194E-2</v>
      </c>
      <c r="B19" s="6"/>
      <c r="C19" s="7"/>
      <c r="D19" s="19" t="s">
        <v>39</v>
      </c>
      <c r="E19" s="4">
        <f>AVERAGE(A2:A251)</f>
        <v>2.1482534389379486E-3</v>
      </c>
      <c r="F19" s="6"/>
      <c r="G19" s="6"/>
    </row>
    <row r="20" spans="1:12" ht="18.75" x14ac:dyDescent="0.25">
      <c r="A20" s="30">
        <f>SUMPRODUCT(DF!K21:S21,'inversion optima (SOLVER)'!$E$15:$M$15)</f>
        <v>-8.611348333234967E-3</v>
      </c>
      <c r="B20" s="6"/>
      <c r="C20" s="7"/>
      <c r="D20" s="19" t="s">
        <v>40</v>
      </c>
      <c r="E20" s="12">
        <f>E19*251</f>
        <v>0.53921161317342514</v>
      </c>
      <c r="F20" s="6"/>
      <c r="G20" s="6"/>
    </row>
    <row r="21" spans="1:12" ht="18.75" x14ac:dyDescent="0.25">
      <c r="A21" s="30">
        <f>SUMPRODUCT(DF!K22:S22,'inversion optima (SOLVER)'!$E$15:$M$15)</f>
        <v>7.9172893357875931E-3</v>
      </c>
      <c r="B21" s="6"/>
      <c r="C21" s="7"/>
      <c r="D21" s="19" t="s">
        <v>36</v>
      </c>
      <c r="E21" s="4">
        <f>_xlfn.STDEV.S(A2:A251)</f>
        <v>1.2649110671014185E-2</v>
      </c>
      <c r="F21" s="6"/>
      <c r="G21" s="6"/>
    </row>
    <row r="22" spans="1:12" ht="18.75" x14ac:dyDescent="0.25">
      <c r="A22" s="30">
        <f>SUMPRODUCT(DF!K23:S23,'inversion optima (SOLVER)'!$E$15:$M$15)</f>
        <v>1.9916435697425489E-2</v>
      </c>
      <c r="B22" s="6"/>
      <c r="C22" s="7"/>
      <c r="D22" s="19" t="s">
        <v>37</v>
      </c>
      <c r="E22" s="12">
        <f>E21*SQRT(250)</f>
        <v>0.20000000047972807</v>
      </c>
      <c r="F22" s="6"/>
      <c r="G22" s="6"/>
    </row>
    <row r="23" spans="1:12" ht="18.75" x14ac:dyDescent="0.25">
      <c r="A23" s="30">
        <f>SUMPRODUCT(DF!K24:S24,'inversion optima (SOLVER)'!$E$15:$M$15)</f>
        <v>1.097143849160619E-2</v>
      </c>
      <c r="B23" s="6"/>
      <c r="C23" s="7"/>
      <c r="D23" s="19" t="s">
        <v>32</v>
      </c>
      <c r="E23" s="3">
        <f>(E20-E12)/E22</f>
        <v>2.0835580608694193</v>
      </c>
      <c r="F23" s="6"/>
      <c r="G23" s="6"/>
    </row>
    <row r="24" spans="1:12" ht="18.75" x14ac:dyDescent="0.25">
      <c r="A24" s="30">
        <f>SUMPRODUCT(DF!K25:S25,'inversion optima (SOLVER)'!$E$15:$M$15)</f>
        <v>-1.1084736058049178E-2</v>
      </c>
      <c r="B24" s="6"/>
      <c r="C24" s="7"/>
      <c r="D24" s="19" t="s">
        <v>33</v>
      </c>
      <c r="E24" s="11">
        <f>SUMPRODUCT(E15:M15,E8:M8)</f>
        <v>0.37228151924730696</v>
      </c>
      <c r="F24" s="6"/>
      <c r="G24" s="6"/>
    </row>
    <row r="25" spans="1:12" ht="18.75" x14ac:dyDescent="0.25">
      <c r="A25" s="30">
        <f>SUMPRODUCT(DF!K26:S26,'inversion optima (SOLVER)'!$E$15:$M$15)</f>
        <v>3.6530869846875341E-2</v>
      </c>
      <c r="B25" s="6"/>
      <c r="C25" s="7"/>
      <c r="D25" s="19" t="s">
        <v>31</v>
      </c>
      <c r="E25" s="37">
        <f>(E20-E12)/E24</f>
        <v>1.1193454190687431</v>
      </c>
      <c r="F25" s="6"/>
      <c r="G25" s="6"/>
    </row>
    <row r="26" spans="1:12" ht="18.75" x14ac:dyDescent="0.25">
      <c r="A26" s="30">
        <f>SUMPRODUCT(DF!K27:S27,'inversion optima (SOLVER)'!$E$15:$M$15)</f>
        <v>4.4804365021196883E-2</v>
      </c>
      <c r="B26" s="6"/>
      <c r="C26" s="7"/>
      <c r="D26" s="19" t="s">
        <v>41</v>
      </c>
      <c r="E26" s="36">
        <v>3</v>
      </c>
      <c r="F26" s="6"/>
      <c r="G26" s="6"/>
      <c r="H26" s="6"/>
      <c r="I26" s="6"/>
      <c r="J26" s="6"/>
      <c r="K26" s="6"/>
      <c r="L26" s="6"/>
    </row>
    <row r="27" spans="1:12" ht="19.5" thickBot="1" x14ac:dyDescent="0.3">
      <c r="A27" s="30">
        <f>SUMPRODUCT(DF!K28:S28,'inversion optima (SOLVER)'!$E$15:$M$15)</f>
        <v>7.9973805680719073E-3</v>
      </c>
      <c r="B27" s="6"/>
      <c r="C27" s="7"/>
      <c r="D27" s="20" t="s">
        <v>42</v>
      </c>
      <c r="E27" s="35">
        <f>+E20-((E26/2)*(E22^2))</f>
        <v>0.47921161288558828</v>
      </c>
      <c r="F27" s="6"/>
      <c r="G27" s="6"/>
      <c r="H27" s="6"/>
      <c r="I27" s="6"/>
      <c r="J27" s="6"/>
      <c r="K27" s="6"/>
      <c r="L27" s="6"/>
    </row>
    <row r="28" spans="1:12" ht="18.75" x14ac:dyDescent="0.25">
      <c r="A28" s="30">
        <f>SUMPRODUCT(DF!K29:S29,'inversion optima (SOLVER)'!$E$15:$M$15)</f>
        <v>4.0725235776915315E-3</v>
      </c>
      <c r="B28" s="6"/>
      <c r="C28" s="7"/>
      <c r="D28" s="6"/>
      <c r="E28" s="6"/>
      <c r="F28" s="6"/>
      <c r="G28" s="6"/>
      <c r="H28" s="6"/>
      <c r="I28" s="6"/>
      <c r="J28" s="6"/>
      <c r="K28" s="6"/>
      <c r="L28" s="6"/>
    </row>
    <row r="29" spans="1:12" ht="18.75" x14ac:dyDescent="0.25">
      <c r="A29" s="30">
        <f>SUMPRODUCT(DF!K30:S30,'inversion optima (SOLVER)'!$E$15:$M$15)</f>
        <v>-1.0013873953384659E-2</v>
      </c>
      <c r="B29" s="6"/>
      <c r="C29" s="7"/>
      <c r="D29" s="6"/>
      <c r="E29" s="6"/>
      <c r="F29" s="6"/>
      <c r="G29" s="6"/>
      <c r="H29" s="6"/>
      <c r="I29" s="6"/>
      <c r="J29" s="6"/>
      <c r="K29" s="6"/>
      <c r="L29" s="6"/>
    </row>
    <row r="30" spans="1:12" ht="18.75" x14ac:dyDescent="0.25">
      <c r="A30" s="30">
        <f>SUMPRODUCT(DF!K31:S31,'inversion optima (SOLVER)'!$E$15:$M$15)</f>
        <v>-7.5987226998580808E-3</v>
      </c>
      <c r="B30" s="6"/>
      <c r="C30" s="7"/>
      <c r="D30" s="6"/>
      <c r="E30" s="6"/>
      <c r="F30" s="6"/>
      <c r="G30" s="6"/>
      <c r="H30" s="6"/>
      <c r="I30" s="6"/>
      <c r="J30" s="6"/>
      <c r="K30" s="6"/>
      <c r="L30" s="6"/>
    </row>
    <row r="31" spans="1:12" ht="18.75" x14ac:dyDescent="0.25">
      <c r="A31" s="30">
        <f>SUMPRODUCT(DF!K32:S32,'inversion optima (SOLVER)'!$E$15:$M$15)</f>
        <v>-8.3839455557136369E-3</v>
      </c>
      <c r="B31" s="6"/>
      <c r="C31" s="7"/>
      <c r="D31" s="6"/>
      <c r="E31" s="6"/>
      <c r="F31" s="6"/>
      <c r="G31" s="6"/>
      <c r="H31" s="6"/>
      <c r="I31" s="6"/>
      <c r="J31" s="6"/>
      <c r="K31" s="6"/>
      <c r="L31" s="6"/>
    </row>
    <row r="32" spans="1:12" ht="18.75" x14ac:dyDescent="0.25">
      <c r="A32" s="30">
        <f>SUMPRODUCT(DF!K33:S33,'inversion optima (SOLVER)'!$E$15:$M$15)</f>
        <v>-3.8978957291893246E-3</v>
      </c>
      <c r="B32" s="6"/>
      <c r="C32" s="7"/>
      <c r="D32" s="6"/>
      <c r="E32" s="6"/>
      <c r="F32" s="6"/>
      <c r="G32" s="6"/>
      <c r="H32" s="6"/>
      <c r="I32" s="6"/>
      <c r="J32" s="6"/>
      <c r="K32" s="6"/>
      <c r="L32" s="6"/>
    </row>
    <row r="33" spans="1:12" ht="18.75" x14ac:dyDescent="0.25">
      <c r="A33" s="30">
        <f>SUMPRODUCT(DF!K34:S34,'inversion optima (SOLVER)'!$E$15:$M$15)</f>
        <v>9.8973520120251585E-3</v>
      </c>
      <c r="B33" s="6"/>
      <c r="C33" s="7"/>
      <c r="D33" s="6"/>
      <c r="E33" s="6"/>
      <c r="F33" s="6"/>
      <c r="G33" s="6"/>
      <c r="H33" s="6"/>
      <c r="I33" s="6"/>
      <c r="J33" s="6"/>
      <c r="K33" s="6"/>
      <c r="L33" s="6"/>
    </row>
    <row r="34" spans="1:12" ht="18.75" x14ac:dyDescent="0.25">
      <c r="A34" s="30">
        <f>SUMPRODUCT(DF!K35:S35,'inversion optima (SOLVER)'!$E$15:$M$15)</f>
        <v>1.5261012293541387E-2</v>
      </c>
      <c r="B34" s="6"/>
      <c r="C34" s="7"/>
      <c r="D34" s="6"/>
      <c r="E34" s="6"/>
      <c r="F34" s="6"/>
      <c r="G34" s="6"/>
      <c r="H34" s="6"/>
      <c r="I34" s="6"/>
      <c r="J34" s="6"/>
      <c r="K34" s="6"/>
      <c r="L34" s="6"/>
    </row>
    <row r="35" spans="1:12" ht="18.75" x14ac:dyDescent="0.25">
      <c r="A35" s="30">
        <f>SUMPRODUCT(DF!K36:S36,'inversion optima (SOLVER)'!$E$15:$M$15)</f>
        <v>-3.5613056981349377E-4</v>
      </c>
      <c r="B35" s="6"/>
      <c r="C35" s="7"/>
      <c r="D35" s="6"/>
      <c r="E35" s="6"/>
      <c r="F35" s="6"/>
      <c r="G35" s="6"/>
      <c r="H35" s="6"/>
      <c r="I35" s="6"/>
      <c r="J35" s="6"/>
      <c r="K35" s="6"/>
      <c r="L35" s="6"/>
    </row>
    <row r="36" spans="1:12" ht="18.75" x14ac:dyDescent="0.25">
      <c r="A36" s="30">
        <f>SUMPRODUCT(DF!K37:S37,'inversion optima (SOLVER)'!$E$15:$M$15)</f>
        <v>-1.0392386491832032E-2</v>
      </c>
      <c r="B36" s="6"/>
      <c r="C36" s="7"/>
      <c r="D36" s="6"/>
      <c r="E36" s="6"/>
      <c r="F36" s="6"/>
      <c r="G36" s="6"/>
      <c r="H36" s="6"/>
      <c r="I36" s="6"/>
      <c r="J36" s="6"/>
      <c r="K36" s="6"/>
      <c r="L36" s="6"/>
    </row>
    <row r="37" spans="1:12" ht="18.75" x14ac:dyDescent="0.25">
      <c r="A37" s="30">
        <f>SUMPRODUCT(DF!K38:S38,'inversion optima (SOLVER)'!$E$15:$M$15)</f>
        <v>-1.3056535411099997E-2</v>
      </c>
      <c r="B37" s="6"/>
      <c r="C37" s="7"/>
      <c r="D37" s="6"/>
      <c r="E37" s="6"/>
      <c r="F37" s="6"/>
      <c r="G37" s="6"/>
      <c r="H37" s="6"/>
      <c r="I37" s="6"/>
      <c r="J37" s="6"/>
      <c r="K37" s="6"/>
      <c r="L37" s="6"/>
    </row>
    <row r="38" spans="1:12" ht="18.75" x14ac:dyDescent="0.25">
      <c r="A38" s="30">
        <f>SUMPRODUCT(DF!K39:S39,'inversion optima (SOLVER)'!$E$15:$M$15)</f>
        <v>2.5816548928856826E-2</v>
      </c>
      <c r="B38" s="6"/>
      <c r="C38" s="7"/>
      <c r="D38" s="6"/>
      <c r="E38" s="6"/>
      <c r="F38" s="6"/>
      <c r="G38" s="6"/>
      <c r="H38" s="6"/>
      <c r="I38" s="6"/>
      <c r="J38" s="6"/>
      <c r="K38" s="6"/>
      <c r="L38" s="6"/>
    </row>
    <row r="39" spans="1:12" ht="18.75" x14ac:dyDescent="0.25">
      <c r="A39" s="30">
        <f>SUMPRODUCT(DF!K40:S40,'inversion optima (SOLVER)'!$E$15:$M$15)</f>
        <v>2.3370157330074456E-2</v>
      </c>
      <c r="B39" s="6"/>
      <c r="C39" s="7"/>
      <c r="D39" s="6"/>
      <c r="E39" s="6"/>
      <c r="F39" s="6"/>
      <c r="G39" s="6"/>
      <c r="H39" s="6"/>
      <c r="I39" s="6"/>
      <c r="J39" s="6"/>
      <c r="K39" s="6"/>
      <c r="L39" s="6"/>
    </row>
    <row r="40" spans="1:12" ht="18.75" x14ac:dyDescent="0.25">
      <c r="A40" s="30">
        <f>SUMPRODUCT(DF!K41:S41,'inversion optima (SOLVER)'!$E$15:$M$15)</f>
        <v>7.4841220892891969E-4</v>
      </c>
      <c r="B40" s="6"/>
      <c r="C40" s="7"/>
      <c r="D40" s="6"/>
      <c r="E40" s="6"/>
      <c r="F40" s="6"/>
      <c r="G40" s="6"/>
      <c r="H40" s="6"/>
      <c r="I40" s="6"/>
      <c r="J40" s="6"/>
      <c r="K40" s="6"/>
      <c r="L40" s="6"/>
    </row>
    <row r="41" spans="1:12" ht="18.75" x14ac:dyDescent="0.25">
      <c r="A41" s="30">
        <f>SUMPRODUCT(DF!K42:S42,'inversion optima (SOLVER)'!$E$15:$M$15)</f>
        <v>-6.9594448492801405E-3</v>
      </c>
      <c r="B41" s="6"/>
      <c r="C41" s="7"/>
      <c r="D41" s="6"/>
      <c r="E41" s="6"/>
      <c r="F41" s="6"/>
      <c r="G41" s="6"/>
      <c r="H41" s="6"/>
      <c r="I41" s="6"/>
      <c r="J41" s="6"/>
      <c r="K41" s="6"/>
      <c r="L41" s="6"/>
    </row>
    <row r="42" spans="1:12" ht="18.75" x14ac:dyDescent="0.25">
      <c r="A42" s="30">
        <f>SUMPRODUCT(DF!K43:S43,'inversion optima (SOLVER)'!$E$15:$M$15)</f>
        <v>-2.3253705964221223E-2</v>
      </c>
      <c r="B42" s="6"/>
      <c r="C42" s="7"/>
      <c r="D42" s="6"/>
      <c r="E42" s="6"/>
      <c r="F42" s="6"/>
      <c r="G42" s="6"/>
      <c r="H42" s="6"/>
      <c r="I42" s="6"/>
      <c r="J42" s="6"/>
      <c r="K42" s="6"/>
      <c r="L42" s="6"/>
    </row>
    <row r="43" spans="1:12" ht="18.75" x14ac:dyDescent="0.25">
      <c r="A43" s="30">
        <f>SUMPRODUCT(DF!K44:S44,'inversion optima (SOLVER)'!$E$15:$M$15)</f>
        <v>-3.7636997907051981E-3</v>
      </c>
      <c r="B43" s="6"/>
      <c r="C43" s="7"/>
      <c r="D43" s="6"/>
      <c r="E43" s="6"/>
      <c r="F43" s="6"/>
      <c r="G43" s="6"/>
      <c r="H43" s="6"/>
      <c r="I43" s="6"/>
      <c r="J43" s="6"/>
      <c r="K43" s="6"/>
      <c r="L43" s="6"/>
    </row>
    <row r="44" spans="1:12" ht="18.75" x14ac:dyDescent="0.25">
      <c r="A44" s="30">
        <f>SUMPRODUCT(DF!K45:S45,'inversion optima (SOLVER)'!$E$15:$M$15)</f>
        <v>2.092272765650641E-2</v>
      </c>
      <c r="B44" s="6"/>
      <c r="C44" s="7"/>
      <c r="D44" s="6"/>
      <c r="E44" s="6"/>
      <c r="F44" s="6"/>
      <c r="G44" s="6"/>
      <c r="H44" s="6"/>
      <c r="I44" s="6"/>
      <c r="J44" s="6"/>
      <c r="K44" s="6"/>
      <c r="L44" s="6"/>
    </row>
    <row r="45" spans="1:12" ht="18.75" x14ac:dyDescent="0.25">
      <c r="A45" s="30">
        <f>SUMPRODUCT(DF!K46:S46,'inversion optima (SOLVER)'!$E$15:$M$15)</f>
        <v>-1.2773000575617447E-3</v>
      </c>
      <c r="B45" s="6"/>
      <c r="C45" s="7"/>
      <c r="D45" s="6"/>
      <c r="E45" s="6"/>
      <c r="F45" s="6"/>
      <c r="G45" s="6"/>
      <c r="H45" s="6"/>
      <c r="I45" s="6"/>
      <c r="J45" s="6"/>
      <c r="K45" s="6"/>
      <c r="L45" s="6"/>
    </row>
    <row r="46" spans="1:12" ht="18.75" x14ac:dyDescent="0.25">
      <c r="A46" s="30">
        <f>SUMPRODUCT(DF!K47:S47,'inversion optima (SOLVER)'!$E$15:$M$15)</f>
        <v>9.2464210250324929E-3</v>
      </c>
      <c r="B46" s="6"/>
      <c r="C46" s="7"/>
      <c r="D46" s="6"/>
      <c r="E46" s="6"/>
      <c r="F46" s="6"/>
      <c r="G46" s="6"/>
      <c r="H46" s="6"/>
      <c r="I46" s="6"/>
      <c r="J46" s="6"/>
      <c r="K46" s="6"/>
      <c r="L46" s="6"/>
    </row>
    <row r="47" spans="1:12" ht="18.75" x14ac:dyDescent="0.25">
      <c r="A47" s="30">
        <f>SUMPRODUCT(DF!K48:S48,'inversion optima (SOLVER)'!$E$15:$M$15)</f>
        <v>1.2404660225987109E-2</v>
      </c>
      <c r="B47" s="6"/>
      <c r="C47" s="7"/>
      <c r="D47" s="6"/>
      <c r="E47" s="6"/>
      <c r="F47" s="6"/>
      <c r="G47" s="6"/>
      <c r="H47" s="6"/>
      <c r="I47" s="6"/>
      <c r="J47" s="6"/>
      <c r="K47" s="6"/>
      <c r="L47" s="6"/>
    </row>
    <row r="48" spans="1:12" ht="18.75" x14ac:dyDescent="0.25">
      <c r="A48" s="30">
        <f>SUMPRODUCT(DF!K49:S49,'inversion optima (SOLVER)'!$E$15:$M$15)</f>
        <v>2.0610249905627749E-3</v>
      </c>
      <c r="B48" s="6"/>
      <c r="C48" s="7"/>
      <c r="D48" s="6"/>
      <c r="E48" s="6"/>
      <c r="F48" s="6"/>
      <c r="G48" s="6"/>
      <c r="H48" s="6"/>
      <c r="I48" s="6"/>
      <c r="J48" s="6"/>
      <c r="K48" s="6"/>
      <c r="L48" s="6"/>
    </row>
    <row r="49" spans="1:12" ht="18.75" x14ac:dyDescent="0.25">
      <c r="A49" s="30">
        <f>SUMPRODUCT(DF!K50:S50,'inversion optima (SOLVER)'!$E$15:$M$15)</f>
        <v>-1.6899934046000827E-2</v>
      </c>
      <c r="B49" s="6"/>
      <c r="C49" s="7"/>
      <c r="D49" s="6"/>
      <c r="E49" s="6"/>
      <c r="F49" s="6"/>
      <c r="G49" s="6"/>
      <c r="H49" s="6"/>
      <c r="I49" s="6"/>
      <c r="J49" s="6"/>
      <c r="K49" s="6"/>
      <c r="L49" s="6"/>
    </row>
    <row r="50" spans="1:12" ht="18.75" x14ac:dyDescent="0.25">
      <c r="A50" s="30">
        <f>SUMPRODUCT(DF!K51:S51,'inversion optima (SOLVER)'!$E$15:$M$15)</f>
        <v>-2.5158687780019E-2</v>
      </c>
      <c r="B50" s="6"/>
      <c r="C50" s="7"/>
      <c r="D50" s="6"/>
      <c r="E50" s="6"/>
      <c r="F50" s="6"/>
      <c r="G50" s="6"/>
      <c r="H50" s="6"/>
      <c r="I50" s="6"/>
      <c r="J50" s="6"/>
      <c r="K50" s="6"/>
      <c r="L50" s="6"/>
    </row>
    <row r="51" spans="1:12" ht="18.75" x14ac:dyDescent="0.25">
      <c r="A51" s="30">
        <f>SUMPRODUCT(DF!K52:S52,'inversion optima (SOLVER)'!$E$15:$M$15)</f>
        <v>-7.4637964926229589E-3</v>
      </c>
      <c r="B51" s="6"/>
      <c r="C51" s="7"/>
      <c r="D51" s="6"/>
      <c r="E51" s="6"/>
      <c r="F51" s="6"/>
      <c r="G51" s="6"/>
      <c r="H51" s="6"/>
      <c r="I51" s="6"/>
      <c r="J51" s="6"/>
      <c r="K51" s="6"/>
      <c r="L51" s="6"/>
    </row>
    <row r="52" spans="1:12" ht="18.75" x14ac:dyDescent="0.25">
      <c r="A52" s="30">
        <f>SUMPRODUCT(DF!K53:S53,'inversion optima (SOLVER)'!$E$15:$M$15)</f>
        <v>-9.3184765295766924E-3</v>
      </c>
      <c r="B52" s="6"/>
      <c r="C52" s="7"/>
      <c r="D52" s="6"/>
      <c r="E52" s="6"/>
      <c r="F52" s="6"/>
      <c r="G52" s="6"/>
      <c r="H52" s="6"/>
      <c r="I52" s="6"/>
      <c r="J52" s="6"/>
      <c r="K52" s="6"/>
      <c r="L52" s="6"/>
    </row>
    <row r="53" spans="1:12" ht="18.75" x14ac:dyDescent="0.25">
      <c r="A53" s="30">
        <f>SUMPRODUCT(DF!K54:S54,'inversion optima (SOLVER)'!$E$15:$M$15)</f>
        <v>1.4735008029970534E-2</v>
      </c>
      <c r="B53" s="6"/>
      <c r="C53" s="7"/>
      <c r="D53" s="6"/>
      <c r="E53" s="6"/>
      <c r="F53" s="6"/>
      <c r="G53" s="6"/>
      <c r="H53" s="6"/>
      <c r="I53" s="6"/>
      <c r="J53" s="6"/>
      <c r="K53" s="6"/>
      <c r="L53" s="6"/>
    </row>
    <row r="54" spans="1:12" ht="18.75" x14ac:dyDescent="0.25">
      <c r="A54" s="30">
        <f>SUMPRODUCT(DF!K55:S55,'inversion optima (SOLVER)'!$E$15:$M$15)</f>
        <v>-2.0554320691634608E-2</v>
      </c>
      <c r="B54" s="6"/>
      <c r="C54" s="7"/>
      <c r="D54" s="6"/>
      <c r="E54" s="6"/>
      <c r="F54" s="6"/>
      <c r="G54" s="6"/>
      <c r="H54" s="6"/>
      <c r="I54" s="6"/>
      <c r="J54" s="6"/>
      <c r="K54" s="6"/>
      <c r="L54" s="6"/>
    </row>
    <row r="55" spans="1:12" ht="18.75" x14ac:dyDescent="0.25">
      <c r="A55" s="30">
        <f>SUMPRODUCT(DF!K56:S56,'inversion optima (SOLVER)'!$E$15:$M$15)</f>
        <v>-1.368708305118644E-2</v>
      </c>
      <c r="B55" s="6"/>
      <c r="C55" s="7"/>
      <c r="D55" s="6"/>
      <c r="E55" s="6"/>
      <c r="F55" s="6"/>
      <c r="G55" s="6"/>
      <c r="H55" s="6"/>
      <c r="I55" s="6"/>
      <c r="J55" s="6"/>
      <c r="K55" s="6"/>
      <c r="L55" s="6"/>
    </row>
    <row r="56" spans="1:12" ht="18.75" x14ac:dyDescent="0.25">
      <c r="A56" s="30">
        <f>SUMPRODUCT(DF!K57:S57,'inversion optima (SOLVER)'!$E$15:$M$15)</f>
        <v>-2.1892030672907549E-2</v>
      </c>
      <c r="B56" s="6"/>
      <c r="C56" s="7"/>
      <c r="D56" s="6"/>
      <c r="E56" s="6"/>
      <c r="F56" s="6"/>
      <c r="G56" s="6"/>
      <c r="H56" s="6"/>
      <c r="I56" s="6"/>
      <c r="J56" s="6"/>
      <c r="K56" s="6"/>
      <c r="L56" s="6"/>
    </row>
    <row r="57" spans="1:12" ht="18.75" x14ac:dyDescent="0.25">
      <c r="A57" s="30">
        <f>SUMPRODUCT(DF!K58:S58,'inversion optima (SOLVER)'!$E$15:$M$15)</f>
        <v>-3.0371891254768733E-3</v>
      </c>
      <c r="B57" s="6"/>
      <c r="C57" s="7"/>
      <c r="D57" s="6"/>
      <c r="E57" s="6"/>
      <c r="F57" s="6"/>
      <c r="G57" s="6"/>
      <c r="H57" s="6"/>
      <c r="I57" s="6"/>
      <c r="J57" s="6"/>
      <c r="K57" s="6"/>
      <c r="L57" s="6"/>
    </row>
    <row r="58" spans="1:12" ht="18.75" x14ac:dyDescent="0.25">
      <c r="A58" s="30">
        <f>SUMPRODUCT(DF!K59:S59,'inversion optima (SOLVER)'!$E$15:$M$15)</f>
        <v>6.1436465831857575E-3</v>
      </c>
      <c r="B58" s="6"/>
      <c r="C58" s="7"/>
      <c r="D58" s="6"/>
      <c r="E58" s="6"/>
      <c r="F58" s="6"/>
      <c r="G58" s="6"/>
      <c r="H58" s="6"/>
      <c r="I58" s="6"/>
      <c r="J58" s="6"/>
      <c r="K58" s="6"/>
      <c r="L58" s="6"/>
    </row>
    <row r="59" spans="1:12" ht="18.75" x14ac:dyDescent="0.25">
      <c r="A59" s="30">
        <f>SUMPRODUCT(DF!K60:S60,'inversion optima (SOLVER)'!$E$15:$M$15)</f>
        <v>1.0342109061195006E-2</v>
      </c>
      <c r="B59" s="6"/>
      <c r="C59" s="7"/>
      <c r="D59" s="6"/>
      <c r="E59" s="6"/>
      <c r="F59" s="6"/>
      <c r="G59" s="6"/>
      <c r="H59" s="6"/>
      <c r="I59" s="6"/>
      <c r="J59" s="6"/>
      <c r="K59" s="6"/>
      <c r="L59" s="6"/>
    </row>
    <row r="60" spans="1:12" ht="18.75" x14ac:dyDescent="0.25">
      <c r="A60" s="30">
        <f>SUMPRODUCT(DF!K61:S61,'inversion optima (SOLVER)'!$E$15:$M$15)</f>
        <v>-6.0252718705928899E-3</v>
      </c>
      <c r="B60" s="6"/>
      <c r="C60" s="7"/>
      <c r="D60" s="6"/>
      <c r="E60" s="6"/>
      <c r="F60" s="6"/>
      <c r="G60" s="6"/>
      <c r="H60" s="6"/>
      <c r="I60" s="6"/>
      <c r="J60" s="6"/>
      <c r="K60" s="6"/>
      <c r="L60" s="6"/>
    </row>
    <row r="61" spans="1:12" ht="18.75" x14ac:dyDescent="0.25">
      <c r="A61" s="30">
        <f>SUMPRODUCT(DF!K62:S62,'inversion optima (SOLVER)'!$E$15:$M$15)</f>
        <v>1.0785411801370328E-2</v>
      </c>
      <c r="B61" s="6"/>
      <c r="C61" s="7"/>
      <c r="D61" s="6"/>
      <c r="E61" s="6"/>
      <c r="F61" s="6"/>
      <c r="G61" s="6"/>
      <c r="H61" s="6"/>
      <c r="I61" s="6"/>
      <c r="J61" s="6"/>
      <c r="K61" s="6"/>
      <c r="L61" s="6"/>
    </row>
    <row r="62" spans="1:12" ht="18.75" x14ac:dyDescent="0.25">
      <c r="A62" s="30">
        <f>SUMPRODUCT(DF!K63:S63,'inversion optima (SOLVER)'!$E$15:$M$15)</f>
        <v>-1.0216652299138911E-2</v>
      </c>
      <c r="B62" s="6"/>
      <c r="C62" s="7"/>
      <c r="D62" s="6"/>
      <c r="E62" s="6"/>
      <c r="F62" s="6"/>
      <c r="G62" s="6"/>
      <c r="H62" s="6"/>
      <c r="I62" s="6"/>
      <c r="J62" s="6"/>
      <c r="K62" s="6"/>
      <c r="L62" s="6"/>
    </row>
    <row r="63" spans="1:12" ht="18.75" x14ac:dyDescent="0.25">
      <c r="A63" s="30">
        <f>SUMPRODUCT(DF!K64:S64,'inversion optima (SOLVER)'!$E$15:$M$15)</f>
        <v>4.3645051325576813E-3</v>
      </c>
      <c r="B63" s="6"/>
      <c r="C63" s="7"/>
      <c r="D63" s="6"/>
      <c r="E63" s="6"/>
      <c r="F63" s="6"/>
      <c r="G63" s="6"/>
      <c r="H63" s="6"/>
      <c r="I63" s="6"/>
      <c r="J63" s="6"/>
      <c r="K63" s="6"/>
      <c r="L63" s="6"/>
    </row>
    <row r="64" spans="1:12" ht="18.75" x14ac:dyDescent="0.25">
      <c r="A64" s="30">
        <f>SUMPRODUCT(DF!K65:S65,'inversion optima (SOLVER)'!$E$15:$M$15)</f>
        <v>3.0142267757748344E-2</v>
      </c>
      <c r="B64" s="6"/>
      <c r="C64" s="7"/>
      <c r="D64" s="6"/>
      <c r="E64" s="6"/>
      <c r="F64" s="6"/>
      <c r="G64" s="6"/>
      <c r="H64" s="6"/>
      <c r="I64" s="6"/>
      <c r="J64" s="6"/>
      <c r="K64" s="6"/>
      <c r="L64" s="6"/>
    </row>
    <row r="65" spans="1:12" ht="18.75" x14ac:dyDescent="0.25">
      <c r="A65" s="30">
        <f>SUMPRODUCT(DF!K66:S66,'inversion optima (SOLVER)'!$E$15:$M$15)</f>
        <v>8.4128884112004733E-3</v>
      </c>
      <c r="B65" s="6"/>
      <c r="C65" s="7"/>
      <c r="D65" s="6"/>
      <c r="E65" s="6"/>
      <c r="F65" s="6"/>
      <c r="G65" s="6"/>
      <c r="H65" s="6"/>
      <c r="I65" s="6"/>
      <c r="J65" s="6"/>
      <c r="K65" s="6"/>
      <c r="L65" s="6"/>
    </row>
    <row r="66" spans="1:12" ht="18.75" x14ac:dyDescent="0.25">
      <c r="A66" s="30">
        <f>SUMPRODUCT(DF!K67:S67,'inversion optima (SOLVER)'!$E$15:$M$15)</f>
        <v>5.1345308537090262E-3</v>
      </c>
      <c r="B66" s="6"/>
      <c r="C66" s="7"/>
      <c r="D66" s="6"/>
      <c r="E66" s="6"/>
      <c r="F66" s="6"/>
      <c r="G66" s="6"/>
      <c r="H66" s="6"/>
      <c r="I66" s="6"/>
      <c r="J66" s="6"/>
      <c r="K66" s="6"/>
      <c r="L66" s="6"/>
    </row>
    <row r="67" spans="1:12" ht="18.75" x14ac:dyDescent="0.25">
      <c r="A67" s="30">
        <f>SUMPRODUCT(DF!K68:S68,'inversion optima (SOLVER)'!$E$15:$M$15)</f>
        <v>1.7989342102452836E-2</v>
      </c>
      <c r="B67" s="6"/>
      <c r="C67" s="7"/>
      <c r="D67" s="6"/>
      <c r="E67" s="6"/>
      <c r="F67" s="6"/>
      <c r="G67" s="6"/>
      <c r="H67" s="6"/>
      <c r="I67" s="6"/>
      <c r="J67" s="6"/>
      <c r="K67" s="6"/>
      <c r="L67" s="6"/>
    </row>
    <row r="68" spans="1:12" ht="18.75" x14ac:dyDescent="0.25">
      <c r="A68" s="30">
        <f>SUMPRODUCT(DF!K69:S69,'inversion optima (SOLVER)'!$E$15:$M$15)</f>
        <v>1.2160094168032883E-2</v>
      </c>
      <c r="B68" s="6"/>
      <c r="C68" s="7"/>
      <c r="D68" s="6"/>
      <c r="E68" s="6"/>
      <c r="F68" s="6"/>
      <c r="G68" s="6"/>
      <c r="H68" s="6"/>
      <c r="I68" s="6"/>
      <c r="J68" s="6"/>
      <c r="K68" s="6"/>
      <c r="L68" s="6"/>
    </row>
    <row r="69" spans="1:12" ht="18.75" x14ac:dyDescent="0.25">
      <c r="A69" s="30">
        <f>SUMPRODUCT(DF!K70:S70,'inversion optima (SOLVER)'!$E$15:$M$15)</f>
        <v>2.179176239968391E-2</v>
      </c>
      <c r="B69" s="6"/>
      <c r="C69" s="7"/>
      <c r="D69" s="6"/>
      <c r="E69" s="6"/>
      <c r="F69" s="6"/>
      <c r="G69" s="6"/>
      <c r="H69" s="6"/>
      <c r="I69" s="6"/>
      <c r="J69" s="6"/>
      <c r="K69" s="6"/>
      <c r="L69" s="6"/>
    </row>
    <row r="70" spans="1:12" ht="18.75" x14ac:dyDescent="0.25">
      <c r="A70" s="30">
        <f>SUMPRODUCT(DF!K71:S71,'inversion optima (SOLVER)'!$E$15:$M$15)</f>
        <v>-8.3183590003974676E-3</v>
      </c>
      <c r="B70" s="6"/>
      <c r="C70" s="7"/>
      <c r="D70" s="6"/>
      <c r="E70" s="6"/>
      <c r="F70" s="6"/>
      <c r="G70" s="6"/>
      <c r="H70" s="6"/>
      <c r="I70" s="6"/>
      <c r="J70" s="6"/>
      <c r="K70" s="6"/>
      <c r="L70" s="6"/>
    </row>
    <row r="71" spans="1:12" ht="18.75" x14ac:dyDescent="0.25">
      <c r="A71" s="30">
        <f>SUMPRODUCT(DF!K72:S72,'inversion optima (SOLVER)'!$E$15:$M$15)</f>
        <v>-1.6890090928620798E-2</v>
      </c>
      <c r="B71" s="6"/>
      <c r="C71" s="7"/>
      <c r="D71" s="6"/>
      <c r="E71" s="6"/>
      <c r="F71" s="6"/>
      <c r="G71" s="6"/>
      <c r="H71" s="6"/>
      <c r="I71" s="6"/>
      <c r="J71" s="6"/>
      <c r="K71" s="6"/>
      <c r="L71" s="6"/>
    </row>
    <row r="72" spans="1:12" ht="18.75" x14ac:dyDescent="0.25">
      <c r="A72" s="30">
        <f>SUMPRODUCT(DF!K73:S73,'inversion optima (SOLVER)'!$E$15:$M$15)</f>
        <v>2.537814411287171E-2</v>
      </c>
      <c r="B72" s="6"/>
      <c r="C72" s="7"/>
      <c r="D72" s="6"/>
      <c r="E72" s="6"/>
      <c r="F72" s="6"/>
      <c r="G72" s="6"/>
      <c r="H72" s="6"/>
      <c r="I72" s="6"/>
      <c r="J72" s="6"/>
      <c r="K72" s="6"/>
      <c r="L72" s="6"/>
    </row>
    <row r="73" spans="1:12" ht="18.75" x14ac:dyDescent="0.25">
      <c r="A73" s="30">
        <f>SUMPRODUCT(DF!K74:S74,'inversion optima (SOLVER)'!$E$15:$M$15)</f>
        <v>3.4533982338043771E-2</v>
      </c>
      <c r="B73" s="6"/>
      <c r="C73" s="7"/>
      <c r="D73" s="6"/>
      <c r="E73" s="6"/>
      <c r="F73" s="6"/>
      <c r="G73" s="6"/>
      <c r="H73" s="6"/>
      <c r="I73" s="6"/>
      <c r="J73" s="6"/>
      <c r="K73" s="6"/>
      <c r="L73" s="6"/>
    </row>
    <row r="74" spans="1:12" ht="18.75" x14ac:dyDescent="0.25">
      <c r="A74" s="30">
        <f>SUMPRODUCT(DF!K75:S75,'inversion optima (SOLVER)'!$E$15:$M$15)</f>
        <v>7.4813845949737905E-3</v>
      </c>
      <c r="B74" s="6"/>
      <c r="C74" s="7"/>
      <c r="D74" s="6"/>
      <c r="E74" s="6"/>
      <c r="F74" s="6"/>
      <c r="G74" s="6"/>
      <c r="H74" s="6"/>
      <c r="I74" s="6"/>
      <c r="J74" s="6"/>
      <c r="K74" s="6"/>
      <c r="L74" s="6"/>
    </row>
    <row r="75" spans="1:12" ht="18.75" x14ac:dyDescent="0.25">
      <c r="A75" s="30">
        <f>SUMPRODUCT(DF!K76:S76,'inversion optima (SOLVER)'!$E$15:$M$15)</f>
        <v>6.2733208927493009E-4</v>
      </c>
      <c r="B75" s="6"/>
      <c r="C75" s="7"/>
      <c r="D75" s="6"/>
      <c r="E75" s="6"/>
      <c r="F75" s="6"/>
      <c r="G75" s="6"/>
      <c r="H75" s="6"/>
      <c r="I75" s="6"/>
      <c r="J75" s="6"/>
      <c r="K75" s="6"/>
      <c r="L75" s="6"/>
    </row>
    <row r="76" spans="1:12" ht="18.75" x14ac:dyDescent="0.25">
      <c r="A76" s="30">
        <f>SUMPRODUCT(DF!K77:S77,'inversion optima (SOLVER)'!$E$15:$M$15)</f>
        <v>6.9562503607665683E-3</v>
      </c>
      <c r="B76" s="6"/>
      <c r="C76" s="7"/>
      <c r="D76" s="6"/>
      <c r="E76" s="6"/>
      <c r="F76" s="6"/>
      <c r="G76" s="6"/>
      <c r="H76" s="6"/>
      <c r="I76" s="6"/>
      <c r="J76" s="6"/>
      <c r="K76" s="6"/>
      <c r="L76" s="6"/>
    </row>
    <row r="77" spans="1:12" ht="18.75" x14ac:dyDescent="0.25">
      <c r="A77" s="30">
        <f>SUMPRODUCT(DF!K78:S78,'inversion optima (SOLVER)'!$E$15:$M$15)</f>
        <v>1.3001303025570945E-2</v>
      </c>
      <c r="B77" s="6"/>
      <c r="C77" s="7"/>
      <c r="D77" s="6"/>
      <c r="E77" s="6"/>
      <c r="F77" s="6"/>
      <c r="G77" s="6"/>
      <c r="H77" s="6"/>
      <c r="I77" s="6"/>
      <c r="J77" s="6"/>
      <c r="K77" s="6"/>
      <c r="L77" s="6"/>
    </row>
    <row r="78" spans="1:12" ht="18.75" x14ac:dyDescent="0.25">
      <c r="A78" s="30">
        <f>SUMPRODUCT(DF!K79:S79,'inversion optima (SOLVER)'!$E$15:$M$15)</f>
        <v>-1.8237103815248942E-2</v>
      </c>
      <c r="B78" s="6"/>
      <c r="C78" s="7"/>
      <c r="D78" s="6"/>
      <c r="E78" s="6"/>
      <c r="F78" s="6"/>
      <c r="G78" s="6"/>
      <c r="H78" s="6"/>
      <c r="I78" s="6"/>
      <c r="J78" s="6"/>
      <c r="K78" s="6"/>
      <c r="L78" s="6"/>
    </row>
    <row r="79" spans="1:12" ht="18.75" x14ac:dyDescent="0.25">
      <c r="A79" s="30">
        <f>SUMPRODUCT(DF!K80:S80,'inversion optima (SOLVER)'!$E$15:$M$15)</f>
        <v>-9.9782614693359967E-4</v>
      </c>
      <c r="B79" s="6"/>
      <c r="C79" s="7"/>
      <c r="D79" s="6"/>
      <c r="E79" s="6"/>
      <c r="F79" s="6"/>
      <c r="G79" s="6"/>
      <c r="H79" s="6"/>
      <c r="I79" s="6"/>
      <c r="J79" s="6"/>
      <c r="K79" s="6"/>
      <c r="L79" s="6"/>
    </row>
    <row r="80" spans="1:12" ht="18.75" x14ac:dyDescent="0.25">
      <c r="A80" s="30">
        <f>SUMPRODUCT(DF!K81:S81,'inversion optima (SOLVER)'!$E$15:$M$15)</f>
        <v>2.989791038429163E-2</v>
      </c>
      <c r="B80" s="6"/>
      <c r="C80" s="7"/>
    </row>
    <row r="81" spans="1:3" ht="18.75" x14ac:dyDescent="0.25">
      <c r="A81" s="30">
        <f>SUMPRODUCT(DF!K82:S82,'inversion optima (SOLVER)'!$E$15:$M$15)</f>
        <v>2.0459504666670639E-2</v>
      </c>
      <c r="B81" s="6"/>
      <c r="C81" s="7"/>
    </row>
    <row r="82" spans="1:3" ht="18.75" x14ac:dyDescent="0.25">
      <c r="A82" s="30">
        <f>SUMPRODUCT(DF!K83:S83,'inversion optima (SOLVER)'!$E$15:$M$15)</f>
        <v>-3.0046967544514157E-3</v>
      </c>
      <c r="B82" s="6"/>
      <c r="C82" s="7"/>
    </row>
    <row r="83" spans="1:3" ht="18.75" x14ac:dyDescent="0.25">
      <c r="A83" s="30">
        <f>SUMPRODUCT(DF!K84:S84,'inversion optima (SOLVER)'!$E$15:$M$15)</f>
        <v>-1.2523575043458638E-2</v>
      </c>
      <c r="B83" s="6"/>
      <c r="C83" s="7"/>
    </row>
    <row r="84" spans="1:3" ht="18.75" x14ac:dyDescent="0.25">
      <c r="A84" s="30">
        <f>SUMPRODUCT(DF!K85:S85,'inversion optima (SOLVER)'!$E$15:$M$15)</f>
        <v>1.3524117024906088E-2</v>
      </c>
      <c r="B84" s="6"/>
      <c r="C84" s="7"/>
    </row>
    <row r="85" spans="1:3" ht="18.75" x14ac:dyDescent="0.25">
      <c r="A85" s="30">
        <f>SUMPRODUCT(DF!K86:S86,'inversion optima (SOLVER)'!$E$15:$M$15)</f>
        <v>1.043640351809345E-2</v>
      </c>
      <c r="B85" s="6"/>
      <c r="C85" s="7"/>
    </row>
    <row r="86" spans="1:3" ht="18.75" x14ac:dyDescent="0.25">
      <c r="A86" s="30">
        <f>SUMPRODUCT(DF!K87:S87,'inversion optima (SOLVER)'!$E$15:$M$15)</f>
        <v>-7.1220678806043361E-3</v>
      </c>
      <c r="B86" s="6"/>
      <c r="C86" s="7"/>
    </row>
    <row r="87" spans="1:3" ht="18.75" x14ac:dyDescent="0.25">
      <c r="A87" s="30">
        <f>SUMPRODUCT(DF!K88:S88,'inversion optima (SOLVER)'!$E$15:$M$15)</f>
        <v>-2.5289736675704232E-2</v>
      </c>
      <c r="B87" s="6"/>
      <c r="C87" s="7"/>
    </row>
    <row r="88" spans="1:3" ht="18.75" x14ac:dyDescent="0.25">
      <c r="A88" s="30">
        <f>SUMPRODUCT(DF!K89:S89,'inversion optima (SOLVER)'!$E$15:$M$15)</f>
        <v>8.3122140954382476E-3</v>
      </c>
      <c r="B88" s="6"/>
      <c r="C88" s="7"/>
    </row>
    <row r="89" spans="1:3" ht="18.75" x14ac:dyDescent="0.25">
      <c r="A89" s="30">
        <f>SUMPRODUCT(DF!K90:S90,'inversion optima (SOLVER)'!$E$15:$M$15)</f>
        <v>2.0539813136648041E-2</v>
      </c>
      <c r="B89" s="6"/>
      <c r="C89" s="7"/>
    </row>
    <row r="90" spans="1:3" ht="18.75" x14ac:dyDescent="0.25">
      <c r="A90" s="30">
        <f>SUMPRODUCT(DF!K91:S91,'inversion optima (SOLVER)'!$E$15:$M$15)</f>
        <v>-2.8864206401811436E-3</v>
      </c>
      <c r="B90" s="6"/>
      <c r="C90" s="7"/>
    </row>
    <row r="91" spans="1:3" ht="18.75" x14ac:dyDescent="0.25">
      <c r="A91" s="30">
        <f>SUMPRODUCT(DF!K92:S92,'inversion optima (SOLVER)'!$E$15:$M$15)</f>
        <v>-1.1938142332644845E-2</v>
      </c>
      <c r="B91" s="6"/>
      <c r="C91" s="7"/>
    </row>
    <row r="92" spans="1:3" ht="18.75" x14ac:dyDescent="0.25">
      <c r="A92" s="30">
        <f>SUMPRODUCT(DF!K93:S93,'inversion optima (SOLVER)'!$E$15:$M$15)</f>
        <v>-1.4735001160453967E-2</v>
      </c>
      <c r="B92" s="6"/>
    </row>
    <row r="93" spans="1:3" ht="18.75" x14ac:dyDescent="0.25">
      <c r="A93" s="30">
        <f>SUMPRODUCT(DF!K94:S94,'inversion optima (SOLVER)'!$E$15:$M$15)</f>
        <v>-1.3840529289354182E-2</v>
      </c>
      <c r="B93" s="6"/>
    </row>
    <row r="94" spans="1:3" ht="18.75" x14ac:dyDescent="0.25">
      <c r="A94" s="30">
        <f>SUMPRODUCT(DF!K95:S95,'inversion optima (SOLVER)'!$E$15:$M$15)</f>
        <v>-7.7531316473819344E-3</v>
      </c>
      <c r="B94" s="6"/>
    </row>
    <row r="95" spans="1:3" ht="18.75" x14ac:dyDescent="0.25">
      <c r="A95" s="30">
        <f>SUMPRODUCT(DF!K96:S96,'inversion optima (SOLVER)'!$E$15:$M$15)</f>
        <v>4.233591667301749E-2</v>
      </c>
      <c r="B95" s="6"/>
    </row>
    <row r="96" spans="1:3" ht="18.75" x14ac:dyDescent="0.25">
      <c r="A96" s="30">
        <f>SUMPRODUCT(DF!K97:S97,'inversion optima (SOLVER)'!$E$15:$M$15)</f>
        <v>-4.8006872537174226E-3</v>
      </c>
      <c r="B96" s="6"/>
    </row>
    <row r="97" spans="1:2" ht="18.75" x14ac:dyDescent="0.25">
      <c r="A97" s="30">
        <f>SUMPRODUCT(DF!K98:S98,'inversion optima (SOLVER)'!$E$15:$M$15)</f>
        <v>-4.471876641378679E-3</v>
      </c>
      <c r="B97" s="6"/>
    </row>
    <row r="98" spans="1:2" ht="18.75" x14ac:dyDescent="0.25">
      <c r="A98" s="30">
        <f>SUMPRODUCT(DF!K99:S99,'inversion optima (SOLVER)'!$E$15:$M$15)</f>
        <v>-1.0947292584255234E-3</v>
      </c>
      <c r="B98" s="6"/>
    </row>
    <row r="99" spans="1:2" ht="18.75" x14ac:dyDescent="0.25">
      <c r="A99" s="30">
        <f>SUMPRODUCT(DF!K100:S100,'inversion optima (SOLVER)'!$E$15:$M$15)</f>
        <v>-6.5004343589365153E-3</v>
      </c>
      <c r="B99" s="6"/>
    </row>
    <row r="100" spans="1:2" ht="18.75" x14ac:dyDescent="0.25">
      <c r="A100" s="30">
        <f>SUMPRODUCT(DF!K101:S101,'inversion optima (SOLVER)'!$E$15:$M$15)</f>
        <v>8.7103893131175794E-3</v>
      </c>
      <c r="B100" s="6"/>
    </row>
    <row r="101" spans="1:2" ht="18.75" x14ac:dyDescent="0.25">
      <c r="A101" s="30">
        <f>SUMPRODUCT(DF!K102:S102,'inversion optima (SOLVER)'!$E$15:$M$15)</f>
        <v>1.2133196881341629E-2</v>
      </c>
    </row>
    <row r="102" spans="1:2" ht="18.75" x14ac:dyDescent="0.25">
      <c r="A102" s="30">
        <f>SUMPRODUCT(DF!K103:S103,'inversion optima (SOLVER)'!$E$15:$M$15)</f>
        <v>5.2924445293757918E-3</v>
      </c>
    </row>
    <row r="103" spans="1:2" ht="18.75" x14ac:dyDescent="0.25">
      <c r="A103" s="30">
        <f>SUMPRODUCT(DF!K104:S104,'inversion optima (SOLVER)'!$E$15:$M$15)</f>
        <v>-2.5348961767296288E-3</v>
      </c>
    </row>
    <row r="104" spans="1:2" ht="18.75" x14ac:dyDescent="0.25">
      <c r="A104" s="30">
        <f>SUMPRODUCT(DF!K105:S105,'inversion optima (SOLVER)'!$E$15:$M$15)</f>
        <v>2.0611747029985559E-3</v>
      </c>
    </row>
    <row r="105" spans="1:2" ht="18.75" x14ac:dyDescent="0.25">
      <c r="A105" s="30">
        <f>SUMPRODUCT(DF!K106:S106,'inversion optima (SOLVER)'!$E$15:$M$15)</f>
        <v>-9.5025220110721773E-3</v>
      </c>
    </row>
    <row r="106" spans="1:2" ht="18.75" x14ac:dyDescent="0.25">
      <c r="A106" s="30">
        <f>SUMPRODUCT(DF!K107:S107,'inversion optima (SOLVER)'!$E$15:$M$15)</f>
        <v>-9.7251827704600766E-3</v>
      </c>
    </row>
    <row r="107" spans="1:2" ht="18.75" x14ac:dyDescent="0.25">
      <c r="A107" s="30">
        <f>SUMPRODUCT(DF!K108:S108,'inversion optima (SOLVER)'!$E$15:$M$15)</f>
        <v>9.4560825723866062E-4</v>
      </c>
    </row>
    <row r="108" spans="1:2" ht="18.75" x14ac:dyDescent="0.25">
      <c r="A108" s="30">
        <f>SUMPRODUCT(DF!K109:S109,'inversion optima (SOLVER)'!$E$15:$M$15)</f>
        <v>2.5677745644702842E-2</v>
      </c>
    </row>
    <row r="109" spans="1:2" ht="18.75" x14ac:dyDescent="0.25">
      <c r="A109" s="30">
        <f>SUMPRODUCT(DF!K110:S110,'inversion optima (SOLVER)'!$E$15:$M$15)</f>
        <v>7.638938522053218E-3</v>
      </c>
    </row>
    <row r="110" spans="1:2" ht="18.75" x14ac:dyDescent="0.25">
      <c r="A110" s="30">
        <f>SUMPRODUCT(DF!K111:S111,'inversion optima (SOLVER)'!$E$15:$M$15)</f>
        <v>2.2585062297840561E-2</v>
      </c>
    </row>
    <row r="111" spans="1:2" ht="18.75" x14ac:dyDescent="0.25">
      <c r="A111" s="30">
        <f>SUMPRODUCT(DF!K112:S112,'inversion optima (SOLVER)'!$E$15:$M$15)</f>
        <v>1.232982699109509E-2</v>
      </c>
    </row>
    <row r="112" spans="1:2" ht="18.75" x14ac:dyDescent="0.25">
      <c r="A112" s="30">
        <f>SUMPRODUCT(DF!K113:S113,'inversion optima (SOLVER)'!$E$15:$M$15)</f>
        <v>1.3200630817986451E-2</v>
      </c>
    </row>
    <row r="113" spans="1:1" ht="18.75" x14ac:dyDescent="0.25">
      <c r="A113" s="30">
        <f>SUMPRODUCT(DF!K114:S114,'inversion optima (SOLVER)'!$E$15:$M$15)</f>
        <v>2.7635977377073106E-3</v>
      </c>
    </row>
    <row r="114" spans="1:1" ht="18.75" x14ac:dyDescent="0.25">
      <c r="A114" s="30">
        <f>SUMPRODUCT(DF!K115:S115,'inversion optima (SOLVER)'!$E$15:$M$15)</f>
        <v>3.3888814847598762E-3</v>
      </c>
    </row>
    <row r="115" spans="1:1" ht="18.75" x14ac:dyDescent="0.25">
      <c r="A115" s="30">
        <f>SUMPRODUCT(DF!K116:S116,'inversion optima (SOLVER)'!$E$15:$M$15)</f>
        <v>9.2191718659188661E-3</v>
      </c>
    </row>
    <row r="116" spans="1:1" ht="18.75" x14ac:dyDescent="0.25">
      <c r="A116" s="30">
        <f>SUMPRODUCT(DF!K117:S117,'inversion optima (SOLVER)'!$E$15:$M$15)</f>
        <v>2.2832241799058657E-3</v>
      </c>
    </row>
    <row r="117" spans="1:1" ht="18.75" x14ac:dyDescent="0.25">
      <c r="A117" s="30">
        <f>SUMPRODUCT(DF!K118:S118,'inversion optima (SOLVER)'!$E$15:$M$15)</f>
        <v>-4.1165809113910649E-3</v>
      </c>
    </row>
    <row r="118" spans="1:1" ht="18.75" x14ac:dyDescent="0.25">
      <c r="A118" s="30">
        <f>SUMPRODUCT(DF!K119:S119,'inversion optima (SOLVER)'!$E$15:$M$15)</f>
        <v>-8.5737284456812429E-3</v>
      </c>
    </row>
    <row r="119" spans="1:1" ht="18.75" x14ac:dyDescent="0.25">
      <c r="A119" s="30">
        <f>SUMPRODUCT(DF!K120:S120,'inversion optima (SOLVER)'!$E$15:$M$15)</f>
        <v>7.9045526177397678E-3</v>
      </c>
    </row>
    <row r="120" spans="1:1" ht="18.75" x14ac:dyDescent="0.25">
      <c r="A120" s="30">
        <f>SUMPRODUCT(DF!K121:S121,'inversion optima (SOLVER)'!$E$15:$M$15)</f>
        <v>8.2110094272451178E-3</v>
      </c>
    </row>
    <row r="121" spans="1:1" ht="18.75" x14ac:dyDescent="0.25">
      <c r="A121" s="30">
        <f>SUMPRODUCT(DF!K122:S122,'inversion optima (SOLVER)'!$E$15:$M$15)</f>
        <v>9.0723278843407116E-3</v>
      </c>
    </row>
    <row r="122" spans="1:1" ht="18.75" x14ac:dyDescent="0.25">
      <c r="A122" s="30">
        <f>SUMPRODUCT(DF!K123:S123,'inversion optima (SOLVER)'!$E$15:$M$15)</f>
        <v>6.3957055694769723E-3</v>
      </c>
    </row>
    <row r="123" spans="1:1" ht="18.75" x14ac:dyDescent="0.25">
      <c r="A123" s="30">
        <f>SUMPRODUCT(DF!K124:S124,'inversion optima (SOLVER)'!$E$15:$M$15)</f>
        <v>-2.3188361094479307E-3</v>
      </c>
    </row>
    <row r="124" spans="1:1" ht="18.75" x14ac:dyDescent="0.25">
      <c r="A124" s="30">
        <f>SUMPRODUCT(DF!K125:S125,'inversion optima (SOLVER)'!$E$15:$M$15)</f>
        <v>-2.3831010270928361E-3</v>
      </c>
    </row>
    <row r="125" spans="1:1" ht="18.75" x14ac:dyDescent="0.25">
      <c r="A125" s="30">
        <f>SUMPRODUCT(DF!K126:S126,'inversion optima (SOLVER)'!$E$15:$M$15)</f>
        <v>1.3840895313515719E-4</v>
      </c>
    </row>
    <row r="126" spans="1:1" ht="18.75" x14ac:dyDescent="0.25">
      <c r="A126" s="30">
        <f>SUMPRODUCT(DF!K127:S127,'inversion optima (SOLVER)'!$E$15:$M$15)</f>
        <v>1.0067549085876067E-2</v>
      </c>
    </row>
    <row r="127" spans="1:1" ht="18.75" x14ac:dyDescent="0.25">
      <c r="A127" s="30">
        <f>SUMPRODUCT(DF!K128:S128,'inversion optima (SOLVER)'!$E$15:$M$15)</f>
        <v>-1.0583533893497202E-2</v>
      </c>
    </row>
    <row r="128" spans="1:1" ht="18.75" x14ac:dyDescent="0.25">
      <c r="A128" s="30">
        <f>SUMPRODUCT(DF!K129:S129,'inversion optima (SOLVER)'!$E$15:$M$15)</f>
        <v>-8.6930613236903074E-3</v>
      </c>
    </row>
    <row r="129" spans="1:1" ht="18.75" x14ac:dyDescent="0.25">
      <c r="A129" s="30">
        <f>SUMPRODUCT(DF!K130:S130,'inversion optima (SOLVER)'!$E$15:$M$15)</f>
        <v>-2.0372833161531509E-4</v>
      </c>
    </row>
    <row r="130" spans="1:1" ht="18.75" x14ac:dyDescent="0.25">
      <c r="A130" s="30">
        <f>SUMPRODUCT(DF!K131:S131,'inversion optima (SOLVER)'!$E$15:$M$15)</f>
        <v>1.5145863052118107E-2</v>
      </c>
    </row>
    <row r="131" spans="1:1" ht="18.75" x14ac:dyDescent="0.25">
      <c r="A131" s="30">
        <f>SUMPRODUCT(DF!K132:S132,'inversion optima (SOLVER)'!$E$15:$M$15)</f>
        <v>-2.8388155128677428E-3</v>
      </c>
    </row>
    <row r="132" spans="1:1" ht="18.75" x14ac:dyDescent="0.25">
      <c r="A132" s="30">
        <f>SUMPRODUCT(DF!K133:S133,'inversion optima (SOLVER)'!$E$15:$M$15)</f>
        <v>5.5837055066072219E-3</v>
      </c>
    </row>
    <row r="133" spans="1:1" ht="18.75" x14ac:dyDescent="0.25">
      <c r="A133" s="30">
        <f>SUMPRODUCT(DF!K134:S134,'inversion optima (SOLVER)'!$E$15:$M$15)</f>
        <v>4.23159386593004E-3</v>
      </c>
    </row>
    <row r="134" spans="1:1" ht="18.75" x14ac:dyDescent="0.25">
      <c r="A134" s="30">
        <f>SUMPRODUCT(DF!K135:S135,'inversion optima (SOLVER)'!$E$15:$M$15)</f>
        <v>-1.1715727482911753E-2</v>
      </c>
    </row>
    <row r="135" spans="1:1" ht="18.75" x14ac:dyDescent="0.25">
      <c r="A135" s="30">
        <f>SUMPRODUCT(DF!K136:S136,'inversion optima (SOLVER)'!$E$15:$M$15)</f>
        <v>8.9505870887247006E-4</v>
      </c>
    </row>
    <row r="136" spans="1:1" ht="18.75" x14ac:dyDescent="0.25">
      <c r="A136" s="30">
        <f>SUMPRODUCT(DF!K137:S137,'inversion optima (SOLVER)'!$E$15:$M$15)</f>
        <v>-4.7942806150124166E-3</v>
      </c>
    </row>
    <row r="137" spans="1:1" ht="18.75" x14ac:dyDescent="0.25">
      <c r="A137" s="30">
        <f>SUMPRODUCT(DF!K138:S138,'inversion optima (SOLVER)'!$E$15:$M$15)</f>
        <v>-9.1276601351648352E-3</v>
      </c>
    </row>
    <row r="138" spans="1:1" ht="18.75" x14ac:dyDescent="0.25">
      <c r="A138" s="30">
        <f>SUMPRODUCT(DF!K139:S139,'inversion optima (SOLVER)'!$E$15:$M$15)</f>
        <v>4.5254217426388636E-3</v>
      </c>
    </row>
    <row r="139" spans="1:1" ht="18.75" x14ac:dyDescent="0.25">
      <c r="A139" s="30">
        <f>SUMPRODUCT(DF!K140:S140,'inversion optima (SOLVER)'!$E$15:$M$15)</f>
        <v>5.0499462938288697E-3</v>
      </c>
    </row>
    <row r="140" spans="1:1" ht="18.75" x14ac:dyDescent="0.25">
      <c r="A140" s="30">
        <f>SUMPRODUCT(DF!K141:S141,'inversion optima (SOLVER)'!$E$15:$M$15)</f>
        <v>1.5515088790013927E-2</v>
      </c>
    </row>
    <row r="141" spans="1:1" ht="18.75" x14ac:dyDescent="0.25">
      <c r="A141" s="30">
        <f>SUMPRODUCT(DF!K142:S142,'inversion optima (SOLVER)'!$E$15:$M$15)</f>
        <v>1.6109001268342839E-2</v>
      </c>
    </row>
    <row r="142" spans="1:1" ht="18.75" x14ac:dyDescent="0.25">
      <c r="A142" s="30">
        <f>SUMPRODUCT(DF!K143:S143,'inversion optima (SOLVER)'!$E$15:$M$15)</f>
        <v>-1.02856225350222E-2</v>
      </c>
    </row>
    <row r="143" spans="1:1" ht="18.75" x14ac:dyDescent="0.25">
      <c r="A143" s="30">
        <f>SUMPRODUCT(DF!K144:S144,'inversion optima (SOLVER)'!$E$15:$M$15)</f>
        <v>-3.0371013197868345E-3</v>
      </c>
    </row>
    <row r="144" spans="1:1" ht="18.75" x14ac:dyDescent="0.25">
      <c r="A144" s="30">
        <f>SUMPRODUCT(DF!K145:S145,'inversion optima (SOLVER)'!$E$15:$M$15)</f>
        <v>1.0369897157611521E-3</v>
      </c>
    </row>
    <row r="145" spans="1:1" ht="18.75" x14ac:dyDescent="0.25">
      <c r="A145" s="30">
        <f>SUMPRODUCT(DF!K146:S146,'inversion optima (SOLVER)'!$E$15:$M$15)</f>
        <v>1.1296633123060668E-2</v>
      </c>
    </row>
    <row r="146" spans="1:1" ht="18.75" x14ac:dyDescent="0.25">
      <c r="A146" s="30">
        <f>SUMPRODUCT(DF!K147:S147,'inversion optima (SOLVER)'!$E$15:$M$15)</f>
        <v>7.2446846808294678E-3</v>
      </c>
    </row>
    <row r="147" spans="1:1" ht="18.75" x14ac:dyDescent="0.25">
      <c r="A147" s="30">
        <f>SUMPRODUCT(DF!K148:S148,'inversion optima (SOLVER)'!$E$15:$M$15)</f>
        <v>-4.7174310151936946E-3</v>
      </c>
    </row>
    <row r="148" spans="1:1" ht="18.75" x14ac:dyDescent="0.25">
      <c r="A148" s="30">
        <f>SUMPRODUCT(DF!K149:S149,'inversion optima (SOLVER)'!$E$15:$M$15)</f>
        <v>3.8793377243147931E-3</v>
      </c>
    </row>
    <row r="149" spans="1:1" ht="18.75" x14ac:dyDescent="0.25">
      <c r="A149" s="30">
        <f>SUMPRODUCT(DF!K150:S150,'inversion optima (SOLVER)'!$E$15:$M$15)</f>
        <v>1.206934460527088E-3</v>
      </c>
    </row>
    <row r="150" spans="1:1" ht="18.75" x14ac:dyDescent="0.25">
      <c r="A150" s="30">
        <f>SUMPRODUCT(DF!K151:S151,'inversion optima (SOLVER)'!$E$15:$M$15)</f>
        <v>-2.1516759501867808E-3</v>
      </c>
    </row>
    <row r="151" spans="1:1" ht="18.75" x14ac:dyDescent="0.25">
      <c r="A151" s="30">
        <f>SUMPRODUCT(DF!K152:S152,'inversion optima (SOLVER)'!$E$15:$M$15)</f>
        <v>6.4083164813491045E-3</v>
      </c>
    </row>
    <row r="152" spans="1:1" ht="18.75" x14ac:dyDescent="0.25">
      <c r="A152" s="30">
        <f>SUMPRODUCT(DF!K153:S153,'inversion optima (SOLVER)'!$E$15:$M$15)</f>
        <v>3.9952246612995762E-3</v>
      </c>
    </row>
    <row r="153" spans="1:1" ht="18.75" x14ac:dyDescent="0.25">
      <c r="A153" s="30">
        <f>SUMPRODUCT(DF!K154:S154,'inversion optima (SOLVER)'!$E$15:$M$15)</f>
        <v>7.9519205328530788E-3</v>
      </c>
    </row>
    <row r="154" spans="1:1" ht="18.75" x14ac:dyDescent="0.25">
      <c r="A154" s="30">
        <f>SUMPRODUCT(DF!K155:S155,'inversion optima (SOLVER)'!$E$15:$M$15)</f>
        <v>1.8732438254902138E-2</v>
      </c>
    </row>
    <row r="155" spans="1:1" ht="18.75" x14ac:dyDescent="0.25">
      <c r="A155" s="30">
        <f>SUMPRODUCT(DF!K156:S156,'inversion optima (SOLVER)'!$E$15:$M$15)</f>
        <v>-3.7792259144302808E-3</v>
      </c>
    </row>
    <row r="156" spans="1:1" ht="18.75" x14ac:dyDescent="0.25">
      <c r="A156" s="30">
        <f>SUMPRODUCT(DF!K157:S157,'inversion optima (SOLVER)'!$E$15:$M$15)</f>
        <v>1.5876438992601749E-3</v>
      </c>
    </row>
    <row r="157" spans="1:1" ht="18.75" x14ac:dyDescent="0.25">
      <c r="A157" s="30">
        <f>SUMPRODUCT(DF!K158:S158,'inversion optima (SOLVER)'!$E$15:$M$15)</f>
        <v>-4.4282656535526007E-3</v>
      </c>
    </row>
    <row r="158" spans="1:1" ht="18.75" x14ac:dyDescent="0.25">
      <c r="A158" s="30">
        <f>SUMPRODUCT(DF!K159:S159,'inversion optima (SOLVER)'!$E$15:$M$15)</f>
        <v>-6.0999902388953024E-3</v>
      </c>
    </row>
    <row r="159" spans="1:1" ht="18.75" x14ac:dyDescent="0.25">
      <c r="A159" s="30">
        <f>SUMPRODUCT(DF!K160:S160,'inversion optima (SOLVER)'!$E$15:$M$15)</f>
        <v>6.8572348755621321E-2</v>
      </c>
    </row>
    <row r="160" spans="1:1" ht="18.75" x14ac:dyDescent="0.25">
      <c r="A160" s="30">
        <f>SUMPRODUCT(DF!K161:S161,'inversion optima (SOLVER)'!$E$15:$M$15)</f>
        <v>1.1489911461105892E-2</v>
      </c>
    </row>
    <row r="161" spans="1:1" ht="18.75" x14ac:dyDescent="0.25">
      <c r="A161" s="30">
        <f>SUMPRODUCT(DF!K162:S162,'inversion optima (SOLVER)'!$E$15:$M$15)</f>
        <v>1.5793872145104981E-2</v>
      </c>
    </row>
    <row r="162" spans="1:1" ht="18.75" x14ac:dyDescent="0.25">
      <c r="A162" s="30">
        <f>SUMPRODUCT(DF!K163:S163,'inversion optima (SOLVER)'!$E$15:$M$15)</f>
        <v>-1.7813877246799639E-2</v>
      </c>
    </row>
    <row r="163" spans="1:1" ht="18.75" x14ac:dyDescent="0.25">
      <c r="A163" s="30">
        <f>SUMPRODUCT(DF!K164:S164,'inversion optima (SOLVER)'!$E$15:$M$15)</f>
        <v>1.5128804121151371E-2</v>
      </c>
    </row>
    <row r="164" spans="1:1" ht="18.75" x14ac:dyDescent="0.25">
      <c r="A164" s="30">
        <f>SUMPRODUCT(DF!K165:S165,'inversion optima (SOLVER)'!$E$15:$M$15)</f>
        <v>2.5082851921017358E-3</v>
      </c>
    </row>
    <row r="165" spans="1:1" ht="18.75" x14ac:dyDescent="0.25">
      <c r="A165" s="30">
        <f>SUMPRODUCT(DF!K166:S166,'inversion optima (SOLVER)'!$E$15:$M$15)</f>
        <v>-2.7916360193963831E-3</v>
      </c>
    </row>
    <row r="166" spans="1:1" ht="18.75" x14ac:dyDescent="0.25">
      <c r="A166" s="30">
        <f>SUMPRODUCT(DF!K167:S167,'inversion optima (SOLVER)'!$E$15:$M$15)</f>
        <v>-1.9515982245702987E-3</v>
      </c>
    </row>
    <row r="167" spans="1:1" ht="18.75" x14ac:dyDescent="0.25">
      <c r="A167" s="30">
        <f>SUMPRODUCT(DF!K168:S168,'inversion optima (SOLVER)'!$E$15:$M$15)</f>
        <v>-9.464589799092973E-3</v>
      </c>
    </row>
    <row r="168" spans="1:1" ht="18.75" x14ac:dyDescent="0.25">
      <c r="A168" s="30">
        <f>SUMPRODUCT(DF!K169:S169,'inversion optima (SOLVER)'!$E$15:$M$15)</f>
        <v>-6.7944964374646276E-4</v>
      </c>
    </row>
    <row r="169" spans="1:1" ht="18.75" x14ac:dyDescent="0.25">
      <c r="A169" s="30">
        <f>SUMPRODUCT(DF!K170:S170,'inversion optima (SOLVER)'!$E$15:$M$15)</f>
        <v>8.86174168951602E-3</v>
      </c>
    </row>
    <row r="170" spans="1:1" ht="18.75" x14ac:dyDescent="0.25">
      <c r="A170" s="30">
        <f>SUMPRODUCT(DF!K171:S171,'inversion optima (SOLVER)'!$E$15:$M$15)</f>
        <v>5.68413326720705E-3</v>
      </c>
    </row>
    <row r="171" spans="1:1" ht="18.75" x14ac:dyDescent="0.25">
      <c r="A171" s="30">
        <f>SUMPRODUCT(DF!K172:S172,'inversion optima (SOLVER)'!$E$15:$M$15)</f>
        <v>1.6592326583472778E-2</v>
      </c>
    </row>
    <row r="172" spans="1:1" ht="18.75" x14ac:dyDescent="0.25">
      <c r="A172" s="30">
        <f>SUMPRODUCT(DF!K173:S173,'inversion optima (SOLVER)'!$E$15:$M$15)</f>
        <v>1.5130235701203061E-2</v>
      </c>
    </row>
    <row r="173" spans="1:1" ht="18.75" x14ac:dyDescent="0.25">
      <c r="A173" s="30">
        <f>SUMPRODUCT(DF!K174:S174,'inversion optima (SOLVER)'!$E$15:$M$15)</f>
        <v>-1.9441653374628067E-3</v>
      </c>
    </row>
    <row r="174" spans="1:1" ht="18.75" x14ac:dyDescent="0.25">
      <c r="A174" s="30">
        <f>SUMPRODUCT(DF!K175:S175,'inversion optima (SOLVER)'!$E$15:$M$15)</f>
        <v>7.6892831491745597E-3</v>
      </c>
    </row>
    <row r="175" spans="1:1" ht="18.75" x14ac:dyDescent="0.25">
      <c r="A175" s="30">
        <f>SUMPRODUCT(DF!K176:S176,'inversion optima (SOLVER)'!$E$15:$M$15)</f>
        <v>5.7161465550052909E-3</v>
      </c>
    </row>
    <row r="176" spans="1:1" ht="18.75" x14ac:dyDescent="0.25">
      <c r="A176" s="30">
        <f>SUMPRODUCT(DF!K177:S177,'inversion optima (SOLVER)'!$E$15:$M$15)</f>
        <v>-1.0839616801796991E-2</v>
      </c>
    </row>
    <row r="177" spans="1:1" ht="18.75" x14ac:dyDescent="0.25">
      <c r="A177" s="30">
        <f>SUMPRODUCT(DF!K178:S178,'inversion optima (SOLVER)'!$E$15:$M$15)</f>
        <v>-4.5136607187801093E-3</v>
      </c>
    </row>
    <row r="178" spans="1:1" ht="18.75" x14ac:dyDescent="0.25">
      <c r="A178" s="30">
        <f>SUMPRODUCT(DF!K179:S179,'inversion optima (SOLVER)'!$E$15:$M$15)</f>
        <v>-5.2597805368179446E-3</v>
      </c>
    </row>
    <row r="179" spans="1:1" ht="18.75" x14ac:dyDescent="0.25">
      <c r="A179" s="30">
        <f>SUMPRODUCT(DF!K180:S180,'inversion optima (SOLVER)'!$E$15:$M$15)</f>
        <v>-1.4247456337265853E-2</v>
      </c>
    </row>
    <row r="180" spans="1:1" ht="18.75" x14ac:dyDescent="0.25">
      <c r="A180" s="30">
        <f>SUMPRODUCT(DF!K181:S181,'inversion optima (SOLVER)'!$E$15:$M$15)</f>
        <v>5.4710232474404772E-3</v>
      </c>
    </row>
    <row r="181" spans="1:1" ht="18.75" x14ac:dyDescent="0.25">
      <c r="A181" s="30">
        <f>SUMPRODUCT(DF!K182:S182,'inversion optima (SOLVER)'!$E$15:$M$15)</f>
        <v>-4.1520046952667079E-3</v>
      </c>
    </row>
    <row r="182" spans="1:1" ht="18.75" x14ac:dyDescent="0.25">
      <c r="A182" s="30">
        <f>SUMPRODUCT(DF!K183:S183,'inversion optima (SOLVER)'!$E$15:$M$15)</f>
        <v>-1.4372514379951285E-3</v>
      </c>
    </row>
    <row r="183" spans="1:1" ht="18.75" x14ac:dyDescent="0.25">
      <c r="A183" s="30">
        <f>SUMPRODUCT(DF!K184:S184,'inversion optima (SOLVER)'!$E$15:$M$15)</f>
        <v>1.1995049852479426E-2</v>
      </c>
    </row>
    <row r="184" spans="1:1" ht="18.75" x14ac:dyDescent="0.25">
      <c r="A184" s="30">
        <f>SUMPRODUCT(DF!K185:S185,'inversion optima (SOLVER)'!$E$15:$M$15)</f>
        <v>7.4693517154640465E-3</v>
      </c>
    </row>
    <row r="185" spans="1:1" ht="18.75" x14ac:dyDescent="0.25">
      <c r="A185" s="30">
        <f>SUMPRODUCT(DF!K186:S186,'inversion optima (SOLVER)'!$E$15:$M$15)</f>
        <v>-1.3175290619404307E-3</v>
      </c>
    </row>
    <row r="186" spans="1:1" ht="18.75" x14ac:dyDescent="0.25">
      <c r="A186" s="30">
        <f>SUMPRODUCT(DF!K187:S187,'inversion optima (SOLVER)'!$E$15:$M$15)</f>
        <v>-1.5892274899840062E-3</v>
      </c>
    </row>
    <row r="187" spans="1:1" ht="18.75" x14ac:dyDescent="0.25">
      <c r="A187" s="30">
        <f>SUMPRODUCT(DF!K188:S188,'inversion optima (SOLVER)'!$E$15:$M$15)</f>
        <v>2.8772814929150007E-4</v>
      </c>
    </row>
    <row r="188" spans="1:1" ht="18.75" x14ac:dyDescent="0.25">
      <c r="A188" s="30">
        <f>SUMPRODUCT(DF!K189:S189,'inversion optima (SOLVER)'!$E$15:$M$15)</f>
        <v>-2.2203557689428736E-3</v>
      </c>
    </row>
    <row r="189" spans="1:1" ht="18.75" x14ac:dyDescent="0.25">
      <c r="A189" s="30">
        <f>SUMPRODUCT(DF!K190:S190,'inversion optima (SOLVER)'!$E$15:$M$15)</f>
        <v>-1.3785119115397365E-3</v>
      </c>
    </row>
    <row r="190" spans="1:1" ht="18.75" x14ac:dyDescent="0.25">
      <c r="A190" s="30">
        <f>SUMPRODUCT(DF!K191:S191,'inversion optima (SOLVER)'!$E$15:$M$15)</f>
        <v>1.446155014043868E-2</v>
      </c>
    </row>
    <row r="191" spans="1:1" ht="18.75" x14ac:dyDescent="0.25">
      <c r="A191" s="30">
        <f>SUMPRODUCT(DF!K192:S192,'inversion optima (SOLVER)'!$E$15:$M$15)</f>
        <v>2.3522039288506817E-2</v>
      </c>
    </row>
    <row r="192" spans="1:1" ht="18.75" x14ac:dyDescent="0.25">
      <c r="A192" s="30">
        <f>SUMPRODUCT(DF!K193:S193,'inversion optima (SOLVER)'!$E$15:$M$15)</f>
        <v>2.8357912194237689E-3</v>
      </c>
    </row>
    <row r="193" spans="1:1" ht="18.75" x14ac:dyDescent="0.25">
      <c r="A193" s="30">
        <f>SUMPRODUCT(DF!K194:S194,'inversion optima (SOLVER)'!$E$15:$M$15)</f>
        <v>7.2576681185126035E-3</v>
      </c>
    </row>
    <row r="194" spans="1:1" ht="18.75" x14ac:dyDescent="0.25">
      <c r="A194" s="30">
        <f>SUMPRODUCT(DF!K195:S195,'inversion optima (SOLVER)'!$E$15:$M$15)</f>
        <v>8.7499260950572033E-3</v>
      </c>
    </row>
    <row r="195" spans="1:1" ht="18.75" x14ac:dyDescent="0.25">
      <c r="A195" s="30">
        <f>SUMPRODUCT(DF!K196:S196,'inversion optima (SOLVER)'!$E$15:$M$15)</f>
        <v>3.2503162881593311E-3</v>
      </c>
    </row>
    <row r="196" spans="1:1" ht="18.75" x14ac:dyDescent="0.25">
      <c r="A196" s="30">
        <f>SUMPRODUCT(DF!K197:S197,'inversion optima (SOLVER)'!$E$15:$M$15)</f>
        <v>-1.2493896922731992E-2</v>
      </c>
    </row>
    <row r="197" spans="1:1" ht="18.75" x14ac:dyDescent="0.25">
      <c r="A197" s="30">
        <f>SUMPRODUCT(DF!K198:S198,'inversion optima (SOLVER)'!$E$15:$M$15)</f>
        <v>-1.5688340115685439E-2</v>
      </c>
    </row>
    <row r="198" spans="1:1" ht="18.75" x14ac:dyDescent="0.25">
      <c r="A198" s="30">
        <f>SUMPRODUCT(DF!K199:S199,'inversion optima (SOLVER)'!$E$15:$M$15)</f>
        <v>5.295939446933668E-4</v>
      </c>
    </row>
    <row r="199" spans="1:1" ht="18.75" x14ac:dyDescent="0.25">
      <c r="A199" s="30">
        <f>SUMPRODUCT(DF!K200:S200,'inversion optima (SOLVER)'!$E$15:$M$15)</f>
        <v>9.1385623600364427E-3</v>
      </c>
    </row>
    <row r="200" spans="1:1" ht="18.75" x14ac:dyDescent="0.25">
      <c r="A200" s="30">
        <f>SUMPRODUCT(DF!K201:S201,'inversion optima (SOLVER)'!$E$15:$M$15)</f>
        <v>2.1825743240149334E-3</v>
      </c>
    </row>
    <row r="201" spans="1:1" ht="18.75" x14ac:dyDescent="0.25">
      <c r="A201" s="30">
        <f>SUMPRODUCT(DF!K202:S202,'inversion optima (SOLVER)'!$E$15:$M$15)</f>
        <v>7.2825462021658899E-3</v>
      </c>
    </row>
    <row r="202" spans="1:1" ht="18.75" x14ac:dyDescent="0.25">
      <c r="A202" s="30">
        <f>SUMPRODUCT(DF!K203:S203,'inversion optima (SOLVER)'!$E$15:$M$15)</f>
        <v>-4.4194812328329607E-4</v>
      </c>
    </row>
    <row r="203" spans="1:1" ht="18.75" x14ac:dyDescent="0.25">
      <c r="A203" s="30">
        <f>SUMPRODUCT(DF!K204:S204,'inversion optima (SOLVER)'!$E$15:$M$15)</f>
        <v>7.8147474870714217E-3</v>
      </c>
    </row>
    <row r="204" spans="1:1" ht="18.75" x14ac:dyDescent="0.25">
      <c r="A204" s="30">
        <f>SUMPRODUCT(DF!K205:S205,'inversion optima (SOLVER)'!$E$15:$M$15)</f>
        <v>-6.8841002594357116E-4</v>
      </c>
    </row>
    <row r="205" spans="1:1" ht="18.75" x14ac:dyDescent="0.25">
      <c r="A205" s="30">
        <f>SUMPRODUCT(DF!K206:S206,'inversion optima (SOLVER)'!$E$15:$M$15)</f>
        <v>-2.1347395041714467E-2</v>
      </c>
    </row>
    <row r="206" spans="1:1" ht="18.75" x14ac:dyDescent="0.25">
      <c r="A206" s="30">
        <f>SUMPRODUCT(DF!K207:S207,'inversion optima (SOLVER)'!$E$15:$M$15)</f>
        <v>-6.5245500996159002E-3</v>
      </c>
    </row>
    <row r="207" spans="1:1" ht="18.75" x14ac:dyDescent="0.25">
      <c r="A207" s="30">
        <f>SUMPRODUCT(DF!K208:S208,'inversion optima (SOLVER)'!$E$15:$M$15)</f>
        <v>4.8569359129880743E-4</v>
      </c>
    </row>
    <row r="208" spans="1:1" ht="18.75" x14ac:dyDescent="0.25">
      <c r="A208" s="30">
        <f>SUMPRODUCT(DF!K209:S209,'inversion optima (SOLVER)'!$E$15:$M$15)</f>
        <v>3.4332970107148414E-3</v>
      </c>
    </row>
    <row r="209" spans="1:1" ht="18.75" x14ac:dyDescent="0.25">
      <c r="A209" s="30">
        <f>SUMPRODUCT(DF!K210:S210,'inversion optima (SOLVER)'!$E$15:$M$15)</f>
        <v>-3.5843273366745376E-3</v>
      </c>
    </row>
    <row r="210" spans="1:1" ht="18.75" x14ac:dyDescent="0.25">
      <c r="A210" s="30">
        <f>SUMPRODUCT(DF!K211:S211,'inversion optima (SOLVER)'!$E$15:$M$15)</f>
        <v>-1.945805842151855E-2</v>
      </c>
    </row>
    <row r="211" spans="1:1" ht="18.75" x14ac:dyDescent="0.25">
      <c r="A211" s="30">
        <f>SUMPRODUCT(DF!K212:S212,'inversion optima (SOLVER)'!$E$15:$M$15)</f>
        <v>-6.4078268591680875E-3</v>
      </c>
    </row>
    <row r="212" spans="1:1" ht="18.75" x14ac:dyDescent="0.25">
      <c r="A212" s="30">
        <f>SUMPRODUCT(DF!K213:S213,'inversion optima (SOLVER)'!$E$15:$M$15)</f>
        <v>-1.273657412670671E-2</v>
      </c>
    </row>
    <row r="213" spans="1:1" ht="18.75" x14ac:dyDescent="0.25">
      <c r="A213" s="30">
        <f>SUMPRODUCT(DF!K214:S214,'inversion optima (SOLVER)'!$E$15:$M$15)</f>
        <v>2.2681096437901827E-2</v>
      </c>
    </row>
    <row r="214" spans="1:1" ht="18.75" x14ac:dyDescent="0.25">
      <c r="A214" s="30">
        <f>SUMPRODUCT(DF!K215:S215,'inversion optima (SOLVER)'!$E$15:$M$15)</f>
        <v>3.6136454427134145E-3</v>
      </c>
    </row>
    <row r="215" spans="1:1" ht="18.75" x14ac:dyDescent="0.25">
      <c r="A215" s="30">
        <f>SUMPRODUCT(DF!K216:S216,'inversion optima (SOLVER)'!$E$15:$M$15)</f>
        <v>-8.3348592067124944E-3</v>
      </c>
    </row>
    <row r="216" spans="1:1" ht="18.75" x14ac:dyDescent="0.25">
      <c r="A216" s="30">
        <f>SUMPRODUCT(DF!K217:S217,'inversion optima (SOLVER)'!$E$15:$M$15)</f>
        <v>-5.2994865127354539E-3</v>
      </c>
    </row>
    <row r="217" spans="1:1" ht="18.75" x14ac:dyDescent="0.25">
      <c r="A217" s="30">
        <f>SUMPRODUCT(DF!K218:S218,'inversion optima (SOLVER)'!$E$15:$M$15)</f>
        <v>-2.6625012164391828E-3</v>
      </c>
    </row>
    <row r="218" spans="1:1" ht="18.75" x14ac:dyDescent="0.25">
      <c r="A218" s="30">
        <f>SUMPRODUCT(DF!K219:S219,'inversion optima (SOLVER)'!$E$15:$M$15)</f>
        <v>2.5911667065538106E-2</v>
      </c>
    </row>
    <row r="219" spans="1:1" ht="18.75" x14ac:dyDescent="0.25">
      <c r="A219" s="30">
        <f>SUMPRODUCT(DF!K220:S220,'inversion optima (SOLVER)'!$E$15:$M$15)</f>
        <v>-5.3969178395804045E-3</v>
      </c>
    </row>
    <row r="220" spans="1:1" ht="18.75" x14ac:dyDescent="0.25">
      <c r="A220" s="30">
        <f>SUMPRODUCT(DF!K221:S221,'inversion optima (SOLVER)'!$E$15:$M$15)</f>
        <v>1.1726306246959682E-2</v>
      </c>
    </row>
    <row r="221" spans="1:1" ht="18.75" x14ac:dyDescent="0.25">
      <c r="A221" s="30">
        <f>SUMPRODUCT(DF!K222:S222,'inversion optima (SOLVER)'!$E$15:$M$15)</f>
        <v>9.1700518848662066E-3</v>
      </c>
    </row>
    <row r="222" spans="1:1" ht="18.75" x14ac:dyDescent="0.25">
      <c r="A222" s="30">
        <f>SUMPRODUCT(DF!K223:S223,'inversion optima (SOLVER)'!$E$15:$M$15)</f>
        <v>-1.4503265870211474E-2</v>
      </c>
    </row>
    <row r="223" spans="1:1" ht="18.75" x14ac:dyDescent="0.25">
      <c r="A223" s="30">
        <f>SUMPRODUCT(DF!K224:S224,'inversion optima (SOLVER)'!$E$15:$M$15)</f>
        <v>8.0686011917613133E-3</v>
      </c>
    </row>
    <row r="224" spans="1:1" ht="18.75" x14ac:dyDescent="0.25">
      <c r="A224" s="30">
        <f>SUMPRODUCT(DF!K225:S225,'inversion optima (SOLVER)'!$E$15:$M$15)</f>
        <v>1.697603793059696E-2</v>
      </c>
    </row>
    <row r="225" spans="1:1" ht="18.75" x14ac:dyDescent="0.25">
      <c r="A225" s="30">
        <f>SUMPRODUCT(DF!K226:S226,'inversion optima (SOLVER)'!$E$15:$M$15)</f>
        <v>1.2714405809253227E-2</v>
      </c>
    </row>
    <row r="226" spans="1:1" ht="18.75" x14ac:dyDescent="0.25">
      <c r="A226" s="30">
        <f>SUMPRODUCT(DF!K227:S227,'inversion optima (SOLVER)'!$E$15:$M$15)</f>
        <v>4.0567984695456874E-3</v>
      </c>
    </row>
    <row r="227" spans="1:1" ht="18.75" x14ac:dyDescent="0.25">
      <c r="A227" s="30">
        <f>SUMPRODUCT(DF!K228:S228,'inversion optima (SOLVER)'!$E$15:$M$15)</f>
        <v>-6.2744216152787477E-3</v>
      </c>
    </row>
    <row r="228" spans="1:1" ht="18.75" x14ac:dyDescent="0.25">
      <c r="A228" s="30">
        <f>SUMPRODUCT(DF!K229:S229,'inversion optima (SOLVER)'!$E$15:$M$15)</f>
        <v>5.9918556922657854E-4</v>
      </c>
    </row>
    <row r="229" spans="1:1" ht="18.75" x14ac:dyDescent="0.25">
      <c r="A229" s="30">
        <f>SUMPRODUCT(DF!K230:S230,'inversion optima (SOLVER)'!$E$15:$M$15)</f>
        <v>-1.2471225601630661E-2</v>
      </c>
    </row>
    <row r="230" spans="1:1" ht="18.75" x14ac:dyDescent="0.25">
      <c r="A230" s="30">
        <f>SUMPRODUCT(DF!K231:S231,'inversion optima (SOLVER)'!$E$15:$M$15)</f>
        <v>-1.1595167582053846E-2</v>
      </c>
    </row>
    <row r="231" spans="1:1" ht="18.75" x14ac:dyDescent="0.25">
      <c r="A231" s="30">
        <f>SUMPRODUCT(DF!K232:S232,'inversion optima (SOLVER)'!$E$15:$M$15)</f>
        <v>-6.6599664831816247E-3</v>
      </c>
    </row>
    <row r="232" spans="1:1" ht="18.75" x14ac:dyDescent="0.25">
      <c r="A232" s="30">
        <f>SUMPRODUCT(DF!K233:S233,'inversion optima (SOLVER)'!$E$15:$M$15)</f>
        <v>-1.5090349481619366E-3</v>
      </c>
    </row>
    <row r="233" spans="1:1" ht="18.75" x14ac:dyDescent="0.25">
      <c r="A233" s="30">
        <f>SUMPRODUCT(DF!K234:S234,'inversion optima (SOLVER)'!$E$15:$M$15)</f>
        <v>7.4712644305810439E-4</v>
      </c>
    </row>
    <row r="234" spans="1:1" ht="18.75" x14ac:dyDescent="0.25">
      <c r="A234" s="30">
        <f>SUMPRODUCT(DF!K235:S235,'inversion optima (SOLVER)'!$E$15:$M$15)</f>
        <v>-6.7376437487158092E-4</v>
      </c>
    </row>
    <row r="235" spans="1:1" ht="18.75" x14ac:dyDescent="0.25">
      <c r="A235" s="30">
        <f>SUMPRODUCT(DF!K236:S236,'inversion optima (SOLVER)'!$E$15:$M$15)</f>
        <v>6.778566108230149E-4</v>
      </c>
    </row>
    <row r="236" spans="1:1" ht="18.75" x14ac:dyDescent="0.25">
      <c r="A236" s="30">
        <f>SUMPRODUCT(DF!K237:S237,'inversion optima (SOLVER)'!$E$15:$M$15)</f>
        <v>-8.9750644456597865E-3</v>
      </c>
    </row>
    <row r="237" spans="1:1" ht="18.75" x14ac:dyDescent="0.25">
      <c r="A237" s="30">
        <f>SUMPRODUCT(DF!K238:S238,'inversion optima (SOLVER)'!$E$15:$M$15)</f>
        <v>-1.2607500814631229E-3</v>
      </c>
    </row>
    <row r="238" spans="1:1" ht="18.75" x14ac:dyDescent="0.25">
      <c r="A238" s="30">
        <f>SUMPRODUCT(DF!K239:S239,'inversion optima (SOLVER)'!$E$15:$M$15)</f>
        <v>-6.7398709382087535E-4</v>
      </c>
    </row>
    <row r="239" spans="1:1" ht="18.75" x14ac:dyDescent="0.25">
      <c r="A239" s="30">
        <f>SUMPRODUCT(DF!K240:S240,'inversion optima (SOLVER)'!$E$15:$M$15)</f>
        <v>-1.0632206191536849E-2</v>
      </c>
    </row>
    <row r="240" spans="1:1" ht="18.75" x14ac:dyDescent="0.25">
      <c r="A240" s="30">
        <f>SUMPRODUCT(DF!K241:S241,'inversion optima (SOLVER)'!$E$15:$M$15)</f>
        <v>-1.667082546898702E-2</v>
      </c>
    </row>
    <row r="241" spans="1:1" ht="18.75" x14ac:dyDescent="0.25">
      <c r="A241" s="30">
        <f>SUMPRODUCT(DF!K242:S242,'inversion optima (SOLVER)'!$E$15:$M$15)</f>
        <v>-2.1682911998960677E-3</v>
      </c>
    </row>
    <row r="242" spans="1:1" ht="18.75" x14ac:dyDescent="0.25">
      <c r="A242" s="30">
        <f>SUMPRODUCT(DF!K243:S243,'inversion optima (SOLVER)'!$E$15:$M$15)</f>
        <v>5.3056907220644066E-3</v>
      </c>
    </row>
    <row r="243" spans="1:1" ht="18.75" x14ac:dyDescent="0.25">
      <c r="A243" s="30">
        <f>SUMPRODUCT(DF!K244:S244,'inversion optima (SOLVER)'!$E$15:$M$15)</f>
        <v>-2.3342882607974057E-3</v>
      </c>
    </row>
    <row r="244" spans="1:1" ht="18.75" x14ac:dyDescent="0.25">
      <c r="A244" s="30">
        <f>SUMPRODUCT(DF!K245:S245,'inversion optima (SOLVER)'!$E$15:$M$15)</f>
        <v>-4.2745177884547601E-3</v>
      </c>
    </row>
    <row r="245" spans="1:1" ht="18.75" x14ac:dyDescent="0.25">
      <c r="A245" s="30">
        <f>SUMPRODUCT(DF!K246:S246,'inversion optima (SOLVER)'!$E$15:$M$15)</f>
        <v>1.5848739359105484E-3</v>
      </c>
    </row>
    <row r="246" spans="1:1" ht="18.75" x14ac:dyDescent="0.25">
      <c r="A246" s="30">
        <f>SUMPRODUCT(DF!K247:S247,'inversion optima (SOLVER)'!$E$15:$M$15)</f>
        <v>3.7544321534570897E-3</v>
      </c>
    </row>
    <row r="247" spans="1:1" ht="18.75" x14ac:dyDescent="0.25">
      <c r="A247" s="30">
        <f>SUMPRODUCT(DF!K248:S248,'inversion optima (SOLVER)'!$E$15:$M$15)</f>
        <v>6.4576441551107214E-3</v>
      </c>
    </row>
    <row r="248" spans="1:1" ht="18.75" x14ac:dyDescent="0.25">
      <c r="A248" s="30">
        <f>SUMPRODUCT(DF!K249:S249,'inversion optima (SOLVER)'!$E$15:$M$15)</f>
        <v>-9.3051908617217162E-3</v>
      </c>
    </row>
    <row r="249" spans="1:1" ht="18.75" x14ac:dyDescent="0.25">
      <c r="A249" s="30">
        <f>SUMPRODUCT(DF!K250:S250,'inversion optima (SOLVER)'!$E$15:$M$15)</f>
        <v>-1.9897596151551762E-3</v>
      </c>
    </row>
    <row r="250" spans="1:1" ht="18.75" x14ac:dyDescent="0.25">
      <c r="A250" s="30">
        <f>SUMPRODUCT(DF!K251:S251,'inversion optima (SOLVER)'!$E$15:$M$15)</f>
        <v>9.1687148228458484E-3</v>
      </c>
    </row>
    <row r="251" spans="1:1" ht="18.75" x14ac:dyDescent="0.25">
      <c r="A251" s="30">
        <f>SUMPRODUCT(DF!K252:S252,'inversion optima (SOLVER)'!$E$15:$M$15)</f>
        <v>6.3636577765269833E-3</v>
      </c>
    </row>
  </sheetData>
  <mergeCells count="1">
    <mergeCell ref="D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DF</vt:lpstr>
      <vt:lpstr>inversion optima (SOLVER)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2023-10-27T22:01:31Z</dcterms:created>
  <dcterms:modified xsi:type="dcterms:W3CDTF">2023-11-21T04:08:54Z</dcterms:modified>
</cp:coreProperties>
</file>