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Datos\Hidrocarburos\Estimacion propia\datasets\"/>
    </mc:Choice>
  </mc:AlternateContent>
  <xr:revisionPtr revIDLastSave="0" documentId="8_{BF9AFE6E-6B08-463B-8788-C05178DF2299}" xr6:coauthVersionLast="45" xr6:coauthVersionMax="45" xr10:uidLastSave="{00000000-0000-0000-0000-000000000000}"/>
  <bookViews>
    <workbookView xWindow="-120" yWindow="-120" windowWidth="19800" windowHeight="11760" xr2:uid="{0D959E9D-5BA4-464F-89DC-1B82DEC542B5}"/>
  </bookViews>
  <sheets>
    <sheet name="Petróleo" sheetId="1" r:id="rId1"/>
    <sheet name="cálculo para sobrev de expo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V51" i="2"/>
  <c r="W51" i="2" s="1"/>
  <c r="T51" i="2"/>
  <c r="L51" i="2"/>
  <c r="M51" i="2" s="1"/>
  <c r="K51" i="2"/>
  <c r="J51" i="2"/>
  <c r="E51" i="2"/>
  <c r="G51" i="2" s="1"/>
  <c r="V50" i="2"/>
  <c r="W50" i="2" s="1"/>
  <c r="T50" i="2"/>
  <c r="J50" i="2"/>
  <c r="K50" i="2" s="1"/>
  <c r="L50" i="2" s="1"/>
  <c r="M50" i="2" s="1"/>
  <c r="E50" i="2"/>
  <c r="G50" i="2" s="1"/>
  <c r="W49" i="2"/>
  <c r="V49" i="2"/>
  <c r="T49" i="2"/>
  <c r="J49" i="2"/>
  <c r="K49" i="2" s="1"/>
  <c r="E49" i="2"/>
  <c r="W48" i="2"/>
  <c r="V48" i="2"/>
  <c r="T48" i="2"/>
  <c r="J48" i="2"/>
  <c r="K48" i="2" s="1"/>
  <c r="E48" i="2"/>
  <c r="L48" i="2" s="1"/>
  <c r="M48" i="2" s="1"/>
  <c r="W47" i="2"/>
  <c r="V47" i="2"/>
  <c r="T47" i="2"/>
  <c r="J47" i="2"/>
  <c r="K47" i="2" s="1"/>
  <c r="G47" i="2"/>
  <c r="E47" i="2"/>
  <c r="W46" i="2"/>
  <c r="V46" i="2"/>
  <c r="T46" i="2"/>
  <c r="J46" i="2"/>
  <c r="K46" i="2" s="1"/>
  <c r="E46" i="2"/>
  <c r="V45" i="2"/>
  <c r="W45" i="2" s="1"/>
  <c r="T45" i="2"/>
  <c r="K45" i="2"/>
  <c r="L45" i="2" s="1"/>
  <c r="M45" i="2" s="1"/>
  <c r="J45" i="2"/>
  <c r="G45" i="2"/>
  <c r="E45" i="2"/>
  <c r="V44" i="2"/>
  <c r="W44" i="2" s="1"/>
  <c r="T44" i="2"/>
  <c r="K44" i="2"/>
  <c r="L44" i="2" s="1"/>
  <c r="M44" i="2" s="1"/>
  <c r="J44" i="2"/>
  <c r="E44" i="2"/>
  <c r="G44" i="2" s="1"/>
  <c r="V43" i="2"/>
  <c r="W43" i="2" s="1"/>
  <c r="T43" i="2"/>
  <c r="K43" i="2"/>
  <c r="L43" i="2" s="1"/>
  <c r="M43" i="2" s="1"/>
  <c r="J43" i="2"/>
  <c r="E43" i="2"/>
  <c r="G43" i="2" s="1"/>
  <c r="V42" i="2"/>
  <c r="W42" i="2" s="1"/>
  <c r="T42" i="2"/>
  <c r="J42" i="2"/>
  <c r="K42" i="2" s="1"/>
  <c r="L42" i="2" s="1"/>
  <c r="M42" i="2" s="1"/>
  <c r="E42" i="2"/>
  <c r="G42" i="2" s="1"/>
  <c r="W41" i="2"/>
  <c r="V41" i="2"/>
  <c r="T41" i="2"/>
  <c r="J41" i="2"/>
  <c r="K41" i="2" s="1"/>
  <c r="E41" i="2"/>
  <c r="V40" i="2"/>
  <c r="W40" i="2" s="1"/>
  <c r="T40" i="2"/>
  <c r="J40" i="2"/>
  <c r="K40" i="2" s="1"/>
  <c r="G40" i="2"/>
  <c r="E40" i="2"/>
  <c r="L40" i="2" s="1"/>
  <c r="M40" i="2" s="1"/>
  <c r="W39" i="2"/>
  <c r="V39" i="2"/>
  <c r="T39" i="2"/>
  <c r="J39" i="2"/>
  <c r="K39" i="2" s="1"/>
  <c r="G39" i="2"/>
  <c r="E39" i="2"/>
  <c r="W38" i="2"/>
  <c r="V38" i="2"/>
  <c r="T38" i="2"/>
  <c r="J38" i="2"/>
  <c r="K38" i="2" s="1"/>
  <c r="E38" i="2"/>
  <c r="B38" i="2"/>
  <c r="V37" i="2"/>
  <c r="W37" i="2" s="1"/>
  <c r="T37" i="2"/>
  <c r="J37" i="2"/>
  <c r="K37" i="2" s="1"/>
  <c r="L37" i="2" s="1"/>
  <c r="M37" i="2" s="1"/>
  <c r="E37" i="2"/>
  <c r="G37" i="2" s="1"/>
  <c r="B37" i="2"/>
  <c r="J36" i="2"/>
  <c r="K36" i="2" s="1"/>
  <c r="L36" i="2" s="1"/>
  <c r="M36" i="2" s="1"/>
  <c r="G36" i="2"/>
  <c r="E36" i="2"/>
  <c r="J35" i="2"/>
  <c r="K35" i="2" s="1"/>
  <c r="G35" i="2"/>
  <c r="E35" i="2"/>
  <c r="J34" i="2"/>
  <c r="K34" i="2" s="1"/>
  <c r="E34" i="2"/>
  <c r="K33" i="2"/>
  <c r="L33" i="2" s="1"/>
  <c r="M33" i="2" s="1"/>
  <c r="J33" i="2"/>
  <c r="E33" i="2"/>
  <c r="G33" i="2" s="1"/>
  <c r="J32" i="2"/>
  <c r="K32" i="2" s="1"/>
  <c r="L32" i="2" s="1"/>
  <c r="M32" i="2" s="1"/>
  <c r="G32" i="2"/>
  <c r="E32" i="2"/>
  <c r="J31" i="2"/>
  <c r="K31" i="2" s="1"/>
  <c r="G31" i="2"/>
  <c r="E31" i="2"/>
  <c r="J30" i="2"/>
  <c r="K30" i="2" s="1"/>
  <c r="E30" i="2"/>
  <c r="C30" i="2"/>
  <c r="B30" i="2"/>
  <c r="J29" i="2"/>
  <c r="K29" i="2" s="1"/>
  <c r="E29" i="2"/>
  <c r="K28" i="2"/>
  <c r="L28" i="2" s="1"/>
  <c r="M28" i="2" s="1"/>
  <c r="J28" i="2"/>
  <c r="E28" i="2"/>
  <c r="G28" i="2" s="1"/>
  <c r="K27" i="2"/>
  <c r="L27" i="2" s="1"/>
  <c r="M27" i="2" s="1"/>
  <c r="J27" i="2"/>
  <c r="G27" i="2"/>
  <c r="E27" i="2"/>
  <c r="J26" i="2"/>
  <c r="K26" i="2" s="1"/>
  <c r="E26" i="2"/>
  <c r="J25" i="2"/>
  <c r="K25" i="2" s="1"/>
  <c r="E25" i="2"/>
  <c r="J24" i="2"/>
  <c r="K24" i="2" s="1"/>
  <c r="L24" i="2" s="1"/>
  <c r="J23" i="2"/>
  <c r="K23" i="2" s="1"/>
  <c r="L23" i="2" s="1"/>
  <c r="J22" i="2"/>
  <c r="K22" i="2" s="1"/>
  <c r="L22" i="2" s="1"/>
  <c r="L21" i="2"/>
  <c r="K21" i="2"/>
  <c r="J21" i="2"/>
  <c r="J20" i="2"/>
  <c r="K20" i="2" s="1"/>
  <c r="E20" i="2"/>
  <c r="L20" i="2" s="1"/>
  <c r="J19" i="2"/>
  <c r="K19" i="2" s="1"/>
  <c r="L19" i="2" s="1"/>
  <c r="E19" i="2"/>
  <c r="J18" i="2"/>
  <c r="K18" i="2" s="1"/>
  <c r="E18" i="2"/>
  <c r="L18" i="2" s="1"/>
  <c r="K17" i="2"/>
  <c r="L17" i="2" s="1"/>
  <c r="J17" i="2"/>
  <c r="E17" i="2"/>
  <c r="J16" i="2"/>
  <c r="K16" i="2" s="1"/>
  <c r="E16" i="2"/>
  <c r="L16" i="2" s="1"/>
  <c r="L15" i="2"/>
  <c r="M15" i="2" s="1"/>
  <c r="K15" i="2"/>
  <c r="J15" i="2"/>
  <c r="E15" i="2"/>
  <c r="G15" i="2" s="1"/>
  <c r="J14" i="2"/>
  <c r="K14" i="2" s="1"/>
  <c r="L14" i="2" s="1"/>
  <c r="M14" i="2" s="1"/>
  <c r="G14" i="2"/>
  <c r="E14" i="2"/>
  <c r="J13" i="2"/>
  <c r="K13" i="2" s="1"/>
  <c r="G13" i="2"/>
  <c r="E13" i="2"/>
  <c r="J12" i="2"/>
  <c r="K12" i="2" s="1"/>
  <c r="E12" i="2"/>
  <c r="L11" i="2"/>
  <c r="M11" i="2" s="1"/>
  <c r="K11" i="2"/>
  <c r="J11" i="2"/>
  <c r="E11" i="2"/>
  <c r="G11" i="2" s="1"/>
  <c r="J10" i="2"/>
  <c r="K10" i="2" s="1"/>
  <c r="L10" i="2" s="1"/>
  <c r="M10" i="2" s="1"/>
  <c r="G10" i="2"/>
  <c r="E10" i="2"/>
  <c r="J9" i="2"/>
  <c r="K9" i="2" s="1"/>
  <c r="G9" i="2"/>
  <c r="E9" i="2"/>
  <c r="J8" i="2"/>
  <c r="K8" i="2" s="1"/>
  <c r="E8" i="2"/>
  <c r="L7" i="2"/>
  <c r="M7" i="2" s="1"/>
  <c r="K7" i="2"/>
  <c r="J7" i="2"/>
  <c r="E7" i="2"/>
  <c r="G7" i="2" s="1"/>
  <c r="J6" i="2"/>
  <c r="K6" i="2" s="1"/>
  <c r="L6" i="2" s="1"/>
  <c r="M6" i="2" s="1"/>
  <c r="G6" i="2"/>
  <c r="E6" i="2"/>
  <c r="J5" i="2"/>
  <c r="K5" i="2" s="1"/>
  <c r="L5" i="2" s="1"/>
  <c r="J4" i="2"/>
  <c r="K4" i="2" s="1"/>
  <c r="L4" i="2" s="1"/>
  <c r="M4" i="2" s="1"/>
  <c r="E4" i="2"/>
  <c r="G4" i="2" s="1"/>
  <c r="J3" i="2"/>
  <c r="K3" i="2" s="1"/>
  <c r="E3" i="2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38" i="2" l="1"/>
  <c r="M38" i="2" s="1"/>
  <c r="L26" i="2"/>
  <c r="M26" i="2" s="1"/>
  <c r="G48" i="2"/>
  <c r="G38" i="2"/>
  <c r="L9" i="2"/>
  <c r="M9" i="2" s="1"/>
  <c r="L13" i="2"/>
  <c r="M13" i="2" s="1"/>
  <c r="G26" i="2"/>
  <c r="L41" i="2"/>
  <c r="M41" i="2" s="1"/>
  <c r="G41" i="2"/>
  <c r="L47" i="2"/>
  <c r="M47" i="2" s="1"/>
  <c r="L8" i="2"/>
  <c r="M8" i="2" s="1"/>
  <c r="G8" i="2"/>
  <c r="L30" i="2"/>
  <c r="M30" i="2" s="1"/>
  <c r="G30" i="2"/>
  <c r="L3" i="2"/>
  <c r="M3" i="2" s="1"/>
  <c r="L34" i="2"/>
  <c r="M34" i="2" s="1"/>
  <c r="G34" i="2"/>
  <c r="L46" i="2"/>
  <c r="M46" i="2" s="1"/>
  <c r="G3" i="2"/>
  <c r="G46" i="2"/>
  <c r="L12" i="2"/>
  <c r="M12" i="2" s="1"/>
  <c r="G12" i="2"/>
  <c r="L25" i="2"/>
  <c r="M25" i="2" s="1"/>
  <c r="G25" i="2"/>
  <c r="L29" i="2"/>
  <c r="M29" i="2" s="1"/>
  <c r="G29" i="2"/>
  <c r="L31" i="2"/>
  <c r="M31" i="2" s="1"/>
  <c r="L35" i="2"/>
  <c r="M35" i="2" s="1"/>
  <c r="L39" i="2"/>
  <c r="M39" i="2" s="1"/>
  <c r="L49" i="2"/>
  <c r="M49" i="2" s="1"/>
  <c r="G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" authorId="0" shapeId="0" xr:uid="{44AA4A49-0781-4E3D-9693-F0D891C1D566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calculó el 10% del valor ponderado de ventas (se tomó como "valor de producción"). Es decir, se multiplicó la producción de ese año por el precio del m3 para el mercado interno, y se le aplicó un 10% de retención</t>
        </r>
      </text>
    </comment>
    <comment ref="C1" authorId="0" shapeId="0" xr:uid="{7DF19C68-129D-4C84-AD95-F0E8AEA7D11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Desde 2002, pasado a $corrientes y luego por IPC2008</t>
        </r>
      </text>
    </comment>
    <comment ref="D1" authorId="0" shapeId="0" xr:uid="{6EEB3B22-2F2C-40BF-A459-3F1E6F39456D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Solapa siguiente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35" authorId="0" shapeId="0" xr:uid="{1CD6480E-D2F7-47DB-933A-A44058986366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tns.</t>
        </r>
      </text>
    </comment>
  </commentList>
</comments>
</file>

<file path=xl/sharedStrings.xml><?xml version="1.0" encoding="utf-8"?>
<sst xmlns="http://schemas.openxmlformats.org/spreadsheetml/2006/main" count="83" uniqueCount="25">
  <si>
    <t>Regalías</t>
  </si>
  <si>
    <t>Retenciones</t>
  </si>
  <si>
    <t>Mediante sobrevaluación para export</t>
  </si>
  <si>
    <t>Mediante diferencia precio interno con internac</t>
  </si>
  <si>
    <t>EXPO</t>
  </si>
  <si>
    <t>m3</t>
  </si>
  <si>
    <t>U$S</t>
  </si>
  <si>
    <t>Tccom</t>
  </si>
  <si>
    <t>$corrientes</t>
  </si>
  <si>
    <t>ipc2008</t>
  </si>
  <si>
    <t>tcp</t>
  </si>
  <si>
    <t>tcc/tcp</t>
  </si>
  <si>
    <t>1-(tcc/tcp)</t>
  </si>
  <si>
    <t>Aprop. Corr</t>
  </si>
  <si>
    <t>A $2008</t>
  </si>
  <si>
    <t>-</t>
  </si>
  <si>
    <t>Gas expo corriente</t>
  </si>
  <si>
    <t>Gas $2008</t>
  </si>
  <si>
    <t>Aprop. Corrientes</t>
  </si>
  <si>
    <t>Aprop. A 2008</t>
  </si>
  <si>
    <t>renta_total</t>
  </si>
  <si>
    <t>unidad</t>
  </si>
  <si>
    <t>miles ars 2008</t>
  </si>
  <si>
    <t>anio</t>
  </si>
  <si>
    <t>ipc_08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</si>
</sst>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&quot;$&quot;\ #,##0;[Red]&quot;$&quot;\ \-#,##0"/>
    <numFmt numFmtId="166" formatCode="0.000000000000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3" fontId="1" fillId="0" borderId="0" xfId="0" applyNumberFormat="1" applyFont="1"/>
    <xf numFmtId="0" fontId="1" fillId="0" borderId="7" xfId="0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0" fontId="1" fillId="0" borderId="10" xfId="0" applyFont="1" applyBorder="1"/>
    <xf numFmtId="3" fontId="1" fillId="0" borderId="11" xfId="0" applyNumberFormat="1" applyFont="1" applyBorder="1"/>
    <xf numFmtId="3" fontId="1" fillId="0" borderId="12" xfId="0" applyNumberFormat="1" applyFont="1" applyBorder="1"/>
    <xf numFmtId="164" fontId="0" fillId="0" borderId="0" xfId="0" applyNumberFormat="1"/>
    <xf numFmtId="165" fontId="0" fillId="0" borderId="0" xfId="0" applyNumberFormat="1"/>
    <xf numFmtId="3" fontId="1" fillId="2" borderId="0" xfId="0" applyNumberFormat="1" applyFont="1" applyFill="1" applyAlignment="1">
      <alignment horizontal="right"/>
    </xf>
    <xf numFmtId="166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chivos/Datos/Hidrocarburos/Excels%20de%20Betania/Serie%20larga%20cursos%20de%20renta%201963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róleo"/>
      <sheetName val="cálculo para sobrev de export"/>
      <sheetName val="Recálculo de regalía"/>
      <sheetName val="recálculo diferencial precio"/>
      <sheetName val="diferencial precio"/>
      <sheetName val="Gas"/>
      <sheetName val="$internac Gas"/>
      <sheetName val="Combust dif $ e impuesto"/>
      <sheetName val="Fuel oil"/>
      <sheetName val="Naftas y gasoil vs EEUU"/>
      <sheetName val="Uso de fuel oil"/>
      <sheetName val="energía eléctrica"/>
    </sheetNames>
    <sheetDataSet>
      <sheetData sheetId="0">
        <row r="3">
          <cell r="B3" t="str">
            <v>Regalías</v>
          </cell>
          <cell r="C3" t="str">
            <v>Retenciones</v>
          </cell>
          <cell r="D3" t="str">
            <v>Mediante sobrevaluación para export</v>
          </cell>
          <cell r="E3" t="str">
            <v>Mediante diferencia precio interno con internac</v>
          </cell>
        </row>
        <row r="4">
          <cell r="A4">
            <v>1963</v>
          </cell>
          <cell r="B4">
            <v>610157.27710986056</v>
          </cell>
          <cell r="C4">
            <v>0</v>
          </cell>
          <cell r="D4">
            <v>-637.24825938479285</v>
          </cell>
          <cell r="E4">
            <v>-1459108.9265023866</v>
          </cell>
        </row>
        <row r="5">
          <cell r="A5">
            <v>1964</v>
          </cell>
          <cell r="B5">
            <v>535931.69415083679</v>
          </cell>
          <cell r="C5">
            <v>0</v>
          </cell>
          <cell r="D5">
            <v>637.51991746769681</v>
          </cell>
          <cell r="E5">
            <v>-1693649.6724109908</v>
          </cell>
          <cell r="W5">
            <v>-35880475.800184116</v>
          </cell>
        </row>
        <row r="6">
          <cell r="A6">
            <v>1965</v>
          </cell>
          <cell r="B6">
            <v>676894.062402023</v>
          </cell>
          <cell r="C6">
            <v>0</v>
          </cell>
          <cell r="D6">
            <v>0</v>
          </cell>
          <cell r="E6">
            <v>-1304261.4872961577</v>
          </cell>
          <cell r="W6">
            <v>-1975536.6707685017</v>
          </cell>
        </row>
        <row r="7">
          <cell r="A7">
            <v>1966</v>
          </cell>
          <cell r="B7">
            <v>717750.09654397692</v>
          </cell>
          <cell r="C7">
            <v>0</v>
          </cell>
          <cell r="D7">
            <v>384.65455582130329</v>
          </cell>
          <cell r="E7">
            <v>-1448042.959124177</v>
          </cell>
          <cell r="W7">
            <v>-620913.2775017214</v>
          </cell>
        </row>
        <row r="8">
          <cell r="A8">
            <v>1967</v>
          </cell>
          <cell r="B8">
            <v>674604.55392704927</v>
          </cell>
          <cell r="C8">
            <v>0</v>
          </cell>
          <cell r="D8">
            <v>-260.57386266140509</v>
          </cell>
          <cell r="E8">
            <v>-2059263.4262492065</v>
          </cell>
          <cell r="W8">
            <v>-267015.85621547606</v>
          </cell>
        </row>
        <row r="9">
          <cell r="A9">
            <v>1968</v>
          </cell>
          <cell r="B9">
            <v>777910.82141597313</v>
          </cell>
          <cell r="C9">
            <v>0</v>
          </cell>
          <cell r="D9">
            <v>310.77655631974119</v>
          </cell>
          <cell r="E9">
            <v>-3385336.8973131124</v>
          </cell>
          <cell r="W9">
            <v>-553027.71708917478</v>
          </cell>
        </row>
        <row r="10">
          <cell r="A10">
            <v>1969</v>
          </cell>
          <cell r="B10">
            <v>751777.84834193881</v>
          </cell>
          <cell r="C10">
            <v>0</v>
          </cell>
          <cell r="D10">
            <v>-128.04247414154435</v>
          </cell>
          <cell r="E10">
            <v>-3272950.5379753816</v>
          </cell>
          <cell r="W10">
            <v>-269068.4390315676</v>
          </cell>
        </row>
        <row r="11">
          <cell r="A11">
            <v>1970</v>
          </cell>
          <cell r="B11">
            <v>767904.91386376019</v>
          </cell>
          <cell r="C11">
            <v>0</v>
          </cell>
          <cell r="D11">
            <v>-633.20797161839539</v>
          </cell>
          <cell r="E11">
            <v>-3039850.1548805987</v>
          </cell>
          <cell r="W11">
            <v>624380.08002893976</v>
          </cell>
        </row>
        <row r="12">
          <cell r="A12">
            <v>1971</v>
          </cell>
          <cell r="B12">
            <v>742347.98771930102</v>
          </cell>
          <cell r="C12">
            <v>0</v>
          </cell>
          <cell r="D12">
            <v>320.45744090865043</v>
          </cell>
          <cell r="E12">
            <v>-705540.10283166217</v>
          </cell>
          <cell r="W12">
            <v>-821935.98923135898</v>
          </cell>
        </row>
        <row r="13">
          <cell r="A13">
            <v>1972</v>
          </cell>
          <cell r="B13">
            <v>688437.84714156948</v>
          </cell>
          <cell r="C13">
            <v>0</v>
          </cell>
          <cell r="D13">
            <v>-585.14286288469202</v>
          </cell>
          <cell r="E13">
            <v>1344292.5551986457</v>
          </cell>
          <cell r="W13">
            <v>-2030910.1142200285</v>
          </cell>
        </row>
        <row r="14">
          <cell r="A14">
            <v>1973</v>
          </cell>
          <cell r="B14">
            <v>835959.12224351335</v>
          </cell>
          <cell r="C14">
            <v>0</v>
          </cell>
          <cell r="D14">
            <v>2569.5567371665211</v>
          </cell>
          <cell r="E14">
            <v>22980.387090039254</v>
          </cell>
          <cell r="W14">
            <v>23130.758753684997</v>
          </cell>
        </row>
        <row r="15">
          <cell r="A15">
            <v>1974</v>
          </cell>
          <cell r="B15">
            <v>1465922.3929939342</v>
          </cell>
          <cell r="C15">
            <v>0</v>
          </cell>
          <cell r="D15">
            <v>23426.176283937177</v>
          </cell>
          <cell r="E15">
            <v>14620769.14689596</v>
          </cell>
          <cell r="W15">
            <v>6863398.4869544292</v>
          </cell>
        </row>
        <row r="16">
          <cell r="A16">
            <v>1975</v>
          </cell>
          <cell r="B16">
            <v>616963.87337002717</v>
          </cell>
          <cell r="C16">
            <v>0</v>
          </cell>
          <cell r="D16">
            <v>5633.8337972279187</v>
          </cell>
          <cell r="E16">
            <v>10952194.355436046</v>
          </cell>
          <cell r="W16">
            <v>3575519.4245819929</v>
          </cell>
        </row>
        <row r="17">
          <cell r="A17">
            <v>1976</v>
          </cell>
          <cell r="B17">
            <v>130817.85294418123</v>
          </cell>
          <cell r="C17">
            <v>0</v>
          </cell>
          <cell r="D17">
            <v>0</v>
          </cell>
          <cell r="E17">
            <v>18590741.432172153</v>
          </cell>
          <cell r="W17">
            <v>8406844.394047929</v>
          </cell>
        </row>
        <row r="18">
          <cell r="A18">
            <v>1977</v>
          </cell>
          <cell r="B18">
            <v>1398248.1498981891</v>
          </cell>
          <cell r="C18">
            <v>0</v>
          </cell>
          <cell r="D18">
            <v>0</v>
          </cell>
          <cell r="E18">
            <v>13601028.867039669</v>
          </cell>
          <cell r="W18">
            <v>28894335.028344344</v>
          </cell>
        </row>
        <row r="19">
          <cell r="A19">
            <v>1978</v>
          </cell>
          <cell r="B19">
            <v>1508640.7231208871</v>
          </cell>
          <cell r="C19">
            <v>0</v>
          </cell>
          <cell r="D19">
            <v>0</v>
          </cell>
          <cell r="E19">
            <v>8311667.7677999614</v>
          </cell>
          <cell r="W19">
            <v>27968295.358662225</v>
          </cell>
        </row>
        <row r="20">
          <cell r="A20">
            <v>1979</v>
          </cell>
          <cell r="B20">
            <v>1058030.1566058937</v>
          </cell>
          <cell r="C20">
            <v>0</v>
          </cell>
          <cell r="D20">
            <v>0</v>
          </cell>
          <cell r="E20">
            <v>34563078.321742468</v>
          </cell>
          <cell r="W20">
            <v>28503543.768717643</v>
          </cell>
        </row>
        <row r="21">
          <cell r="A21">
            <v>1980</v>
          </cell>
          <cell r="B21">
            <v>943698.07129876385</v>
          </cell>
          <cell r="C21">
            <v>0</v>
          </cell>
          <cell r="D21">
            <v>0</v>
          </cell>
          <cell r="E21">
            <v>34861531.557257198</v>
          </cell>
          <cell r="W21">
            <v>26146780.632138647</v>
          </cell>
        </row>
        <row r="22">
          <cell r="A22">
            <v>1981</v>
          </cell>
          <cell r="B22">
            <v>1145754.4478625136</v>
          </cell>
          <cell r="C22">
            <v>0</v>
          </cell>
          <cell r="D22">
            <v>0</v>
          </cell>
          <cell r="E22">
            <v>31567649.675023437</v>
          </cell>
          <cell r="W22">
            <v>25202589.534112439</v>
          </cell>
        </row>
        <row r="23">
          <cell r="A23">
            <v>1982</v>
          </cell>
          <cell r="B23">
            <v>1257064.5250652179</v>
          </cell>
          <cell r="C23">
            <v>0</v>
          </cell>
          <cell r="D23">
            <v>0</v>
          </cell>
          <cell r="E23">
            <v>34115798.705646701</v>
          </cell>
          <cell r="W23">
            <v>20341340.717329618</v>
          </cell>
        </row>
        <row r="24">
          <cell r="A24">
            <v>1983</v>
          </cell>
          <cell r="B24">
            <v>2448844.8921932299</v>
          </cell>
          <cell r="C24">
            <v>0</v>
          </cell>
          <cell r="D24">
            <v>0</v>
          </cell>
          <cell r="E24">
            <v>32102839.648106333</v>
          </cell>
          <cell r="W24">
            <v>18195776.288304538</v>
          </cell>
        </row>
        <row r="25">
          <cell r="A25">
            <v>1984</v>
          </cell>
          <cell r="B25">
            <v>2379229.7539224904</v>
          </cell>
          <cell r="C25">
            <v>0</v>
          </cell>
          <cell r="D25">
            <v>0</v>
          </cell>
          <cell r="E25">
            <v>22524332.500458945</v>
          </cell>
          <cell r="W25">
            <v>16324655.549886394</v>
          </cell>
        </row>
        <row r="26">
          <cell r="A26">
            <v>1985</v>
          </cell>
          <cell r="B26">
            <v>2153593.6692495374</v>
          </cell>
          <cell r="C26">
            <v>0</v>
          </cell>
          <cell r="D26">
            <v>-93322.867540497624</v>
          </cell>
          <cell r="E26">
            <v>28839347.332473584</v>
          </cell>
          <cell r="W26">
            <v>16723589.824042717</v>
          </cell>
        </row>
        <row r="27">
          <cell r="A27">
            <v>1986</v>
          </cell>
          <cell r="B27">
            <v>1581592.1491115165</v>
          </cell>
          <cell r="C27">
            <v>0</v>
          </cell>
          <cell r="D27">
            <v>-5767.5600396152931</v>
          </cell>
          <cell r="E27">
            <v>2606484.6707132529</v>
          </cell>
        </row>
        <row r="28">
          <cell r="A28">
            <v>1987</v>
          </cell>
          <cell r="B28">
            <v>1395937.6373676474</v>
          </cell>
          <cell r="C28">
            <v>0</v>
          </cell>
          <cell r="D28">
            <v>-5978.5043817523665</v>
          </cell>
          <cell r="E28">
            <v>8592355.3127625771</v>
          </cell>
        </row>
        <row r="29">
          <cell r="A29">
            <v>1988</v>
          </cell>
          <cell r="B29">
            <v>0</v>
          </cell>
          <cell r="C29">
            <v>0</v>
          </cell>
          <cell r="D29">
            <v>-4387.8524901178043</v>
          </cell>
          <cell r="E29">
            <v>5200855.2061302261</v>
          </cell>
        </row>
        <row r="30">
          <cell r="A30">
            <v>1989</v>
          </cell>
          <cell r="B30">
            <v>2048410.2953325773</v>
          </cell>
          <cell r="C30">
            <v>0</v>
          </cell>
          <cell r="D30">
            <v>-248000.79659978562</v>
          </cell>
          <cell r="E30">
            <v>8416996.5738118105</v>
          </cell>
        </row>
        <row r="31">
          <cell r="A31">
            <v>1990</v>
          </cell>
          <cell r="B31">
            <v>2442409.2742317719</v>
          </cell>
          <cell r="C31">
            <v>0</v>
          </cell>
          <cell r="D31">
            <v>223514.98877276847</v>
          </cell>
          <cell r="E31">
            <v>-80125.091782085423</v>
          </cell>
          <cell r="Q31">
            <v>2585799.1712224549</v>
          </cell>
        </row>
        <row r="32">
          <cell r="A32">
            <v>1991</v>
          </cell>
          <cell r="B32">
            <v>1214421.2511114769</v>
          </cell>
          <cell r="C32">
            <v>0</v>
          </cell>
          <cell r="D32">
            <v>268480.3710868053</v>
          </cell>
          <cell r="E32">
            <v>-8455118.0526790749</v>
          </cell>
          <cell r="Q32">
            <v>-6972216.4304807931</v>
          </cell>
        </row>
        <row r="33">
          <cell r="A33">
            <v>1992</v>
          </cell>
          <cell r="C33">
            <v>0</v>
          </cell>
          <cell r="D33">
            <v>498079.89142988296</v>
          </cell>
          <cell r="E33">
            <v>1963428.2410460606</v>
          </cell>
          <cell r="Q33">
            <v>2461508.1324759433</v>
          </cell>
        </row>
        <row r="34">
          <cell r="A34">
            <v>1993</v>
          </cell>
          <cell r="B34">
            <v>1002693.8258599276</v>
          </cell>
          <cell r="C34">
            <v>0</v>
          </cell>
          <cell r="D34">
            <v>719550.84124898026</v>
          </cell>
          <cell r="E34">
            <v>-367094.85993433761</v>
          </cell>
          <cell r="Q34">
            <v>1355149.8071745702</v>
          </cell>
        </row>
        <row r="35">
          <cell r="A35">
            <v>1994</v>
          </cell>
          <cell r="B35">
            <v>998184.6592342112</v>
          </cell>
          <cell r="C35">
            <v>0</v>
          </cell>
          <cell r="D35">
            <v>1489181.9549294901</v>
          </cell>
          <cell r="E35">
            <v>338084.80784440233</v>
          </cell>
          <cell r="Q35">
            <v>2825451.4220081037</v>
          </cell>
        </row>
        <row r="36">
          <cell r="A36">
            <v>1995</v>
          </cell>
          <cell r="B36">
            <v>1157668.6592194405</v>
          </cell>
          <cell r="C36">
            <v>0</v>
          </cell>
          <cell r="D36">
            <v>2127875.5660285731</v>
          </cell>
          <cell r="E36">
            <v>253042.66084370995</v>
          </cell>
          <cell r="Q36">
            <v>3538586.8860917236</v>
          </cell>
        </row>
        <row r="37">
          <cell r="A37">
            <v>1996</v>
          </cell>
          <cell r="B37">
            <v>1548908.0165172447</v>
          </cell>
          <cell r="C37">
            <v>0</v>
          </cell>
          <cell r="D37">
            <v>2364109.2093579331</v>
          </cell>
          <cell r="E37">
            <v>-1133078.8890025292</v>
          </cell>
          <cell r="Q37">
            <v>2779938.3368726484</v>
          </cell>
        </row>
        <row r="38">
          <cell r="A38">
            <v>1997</v>
          </cell>
          <cell r="B38">
            <v>1517102.8038917324</v>
          </cell>
          <cell r="C38">
            <v>0</v>
          </cell>
          <cell r="D38">
            <v>2471706.1462667482</v>
          </cell>
          <cell r="E38">
            <v>-311465.11777692416</v>
          </cell>
          <cell r="Q38">
            <v>3677343.8323815563</v>
          </cell>
        </row>
        <row r="39">
          <cell r="A39">
            <v>1998</v>
          </cell>
          <cell r="B39">
            <v>956284.53518543788</v>
          </cell>
          <cell r="C39">
            <v>0</v>
          </cell>
          <cell r="D39">
            <v>1567900.0478733673</v>
          </cell>
          <cell r="E39">
            <v>-19141.41589264202</v>
          </cell>
          <cell r="Q39">
            <v>2505043.1671661632</v>
          </cell>
        </row>
        <row r="40">
          <cell r="A40">
            <v>1999</v>
          </cell>
          <cell r="B40">
            <v>1312807.7312723934</v>
          </cell>
          <cell r="C40">
            <v>0</v>
          </cell>
          <cell r="D40">
            <v>1570937.0665974219</v>
          </cell>
          <cell r="E40">
            <v>98494.311207555773</v>
          </cell>
          <cell r="Q40">
            <v>2982239.1090773712</v>
          </cell>
        </row>
        <row r="41">
          <cell r="A41">
            <v>2000</v>
          </cell>
          <cell r="B41">
            <v>2216520.0377691877</v>
          </cell>
          <cell r="C41">
            <v>0</v>
          </cell>
          <cell r="D41">
            <v>3375213.286609944</v>
          </cell>
          <cell r="E41">
            <v>-1561177.9264001541</v>
          </cell>
          <cell r="Q41">
            <v>4030555.3979789773</v>
          </cell>
        </row>
        <row r="42">
          <cell r="A42">
            <v>2001</v>
          </cell>
          <cell r="B42">
            <v>1853535.4381571426</v>
          </cell>
          <cell r="C42">
            <v>0</v>
          </cell>
          <cell r="D42">
            <v>2701790.3923551124</v>
          </cell>
          <cell r="E42">
            <v>-393433.48404481506</v>
          </cell>
          <cell r="Q42">
            <v>4161892.3464674405</v>
          </cell>
        </row>
        <row r="43">
          <cell r="A43">
            <v>2002</v>
          </cell>
          <cell r="B43">
            <v>4298559.3529231111</v>
          </cell>
          <cell r="C43">
            <v>2889051.1792333215</v>
          </cell>
          <cell r="D43">
            <v>-4664865.8609750289</v>
          </cell>
          <cell r="E43">
            <v>2413576.467522793</v>
          </cell>
          <cell r="Q43">
            <v>4936321.1387041956</v>
          </cell>
        </row>
        <row r="44">
          <cell r="A44">
            <v>2003</v>
          </cell>
          <cell r="B44">
            <v>3998484.3597042137</v>
          </cell>
          <cell r="C44">
            <v>2464690.5320900036</v>
          </cell>
          <cell r="D44">
            <v>-2107218.6344428835</v>
          </cell>
          <cell r="E44">
            <v>2447492.3264521104</v>
          </cell>
          <cell r="Q44">
            <v>6803448.5838034451</v>
          </cell>
        </row>
        <row r="45">
          <cell r="A45">
            <v>2004</v>
          </cell>
          <cell r="B45">
            <v>4437983.4904631004</v>
          </cell>
          <cell r="C45">
            <v>3672240.7614012472</v>
          </cell>
          <cell r="D45">
            <v>-1362165.4478164343</v>
          </cell>
          <cell r="E45">
            <v>4381385.6185302045</v>
          </cell>
          <cell r="Q45">
            <v>11129444.422578119</v>
          </cell>
        </row>
        <row r="46">
          <cell r="A46">
            <v>2005</v>
          </cell>
          <cell r="B46">
            <v>4602172.9561313838</v>
          </cell>
          <cell r="C46">
            <v>4490729.9216576377</v>
          </cell>
          <cell r="D46">
            <v>-146400.87700384154</v>
          </cell>
          <cell r="E46">
            <v>12427408.407665187</v>
          </cell>
          <cell r="Q46">
            <v>21373910.408450365</v>
          </cell>
        </row>
        <row r="47">
          <cell r="A47">
            <v>2006</v>
          </cell>
          <cell r="B47">
            <v>4996234.3824255047</v>
          </cell>
          <cell r="C47">
            <v>3720276.7931133001</v>
          </cell>
          <cell r="D47">
            <v>-71346.269057985424</v>
          </cell>
          <cell r="E47">
            <v>19103551.118496675</v>
          </cell>
          <cell r="Q47">
            <v>27748716.024977494</v>
          </cell>
        </row>
        <row r="48">
          <cell r="A48">
            <v>2007</v>
          </cell>
          <cell r="B48">
            <v>4191500.5226751883</v>
          </cell>
          <cell r="C48">
            <v>2361543.4172698744</v>
          </cell>
          <cell r="D48">
            <v>500341.55553513498</v>
          </cell>
          <cell r="E48">
            <v>24871078.622115266</v>
          </cell>
          <cell r="Q48">
            <v>31924464.117595464</v>
          </cell>
        </row>
        <row r="49">
          <cell r="A49">
            <v>2008</v>
          </cell>
          <cell r="B49">
            <v>3690919.3716022307</v>
          </cell>
          <cell r="C49">
            <v>2833510.0389384441</v>
          </cell>
          <cell r="D49">
            <v>985732.44838866545</v>
          </cell>
          <cell r="E49">
            <v>40854907.933548965</v>
          </cell>
          <cell r="Q49">
            <v>48365069.792478308</v>
          </cell>
        </row>
        <row r="50">
          <cell r="A50">
            <v>2009</v>
          </cell>
          <cell r="B50">
            <v>3552608.1655426812</v>
          </cell>
          <cell r="C50">
            <v>3517199.848038726</v>
          </cell>
          <cell r="D50">
            <v>993472.9233332281</v>
          </cell>
          <cell r="E50">
            <v>12824291.91633258</v>
          </cell>
          <cell r="Q50">
            <v>20887572.853247218</v>
          </cell>
        </row>
        <row r="51">
          <cell r="A51">
            <v>2010</v>
          </cell>
          <cell r="B51">
            <v>3390836.2568959263</v>
          </cell>
          <cell r="C51">
            <v>4094626.1860751887</v>
          </cell>
          <cell r="D51">
            <v>1881081.4106078341</v>
          </cell>
          <cell r="E51">
            <v>18741890.124171421</v>
          </cell>
          <cell r="Q51">
            <v>28108433.977750368</v>
          </cell>
        </row>
        <row r="52">
          <cell r="A52">
            <v>2011</v>
          </cell>
          <cell r="B52">
            <v>3208789.0778720486</v>
          </cell>
          <cell r="C52">
            <v>3006142.6366826636</v>
          </cell>
          <cell r="D52">
            <v>1673378.5591684144</v>
          </cell>
          <cell r="E52">
            <v>27914854.005503189</v>
          </cell>
          <cell r="Q52">
            <v>35803164.279226318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0917-61E9-4151-894A-98F0DD526603}">
  <dimension ref="A1:H107"/>
  <sheetViews>
    <sheetView tabSelected="1" topLeftCell="A36" zoomScale="89" zoomScaleNormal="89" workbookViewId="0">
      <selection activeCell="H50" sqref="H50"/>
    </sheetView>
  </sheetViews>
  <sheetFormatPr baseColWidth="10" defaultRowHeight="12.75" x14ac:dyDescent="0.2"/>
  <cols>
    <col min="1" max="1" width="11.42578125" style="1"/>
    <col min="2" max="4" width="11.5703125" style="1" bestFit="1" customWidth="1"/>
    <col min="5" max="5" width="11.7109375" style="1" bestFit="1" customWidth="1"/>
    <col min="6" max="16384" width="11.42578125" style="1"/>
  </cols>
  <sheetData>
    <row r="1" spans="1:8" ht="14.25" thickBot="1" x14ac:dyDescent="0.3">
      <c r="A1" s="2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20</v>
      </c>
      <c r="G1" s="1" t="s">
        <v>21</v>
      </c>
      <c r="H1" s="1" t="s">
        <v>24</v>
      </c>
    </row>
    <row r="2" spans="1:8" x14ac:dyDescent="0.2">
      <c r="A2" s="5">
        <v>1963</v>
      </c>
      <c r="B2" s="6">
        <v>610157.27710986056</v>
      </c>
      <c r="C2" s="6">
        <v>0</v>
      </c>
      <c r="D2" s="6">
        <v>-637.24825938479285</v>
      </c>
      <c r="E2" s="6">
        <v>-1459108.9265023866</v>
      </c>
      <c r="F2" s="7">
        <f>SUM(B2:E2)</f>
        <v>-849588.89765191078</v>
      </c>
      <c r="G2" s="8" t="s">
        <v>22</v>
      </c>
      <c r="H2" s="19">
        <f>'cálculo para sobrev de export'!F3</f>
        <v>4.7520625255370639E-13</v>
      </c>
    </row>
    <row r="3" spans="1:8" x14ac:dyDescent="0.2">
      <c r="A3" s="9">
        <v>1964</v>
      </c>
      <c r="B3" s="10">
        <v>535931.69415083679</v>
      </c>
      <c r="C3" s="10">
        <v>0</v>
      </c>
      <c r="D3" s="10">
        <v>637.51991746769681</v>
      </c>
      <c r="E3" s="10">
        <v>-1693649.6724109908</v>
      </c>
      <c r="F3" s="11">
        <f>SUM(B3:E3)</f>
        <v>-1157080.4583426863</v>
      </c>
      <c r="G3" s="8" t="s">
        <v>22</v>
      </c>
      <c r="H3" s="19">
        <f>'cálculo para sobrev de export'!F4</f>
        <v>5.8040651996721854E-13</v>
      </c>
    </row>
    <row r="4" spans="1:8" x14ac:dyDescent="0.2">
      <c r="A4" s="9">
        <v>1965</v>
      </c>
      <c r="B4" s="10">
        <v>676894.062402023</v>
      </c>
      <c r="C4" s="10">
        <v>0</v>
      </c>
      <c r="D4" s="10">
        <v>0</v>
      </c>
      <c r="E4" s="10">
        <v>-1304261.4872961577</v>
      </c>
      <c r="F4" s="11">
        <f>SUM(B4:E4)</f>
        <v>-627367.42489413475</v>
      </c>
      <c r="G4" s="8" t="s">
        <v>22</v>
      </c>
      <c r="H4" s="19">
        <f>'cálculo para sobrev de export'!F5</f>
        <v>7.4631550492195428E-13</v>
      </c>
    </row>
    <row r="5" spans="1:8" x14ac:dyDescent="0.2">
      <c r="A5" s="9">
        <v>1966</v>
      </c>
      <c r="B5" s="10">
        <v>717750.09654397692</v>
      </c>
      <c r="C5" s="10">
        <v>0</v>
      </c>
      <c r="D5" s="10">
        <v>384.65455582130329</v>
      </c>
      <c r="E5" s="10">
        <v>-1448042.959124177</v>
      </c>
      <c r="F5" s="11">
        <f>SUM(B5:E5)</f>
        <v>-729908.20802437875</v>
      </c>
      <c r="G5" s="8" t="s">
        <v>22</v>
      </c>
      <c r="H5" s="19">
        <f>'cálculo para sobrev de export'!F6</f>
        <v>9.8410223010124918E-13</v>
      </c>
    </row>
    <row r="6" spans="1:8" x14ac:dyDescent="0.2">
      <c r="A6" s="9">
        <v>1967</v>
      </c>
      <c r="B6" s="10">
        <v>674604.55392704927</v>
      </c>
      <c r="C6" s="10">
        <v>0</v>
      </c>
      <c r="D6" s="10">
        <v>-260.57386266140509</v>
      </c>
      <c r="E6" s="10">
        <v>-2059263.4262492065</v>
      </c>
      <c r="F6" s="11">
        <f>SUM(B6:E6)</f>
        <v>-1384919.4461848186</v>
      </c>
      <c r="G6" s="8" t="s">
        <v>22</v>
      </c>
      <c r="H6" s="19">
        <f>'cálculo para sobrev de export'!F7</f>
        <v>1.2717163606719921E-12</v>
      </c>
    </row>
    <row r="7" spans="1:8" x14ac:dyDescent="0.2">
      <c r="A7" s="9">
        <v>1968</v>
      </c>
      <c r="B7" s="10">
        <v>777910.82141597313</v>
      </c>
      <c r="C7" s="10">
        <v>0</v>
      </c>
      <c r="D7" s="10">
        <v>310.77655631974119</v>
      </c>
      <c r="E7" s="10">
        <v>-3385336.8973131124</v>
      </c>
      <c r="F7" s="11">
        <f>SUM(B7:E7)</f>
        <v>-2607115.2993408195</v>
      </c>
      <c r="G7" s="8" t="s">
        <v>22</v>
      </c>
      <c r="H7" s="19">
        <f>'cálculo para sobrev de export'!F8</f>
        <v>1.4780815803906708E-12</v>
      </c>
    </row>
    <row r="8" spans="1:8" x14ac:dyDescent="0.2">
      <c r="A8" s="9">
        <v>1969</v>
      </c>
      <c r="B8" s="10">
        <v>751777.84834193881</v>
      </c>
      <c r="C8" s="10">
        <v>0</v>
      </c>
      <c r="D8" s="10">
        <v>-128.04247414154435</v>
      </c>
      <c r="E8" s="10">
        <v>-3272950.5379753816</v>
      </c>
      <c r="F8" s="11">
        <f>SUM(B8:E8)</f>
        <v>-2521300.7321075844</v>
      </c>
      <c r="G8" s="8" t="s">
        <v>22</v>
      </c>
      <c r="H8" s="19">
        <f>'cálculo para sobrev de export'!F9</f>
        <v>1.5900946410516635E-12</v>
      </c>
    </row>
    <row r="9" spans="1:8" x14ac:dyDescent="0.2">
      <c r="A9" s="9">
        <v>1970</v>
      </c>
      <c r="B9" s="10">
        <v>767904.91386376019</v>
      </c>
      <c r="C9" s="10">
        <v>0</v>
      </c>
      <c r="D9" s="10">
        <v>-633.20797161839539</v>
      </c>
      <c r="E9" s="10">
        <v>-3039850.1548805987</v>
      </c>
      <c r="F9" s="11">
        <f>SUM(B9:E9)</f>
        <v>-2272578.4489884567</v>
      </c>
      <c r="G9" s="8" t="s">
        <v>22</v>
      </c>
      <c r="H9" s="19">
        <f>'cálculo para sobrev de export'!F10</f>
        <v>1.8059914905384308E-12</v>
      </c>
    </row>
    <row r="10" spans="1:8" x14ac:dyDescent="0.2">
      <c r="A10" s="9">
        <v>1971</v>
      </c>
      <c r="B10" s="10">
        <v>742347.98771930102</v>
      </c>
      <c r="C10" s="10">
        <v>0</v>
      </c>
      <c r="D10" s="10">
        <v>320.45744090865043</v>
      </c>
      <c r="E10" s="10">
        <v>-705540.10283166217</v>
      </c>
      <c r="F10" s="11">
        <f>SUM(B10:E10)</f>
        <v>37128.3423285475</v>
      </c>
      <c r="G10" s="8" t="s">
        <v>22</v>
      </c>
      <c r="H10" s="19">
        <f>'cálculo para sobrev de export'!F11</f>
        <v>2.4331068696675092E-12</v>
      </c>
    </row>
    <row r="11" spans="1:8" x14ac:dyDescent="0.2">
      <c r="A11" s="9">
        <v>1972</v>
      </c>
      <c r="B11" s="10">
        <v>688437.84714156948</v>
      </c>
      <c r="C11" s="10">
        <v>0</v>
      </c>
      <c r="D11" s="10">
        <v>-585.14286288469202</v>
      </c>
      <c r="E11" s="10">
        <v>1344292.5551986457</v>
      </c>
      <c r="F11" s="11">
        <f>SUM(B11:E11)</f>
        <v>2032145.2594773304</v>
      </c>
      <c r="G11" s="8" t="s">
        <v>22</v>
      </c>
      <c r="H11" s="19">
        <f>'cálculo para sobrev de export'!F12</f>
        <v>3.855379126126666E-12</v>
      </c>
    </row>
    <row r="12" spans="1:8" x14ac:dyDescent="0.2">
      <c r="A12" s="9">
        <v>1973</v>
      </c>
      <c r="B12" s="10">
        <v>835959.12224351335</v>
      </c>
      <c r="C12" s="10">
        <v>0</v>
      </c>
      <c r="D12" s="10">
        <v>2569.5567371665211</v>
      </c>
      <c r="E12" s="10">
        <v>22980.387090039254</v>
      </c>
      <c r="F12" s="11">
        <f>SUM(B12:E12)</f>
        <v>861509.06607071904</v>
      </c>
      <c r="G12" s="8" t="s">
        <v>22</v>
      </c>
      <c r="H12" s="19">
        <f>'cálculo para sobrev de export'!F13</f>
        <v>6.1802855813076157E-12</v>
      </c>
    </row>
    <row r="13" spans="1:8" x14ac:dyDescent="0.2">
      <c r="A13" s="9">
        <v>1974</v>
      </c>
      <c r="B13" s="10">
        <v>1465922.3929939342</v>
      </c>
      <c r="C13" s="10">
        <v>0</v>
      </c>
      <c r="D13" s="10">
        <v>23426.176283937177</v>
      </c>
      <c r="E13" s="10">
        <v>14620769.14689596</v>
      </c>
      <c r="F13" s="11">
        <f>SUM(B13:E13)</f>
        <v>16110117.716173831</v>
      </c>
      <c r="G13" s="8" t="s">
        <v>22</v>
      </c>
      <c r="H13" s="19">
        <f>'cálculo para sobrev de export'!F14</f>
        <v>7.6767511544196113E-12</v>
      </c>
    </row>
    <row r="14" spans="1:8" x14ac:dyDescent="0.2">
      <c r="A14" s="9">
        <v>1975</v>
      </c>
      <c r="B14" s="10">
        <v>616963.87337002717</v>
      </c>
      <c r="C14" s="10">
        <v>0</v>
      </c>
      <c r="D14" s="10">
        <v>5633.8337972279187</v>
      </c>
      <c r="E14" s="10">
        <v>10952194.355436046</v>
      </c>
      <c r="F14" s="11">
        <f>SUM(B14:E14)</f>
        <v>11574792.0626033</v>
      </c>
      <c r="G14" s="8" t="s">
        <v>22</v>
      </c>
      <c r="H14" s="19">
        <f>'cálculo para sobrev de export'!F15</f>
        <v>2.1709805286982955E-11</v>
      </c>
    </row>
    <row r="15" spans="1:8" x14ac:dyDescent="0.2">
      <c r="A15" s="9">
        <v>1976</v>
      </c>
      <c r="B15" s="10">
        <v>130817.85294418123</v>
      </c>
      <c r="C15" s="10">
        <v>0</v>
      </c>
      <c r="D15" s="10">
        <v>0</v>
      </c>
      <c r="E15" s="10">
        <v>18590741.432172153</v>
      </c>
      <c r="F15" s="11">
        <f>SUM(B15:E15)</f>
        <v>18721559.285116334</v>
      </c>
      <c r="G15" s="8" t="s">
        <v>22</v>
      </c>
      <c r="H15" s="19">
        <f>'cálculo para sobrev de export'!F16</f>
        <v>1.1810434092794957E-10</v>
      </c>
    </row>
    <row r="16" spans="1:8" x14ac:dyDescent="0.2">
      <c r="A16" s="9">
        <v>1977</v>
      </c>
      <c r="B16" s="10">
        <v>1398248.1498981891</v>
      </c>
      <c r="C16" s="10">
        <v>0</v>
      </c>
      <c r="D16" s="10">
        <v>0</v>
      </c>
      <c r="E16" s="10">
        <v>13601028.867039669</v>
      </c>
      <c r="F16" s="11">
        <f>SUM(B16:E16)</f>
        <v>14999277.016937859</v>
      </c>
      <c r="G16" s="8" t="s">
        <v>22</v>
      </c>
      <c r="H16" s="19">
        <f>'cálculo para sobrev de export'!F17</f>
        <v>3.260045482299702E-10</v>
      </c>
    </row>
    <row r="17" spans="1:8" x14ac:dyDescent="0.2">
      <c r="A17" s="9">
        <v>1978</v>
      </c>
      <c r="B17" s="10">
        <v>1508640.7231208871</v>
      </c>
      <c r="C17" s="10">
        <v>0</v>
      </c>
      <c r="D17" s="10">
        <v>0</v>
      </c>
      <c r="E17" s="10">
        <v>8311667.7677999614</v>
      </c>
      <c r="F17" s="11">
        <f>SUM(B17:E17)</f>
        <v>9820308.4909208491</v>
      </c>
      <c r="G17" s="8" t="s">
        <v>22</v>
      </c>
      <c r="H17" s="19">
        <f>'cálculo para sobrev de export'!F18</f>
        <v>8.9817418808856331E-10</v>
      </c>
    </row>
    <row r="18" spans="1:8" x14ac:dyDescent="0.2">
      <c r="A18" s="9">
        <v>1979</v>
      </c>
      <c r="B18" s="10">
        <v>1058030.1566058937</v>
      </c>
      <c r="C18" s="10">
        <v>0</v>
      </c>
      <c r="D18" s="10">
        <v>0</v>
      </c>
      <c r="E18" s="10">
        <v>34563078.321742468</v>
      </c>
      <c r="F18" s="11">
        <f>SUM(B18:E18)</f>
        <v>35621108.478348359</v>
      </c>
      <c r="G18" s="8" t="s">
        <v>22</v>
      </c>
      <c r="H18" s="19">
        <f>'cálculo para sobrev de export'!F19</f>
        <v>2.3308524898620769E-9</v>
      </c>
    </row>
    <row r="19" spans="1:8" x14ac:dyDescent="0.2">
      <c r="A19" s="9">
        <v>1980</v>
      </c>
      <c r="B19" s="10">
        <v>943698.07129876385</v>
      </c>
      <c r="C19" s="10">
        <v>0</v>
      </c>
      <c r="D19" s="10">
        <v>0</v>
      </c>
      <c r="E19" s="10">
        <v>34861531.557257198</v>
      </c>
      <c r="F19" s="11">
        <f>SUM(B19:E19)</f>
        <v>35805229.628555961</v>
      </c>
      <c r="G19" s="8" t="s">
        <v>22</v>
      </c>
      <c r="H19" s="19">
        <f>'cálculo para sobrev de export'!F20</f>
        <v>4.6795377022482755E-9</v>
      </c>
    </row>
    <row r="20" spans="1:8" x14ac:dyDescent="0.2">
      <c r="A20" s="9">
        <v>1981</v>
      </c>
      <c r="B20" s="10">
        <v>1145754.4478625136</v>
      </c>
      <c r="C20" s="10">
        <v>0</v>
      </c>
      <c r="D20" s="10">
        <v>0</v>
      </c>
      <c r="E20" s="10">
        <v>31567649.675023437</v>
      </c>
      <c r="F20" s="11">
        <f>SUM(B20:E20)</f>
        <v>32713404.12288595</v>
      </c>
      <c r="G20" s="8" t="s">
        <v>22</v>
      </c>
      <c r="H20" s="19">
        <f>'cálculo para sobrev de export'!F21</f>
        <v>9.5685203465284517E-9</v>
      </c>
    </row>
    <row r="21" spans="1:8" x14ac:dyDescent="0.2">
      <c r="A21" s="9">
        <v>1982</v>
      </c>
      <c r="B21" s="10">
        <v>1257064.5250652179</v>
      </c>
      <c r="C21" s="10">
        <v>0</v>
      </c>
      <c r="D21" s="10">
        <v>0</v>
      </c>
      <c r="E21" s="10">
        <v>34115798.705646701</v>
      </c>
      <c r="F21" s="11">
        <f>SUM(B21:E21)</f>
        <v>35372863.230711922</v>
      </c>
      <c r="G21" s="8" t="s">
        <v>22</v>
      </c>
      <c r="H21" s="19">
        <f>'cálculo para sobrev de export'!F22</f>
        <v>2.533521731335847E-8</v>
      </c>
    </row>
    <row r="22" spans="1:8" x14ac:dyDescent="0.2">
      <c r="A22" s="9">
        <v>1983</v>
      </c>
      <c r="B22" s="10">
        <v>2448844.8921932299</v>
      </c>
      <c r="C22" s="10">
        <v>0</v>
      </c>
      <c r="D22" s="10">
        <v>0</v>
      </c>
      <c r="E22" s="10">
        <v>32102839.648106333</v>
      </c>
      <c r="F22" s="11">
        <f>SUM(B22:E22)</f>
        <v>34551684.540299565</v>
      </c>
      <c r="G22" s="8" t="s">
        <v>22</v>
      </c>
      <c r="H22" s="19">
        <f>'cálculo para sobrev de export'!F23</f>
        <v>1.124400080965783E-7</v>
      </c>
    </row>
    <row r="23" spans="1:8" x14ac:dyDescent="0.2">
      <c r="A23" s="9">
        <v>1984</v>
      </c>
      <c r="B23" s="10">
        <v>2379229.7539224904</v>
      </c>
      <c r="C23" s="10">
        <v>0</v>
      </c>
      <c r="D23" s="10">
        <v>0</v>
      </c>
      <c r="E23" s="10">
        <v>22524332.500458945</v>
      </c>
      <c r="F23" s="11">
        <f>SUM(B23:E23)</f>
        <v>24903562.254381433</v>
      </c>
      <c r="G23" s="8" t="s">
        <v>22</v>
      </c>
      <c r="H23" s="19">
        <f>'cálculo para sobrev de export'!F24</f>
        <v>8.1712588743010424E-7</v>
      </c>
    </row>
    <row r="24" spans="1:8" x14ac:dyDescent="0.2">
      <c r="A24" s="9">
        <v>1985</v>
      </c>
      <c r="B24" s="10">
        <v>2153593.6692495374</v>
      </c>
      <c r="C24" s="10">
        <v>0</v>
      </c>
      <c r="D24" s="10">
        <v>-93322.867540497624</v>
      </c>
      <c r="E24" s="10">
        <v>28839347.332473584</v>
      </c>
      <c r="F24" s="11">
        <f>SUM(B24:E24)</f>
        <v>30899618.134182625</v>
      </c>
      <c r="G24" s="8" t="s">
        <v>22</v>
      </c>
      <c r="H24" s="19">
        <f>'cálculo para sobrev de export'!F25</f>
        <v>6.309681272392752E-6</v>
      </c>
    </row>
    <row r="25" spans="1:8" x14ac:dyDescent="0.2">
      <c r="A25" s="9">
        <v>1986</v>
      </c>
      <c r="B25" s="10">
        <v>1581592.1491115165</v>
      </c>
      <c r="C25" s="10">
        <v>0</v>
      </c>
      <c r="D25" s="10">
        <v>-5767.5600396152931</v>
      </c>
      <c r="E25" s="10">
        <v>2606484.6707132529</v>
      </c>
      <c r="F25" s="11">
        <f>SUM(B25:E25)</f>
        <v>4182309.2597851539</v>
      </c>
      <c r="G25" s="8" t="s">
        <v>22</v>
      </c>
      <c r="H25" s="19">
        <f>'cálculo para sobrev de export'!F26</f>
        <v>1.1994299280313587E-5</v>
      </c>
    </row>
    <row r="26" spans="1:8" x14ac:dyDescent="0.2">
      <c r="A26" s="9">
        <v>1987</v>
      </c>
      <c r="B26" s="10">
        <v>1395937.6373676474</v>
      </c>
      <c r="C26" s="10">
        <v>0</v>
      </c>
      <c r="D26" s="10">
        <v>-5978.5043817523665</v>
      </c>
      <c r="E26" s="10">
        <v>8592355.3127625771</v>
      </c>
      <c r="F26" s="11">
        <f>SUM(B26:E26)</f>
        <v>9982314.4457484726</v>
      </c>
      <c r="G26" s="8" t="s">
        <v>22</v>
      </c>
      <c r="H26" s="19">
        <f>'cálculo para sobrev de export'!F27</f>
        <v>2.7746529818773728E-5</v>
      </c>
    </row>
    <row r="27" spans="1:8" x14ac:dyDescent="0.2">
      <c r="A27" s="9">
        <v>1988</v>
      </c>
      <c r="B27" s="10">
        <v>0</v>
      </c>
      <c r="C27" s="10">
        <v>0</v>
      </c>
      <c r="D27" s="10">
        <v>-4387.8524901178043</v>
      </c>
      <c r="E27" s="10">
        <v>5200855.2061302261</v>
      </c>
      <c r="F27" s="11">
        <f>SUM(B27:E27)</f>
        <v>5196467.3536401084</v>
      </c>
      <c r="G27" s="8" t="s">
        <v>22</v>
      </c>
      <c r="H27" s="19">
        <f>'cálculo para sobrev de export'!F28</f>
        <v>1.229046473552865E-4</v>
      </c>
    </row>
    <row r="28" spans="1:8" x14ac:dyDescent="0.2">
      <c r="A28" s="9">
        <v>1989</v>
      </c>
      <c r="B28" s="10">
        <v>2048410.2953325773</v>
      </c>
      <c r="C28" s="10">
        <v>0</v>
      </c>
      <c r="D28" s="10">
        <v>-248000.79659978562</v>
      </c>
      <c r="E28" s="10">
        <v>8416996.5738118105</v>
      </c>
      <c r="F28" s="11">
        <f>SUM(B28:E28)</f>
        <v>10217406.072544603</v>
      </c>
      <c r="G28" s="8" t="s">
        <v>22</v>
      </c>
      <c r="H28" s="19">
        <f>'cálculo para sobrev de export'!F29</f>
        <v>3.9077154951133982E-3</v>
      </c>
    </row>
    <row r="29" spans="1:8" x14ac:dyDescent="0.2">
      <c r="A29" s="9">
        <v>1990</v>
      </c>
      <c r="B29" s="10">
        <v>2442409.2742317719</v>
      </c>
      <c r="C29" s="10">
        <v>0</v>
      </c>
      <c r="D29" s="10">
        <v>223514.98877276847</v>
      </c>
      <c r="E29" s="10">
        <v>-80125.091782085423</v>
      </c>
      <c r="F29" s="11">
        <f>SUM(B29:E29)</f>
        <v>2585799.1712224549</v>
      </c>
      <c r="G29" s="8" t="s">
        <v>22</v>
      </c>
      <c r="H29" s="19">
        <f>'cálculo para sobrev de export'!F30</f>
        <v>9.4330878502697862E-2</v>
      </c>
    </row>
    <row r="30" spans="1:8" x14ac:dyDescent="0.2">
      <c r="A30" s="9">
        <v>1991</v>
      </c>
      <c r="B30" s="10">
        <v>1214421.2511114769</v>
      </c>
      <c r="C30" s="10">
        <v>0</v>
      </c>
      <c r="D30" s="10">
        <v>268480.3710868053</v>
      </c>
      <c r="E30" s="10">
        <v>-8455118.0526790749</v>
      </c>
      <c r="F30" s="11">
        <f>SUM(B30:E30)</f>
        <v>-6972216.4304807931</v>
      </c>
      <c r="G30" s="8" t="s">
        <v>22</v>
      </c>
      <c r="H30" s="19">
        <f>'cálculo para sobrev de export'!F31</f>
        <v>0.25627029765321213</v>
      </c>
    </row>
    <row r="31" spans="1:8" x14ac:dyDescent="0.2">
      <c r="A31" s="9">
        <v>1992</v>
      </c>
      <c r="B31" s="10"/>
      <c r="C31" s="10">
        <v>0</v>
      </c>
      <c r="D31" s="10">
        <v>498079.89142988296</v>
      </c>
      <c r="E31" s="10">
        <v>1963428.2410460606</v>
      </c>
      <c r="F31" s="11">
        <f>SUM(B31:E31)</f>
        <v>2461508.1324759433</v>
      </c>
      <c r="G31" s="8" t="s">
        <v>22</v>
      </c>
      <c r="H31" s="19">
        <f>'cálculo para sobrev de export'!F32</f>
        <v>0.32008145027463697</v>
      </c>
    </row>
    <row r="32" spans="1:8" x14ac:dyDescent="0.2">
      <c r="A32" s="9">
        <v>1993</v>
      </c>
      <c r="B32" s="10">
        <v>1002693.8258599276</v>
      </c>
      <c r="C32" s="10">
        <v>0</v>
      </c>
      <c r="D32" s="10">
        <v>719550.84124898026</v>
      </c>
      <c r="E32" s="10">
        <v>-367094.85993433761</v>
      </c>
      <c r="F32" s="11">
        <f>SUM(B32:E32)</f>
        <v>1355149.8071745702</v>
      </c>
      <c r="G32" s="8" t="s">
        <v>22</v>
      </c>
      <c r="H32" s="19">
        <f>'cálculo para sobrev de export'!F33</f>
        <v>0.35404696552831566</v>
      </c>
    </row>
    <row r="33" spans="1:8" x14ac:dyDescent="0.2">
      <c r="A33" s="9">
        <v>1994</v>
      </c>
      <c r="B33" s="10">
        <v>998184.6592342112</v>
      </c>
      <c r="C33" s="10">
        <v>0</v>
      </c>
      <c r="D33" s="10">
        <v>1489181.9549294901</v>
      </c>
      <c r="E33" s="10">
        <v>338084.80784440233</v>
      </c>
      <c r="F33" s="11">
        <f>SUM(B33:E33)</f>
        <v>2825451.4220081037</v>
      </c>
      <c r="G33" s="8" t="s">
        <v>22</v>
      </c>
      <c r="H33" s="19">
        <f>'cálculo para sobrev de export'!F34</f>
        <v>0.36883668437314199</v>
      </c>
    </row>
    <row r="34" spans="1:8" x14ac:dyDescent="0.2">
      <c r="A34" s="9">
        <v>1995</v>
      </c>
      <c r="B34" s="10">
        <v>1157668.6592194405</v>
      </c>
      <c r="C34" s="10">
        <v>0</v>
      </c>
      <c r="D34" s="10">
        <v>2127875.5660285731</v>
      </c>
      <c r="E34" s="10">
        <v>253042.66084370995</v>
      </c>
      <c r="F34" s="11">
        <f>SUM(B34:E34)</f>
        <v>3538586.8860917236</v>
      </c>
      <c r="G34" s="8" t="s">
        <v>22</v>
      </c>
      <c r="H34" s="19">
        <f>'cálculo para sobrev de export'!F35</f>
        <v>0.38128913011237792</v>
      </c>
    </row>
    <row r="35" spans="1:8" x14ac:dyDescent="0.2">
      <c r="A35" s="9">
        <v>1996</v>
      </c>
      <c r="B35" s="10">
        <v>1548908.0165172447</v>
      </c>
      <c r="C35" s="10">
        <v>0</v>
      </c>
      <c r="D35" s="10">
        <v>2364109.2093579331</v>
      </c>
      <c r="E35" s="10">
        <v>-1133078.8890025292</v>
      </c>
      <c r="F35" s="11">
        <f>SUM(B35:E35)</f>
        <v>2779938.3368726484</v>
      </c>
      <c r="G35" s="8" t="s">
        <v>22</v>
      </c>
      <c r="H35" s="19">
        <f>'cálculo para sobrev de export'!F36</f>
        <v>0.38188257392170288</v>
      </c>
    </row>
    <row r="36" spans="1:8" x14ac:dyDescent="0.2">
      <c r="A36" s="9">
        <v>1997</v>
      </c>
      <c r="B36" s="10">
        <v>1517102.8038917324</v>
      </c>
      <c r="C36" s="10">
        <v>0</v>
      </c>
      <c r="D36" s="10">
        <v>2471706.1462667482</v>
      </c>
      <c r="E36" s="10">
        <v>-311465.11777692416</v>
      </c>
      <c r="F36" s="11">
        <f>SUM(B36:E36)</f>
        <v>3677343.8323815563</v>
      </c>
      <c r="G36" s="8" t="s">
        <v>22</v>
      </c>
      <c r="H36" s="19">
        <f>'cálculo para sobrev de export'!F37</f>
        <v>0.38390116194417367</v>
      </c>
    </row>
    <row r="37" spans="1:8" x14ac:dyDescent="0.2">
      <c r="A37" s="9">
        <v>1998</v>
      </c>
      <c r="B37" s="10">
        <v>956284.53518543788</v>
      </c>
      <c r="C37" s="10">
        <v>0</v>
      </c>
      <c r="D37" s="10">
        <v>1567900.0478733673</v>
      </c>
      <c r="E37" s="10">
        <v>-19141.41589264202</v>
      </c>
      <c r="F37" s="11">
        <f>SUM(B37:E37)</f>
        <v>2505043.1671661632</v>
      </c>
      <c r="G37" s="8" t="s">
        <v>22</v>
      </c>
      <c r="H37" s="19">
        <f>'cálculo para sobrev de export'!F38</f>
        <v>0.38729887547383596</v>
      </c>
    </row>
    <row r="38" spans="1:8" x14ac:dyDescent="0.2">
      <c r="A38" s="9">
        <v>1999</v>
      </c>
      <c r="B38" s="10">
        <v>1312807.7312723934</v>
      </c>
      <c r="C38" s="10">
        <v>0</v>
      </c>
      <c r="D38" s="10">
        <v>1570937.0665974219</v>
      </c>
      <c r="E38" s="10">
        <v>98494.311207555773</v>
      </c>
      <c r="F38" s="11">
        <f>SUM(B38:E38)</f>
        <v>2982239.1090773712</v>
      </c>
      <c r="G38" s="8" t="s">
        <v>22</v>
      </c>
      <c r="H38" s="19">
        <f>'cálculo para sobrev de export'!F39</f>
        <v>0.38293065855210578</v>
      </c>
    </row>
    <row r="39" spans="1:8" x14ac:dyDescent="0.2">
      <c r="A39" s="9">
        <v>2000</v>
      </c>
      <c r="B39" s="10">
        <v>2216520.0377691877</v>
      </c>
      <c r="C39" s="10">
        <v>0</v>
      </c>
      <c r="D39" s="10">
        <v>3375213.286609944</v>
      </c>
      <c r="E39" s="10">
        <v>-1561177.9264001541</v>
      </c>
      <c r="F39" s="11">
        <f>SUM(B39:E39)</f>
        <v>4030555.3979789773</v>
      </c>
      <c r="G39" s="8" t="s">
        <v>22</v>
      </c>
      <c r="H39" s="19">
        <f>'cálculo para sobrev de export'!F40</f>
        <v>0.37933627531880071</v>
      </c>
    </row>
    <row r="40" spans="1:8" x14ac:dyDescent="0.2">
      <c r="A40" s="9">
        <v>2001</v>
      </c>
      <c r="B40" s="10">
        <v>1853535.4381571426</v>
      </c>
      <c r="C40" s="10">
        <v>0</v>
      </c>
      <c r="D40" s="10">
        <v>2701790.3923551124</v>
      </c>
      <c r="E40" s="10">
        <v>-393433.48404481506</v>
      </c>
      <c r="F40" s="11">
        <f>SUM(B40:E40)</f>
        <v>4161892.3464674405</v>
      </c>
      <c r="G40" s="8" t="s">
        <v>22</v>
      </c>
      <c r="H40" s="19">
        <f>'cálculo para sobrev de export'!F41</f>
        <v>0.37529495870211443</v>
      </c>
    </row>
    <row r="41" spans="1:8" x14ac:dyDescent="0.2">
      <c r="A41" s="9">
        <v>2002</v>
      </c>
      <c r="B41" s="10">
        <v>4298559.3529231111</v>
      </c>
      <c r="C41" s="10">
        <v>2889051.1792333215</v>
      </c>
      <c r="D41" s="10">
        <v>-4664865.8609750289</v>
      </c>
      <c r="E41" s="10">
        <v>2413576.467522793</v>
      </c>
      <c r="F41" s="11">
        <f>SUM(B41:E41)</f>
        <v>4936321.1387041956</v>
      </c>
      <c r="G41" s="8" t="s">
        <v>22</v>
      </c>
      <c r="H41" s="19">
        <f>'cálculo para sobrev de export'!F42</f>
        <v>0.47237812708391297</v>
      </c>
    </row>
    <row r="42" spans="1:8" x14ac:dyDescent="0.2">
      <c r="A42" s="9">
        <v>2003</v>
      </c>
      <c r="B42" s="10">
        <v>3998484.3597042137</v>
      </c>
      <c r="C42" s="10">
        <v>2464690.5320900036</v>
      </c>
      <c r="D42" s="10">
        <v>-2107218.6344428835</v>
      </c>
      <c r="E42" s="10">
        <v>2447492.3264521104</v>
      </c>
      <c r="F42" s="11">
        <f>SUM(B42:E42)</f>
        <v>6803448.5838034451</v>
      </c>
      <c r="G42" s="8" t="s">
        <v>22</v>
      </c>
      <c r="H42" s="19">
        <f>'cálculo para sobrev de export'!F43</f>
        <v>0.53587920679411816</v>
      </c>
    </row>
    <row r="43" spans="1:8" x14ac:dyDescent="0.2">
      <c r="A43" s="9">
        <v>2004</v>
      </c>
      <c r="B43" s="10">
        <v>4437983.4904631004</v>
      </c>
      <c r="C43" s="10">
        <v>3672240.7614012472</v>
      </c>
      <c r="D43" s="10">
        <v>-1362165.4478164343</v>
      </c>
      <c r="E43" s="10">
        <v>4381385.6185302045</v>
      </c>
      <c r="F43" s="11">
        <f>SUM(B43:E43)</f>
        <v>11129444.422578119</v>
      </c>
      <c r="G43" s="8" t="s">
        <v>22</v>
      </c>
      <c r="H43" s="19">
        <f>'cálculo para sobrev de export'!F44</f>
        <v>0.55954212097640244</v>
      </c>
    </row>
    <row r="44" spans="1:8" x14ac:dyDescent="0.2">
      <c r="A44" s="9">
        <v>2005</v>
      </c>
      <c r="B44" s="10">
        <v>4602172.9561313838</v>
      </c>
      <c r="C44" s="10">
        <v>4490729.9216576377</v>
      </c>
      <c r="D44" s="10">
        <v>-146400.87700384154</v>
      </c>
      <c r="E44" s="10">
        <v>12427408.407665187</v>
      </c>
      <c r="F44" s="11">
        <f>SUM(B44:E44)</f>
        <v>21373910.408450365</v>
      </c>
      <c r="G44" s="8" t="s">
        <v>22</v>
      </c>
      <c r="H44" s="19">
        <f>'cálculo para sobrev de export'!F45</f>
        <v>0.62836580185649993</v>
      </c>
    </row>
    <row r="45" spans="1:8" x14ac:dyDescent="0.2">
      <c r="A45" s="9">
        <v>2006</v>
      </c>
      <c r="B45" s="10">
        <v>4996234.3824255047</v>
      </c>
      <c r="C45" s="10">
        <v>3720276.7931133001</v>
      </c>
      <c r="D45" s="10">
        <v>-71346.269057985424</v>
      </c>
      <c r="E45" s="10">
        <v>19103551.118496675</v>
      </c>
      <c r="F45" s="11">
        <f>SUM(B45:E45)</f>
        <v>27748716.024977494</v>
      </c>
      <c r="G45" s="8" t="s">
        <v>22</v>
      </c>
      <c r="H45" s="19">
        <f>'cálculo para sobrev de export'!F46</f>
        <v>0.69560094265514538</v>
      </c>
    </row>
    <row r="46" spans="1:8" x14ac:dyDescent="0.2">
      <c r="A46" s="9">
        <v>2007</v>
      </c>
      <c r="B46" s="10">
        <v>4191500.5226751883</v>
      </c>
      <c r="C46" s="10">
        <v>2361543.4172698744</v>
      </c>
      <c r="D46" s="10">
        <v>500341.55553513498</v>
      </c>
      <c r="E46" s="10">
        <v>24871078.622115266</v>
      </c>
      <c r="F46" s="11">
        <f>SUM(B46:E46)</f>
        <v>31924464.117595464</v>
      </c>
      <c r="G46" s="8" t="s">
        <v>22</v>
      </c>
      <c r="H46" s="19">
        <f>'cálculo para sobrev de export'!F47</f>
        <v>0.80743713266262229</v>
      </c>
    </row>
    <row r="47" spans="1:8" x14ac:dyDescent="0.2">
      <c r="A47" s="9">
        <v>2008</v>
      </c>
      <c r="B47" s="10">
        <v>3690919.3716022307</v>
      </c>
      <c r="C47" s="10">
        <v>2833510.0389384441</v>
      </c>
      <c r="D47" s="10">
        <v>985732.44838866545</v>
      </c>
      <c r="E47" s="10">
        <v>40854907.933548965</v>
      </c>
      <c r="F47" s="11">
        <f>SUM(B47:E47)</f>
        <v>48365069.792478308</v>
      </c>
      <c r="G47" s="8" t="s">
        <v>22</v>
      </c>
      <c r="H47" s="19">
        <f>'cálculo para sobrev de export'!F48</f>
        <v>1</v>
      </c>
    </row>
    <row r="48" spans="1:8" x14ac:dyDescent="0.2">
      <c r="A48" s="9">
        <v>2009</v>
      </c>
      <c r="B48" s="10">
        <v>3552608.1655426812</v>
      </c>
      <c r="C48" s="10">
        <v>3517199.848038726</v>
      </c>
      <c r="D48" s="10">
        <v>993472.9233332281</v>
      </c>
      <c r="E48" s="10">
        <v>12824291.91633258</v>
      </c>
      <c r="F48" s="11">
        <f>SUM(B48:E48)</f>
        <v>20887572.853247218</v>
      </c>
      <c r="G48" s="8" t="s">
        <v>22</v>
      </c>
      <c r="H48" s="19">
        <f>'cálculo para sobrev de export'!F49</f>
        <v>1.1484823820024794</v>
      </c>
    </row>
    <row r="49" spans="1:8" x14ac:dyDescent="0.2">
      <c r="A49" s="9">
        <v>2010</v>
      </c>
      <c r="B49" s="10">
        <v>3390836.2568959263</v>
      </c>
      <c r="C49" s="10">
        <v>4094626.1860751887</v>
      </c>
      <c r="D49" s="10">
        <v>1881081.4106078341</v>
      </c>
      <c r="E49" s="10">
        <v>18741890.124171421</v>
      </c>
      <c r="F49" s="11">
        <f>SUM(B49:E49)</f>
        <v>28108433.977750368</v>
      </c>
      <c r="G49" s="8" t="s">
        <v>22</v>
      </c>
      <c r="H49" s="19">
        <f>'cálculo para sobrev de export'!F50</f>
        <v>1.4453761629392667</v>
      </c>
    </row>
    <row r="50" spans="1:8" ht="13.5" thickBot="1" x14ac:dyDescent="0.25">
      <c r="A50" s="12">
        <v>2011</v>
      </c>
      <c r="B50" s="13">
        <v>3208789.0778720486</v>
      </c>
      <c r="C50" s="13">
        <v>3006142.6366826636</v>
      </c>
      <c r="D50" s="13">
        <v>1673378.5591684144</v>
      </c>
      <c r="E50" s="13">
        <v>27914854.005503189</v>
      </c>
      <c r="F50" s="14">
        <f>SUM(B50:E50)</f>
        <v>35803164.279226318</v>
      </c>
      <c r="G50" s="8" t="s">
        <v>22</v>
      </c>
      <c r="H50" s="19">
        <f>'cálculo para sobrev de export'!F51</f>
        <v>1.7901219962331654</v>
      </c>
    </row>
    <row r="59" spans="1:8" x14ac:dyDescent="0.2">
      <c r="B59" s="8"/>
    </row>
    <row r="60" spans="1:8" x14ac:dyDescent="0.2">
      <c r="B60" s="8"/>
    </row>
    <row r="61" spans="1:8" x14ac:dyDescent="0.2">
      <c r="B61" s="8"/>
    </row>
    <row r="62" spans="1:8" x14ac:dyDescent="0.2">
      <c r="B62" s="8"/>
    </row>
    <row r="63" spans="1:8" x14ac:dyDescent="0.2">
      <c r="B63" s="8"/>
    </row>
    <row r="64" spans="1:8" x14ac:dyDescent="0.2">
      <c r="B64" s="8"/>
    </row>
    <row r="65" spans="2:2" x14ac:dyDescent="0.2">
      <c r="B65" s="8"/>
    </row>
    <row r="66" spans="2:2" x14ac:dyDescent="0.2">
      <c r="B66" s="8"/>
    </row>
    <row r="67" spans="2:2" x14ac:dyDescent="0.2">
      <c r="B67" s="8"/>
    </row>
    <row r="68" spans="2:2" x14ac:dyDescent="0.2">
      <c r="B68" s="8"/>
    </row>
    <row r="69" spans="2:2" x14ac:dyDescent="0.2">
      <c r="B69" s="8"/>
    </row>
    <row r="70" spans="2:2" x14ac:dyDescent="0.2">
      <c r="B70" s="8"/>
    </row>
    <row r="71" spans="2:2" x14ac:dyDescent="0.2">
      <c r="B71" s="8"/>
    </row>
    <row r="72" spans="2:2" x14ac:dyDescent="0.2">
      <c r="B72" s="8"/>
    </row>
    <row r="73" spans="2:2" x14ac:dyDescent="0.2">
      <c r="B73" s="8"/>
    </row>
    <row r="74" spans="2:2" x14ac:dyDescent="0.2">
      <c r="B74" s="8"/>
    </row>
    <row r="75" spans="2:2" x14ac:dyDescent="0.2">
      <c r="B75" s="8"/>
    </row>
    <row r="76" spans="2:2" x14ac:dyDescent="0.2">
      <c r="B76" s="8"/>
    </row>
    <row r="77" spans="2:2" x14ac:dyDescent="0.2">
      <c r="B77" s="8"/>
    </row>
    <row r="78" spans="2:2" x14ac:dyDescent="0.2">
      <c r="B78" s="8"/>
    </row>
    <row r="79" spans="2:2" x14ac:dyDescent="0.2">
      <c r="B79" s="8"/>
    </row>
    <row r="80" spans="2:2" x14ac:dyDescent="0.2">
      <c r="B80" s="8"/>
    </row>
    <row r="81" spans="2:2" x14ac:dyDescent="0.2">
      <c r="B81" s="8"/>
    </row>
    <row r="82" spans="2:2" x14ac:dyDescent="0.2">
      <c r="B82" s="8"/>
    </row>
    <row r="83" spans="2:2" x14ac:dyDescent="0.2">
      <c r="B83" s="8"/>
    </row>
    <row r="84" spans="2:2" x14ac:dyDescent="0.2">
      <c r="B84" s="8"/>
    </row>
    <row r="85" spans="2:2" x14ac:dyDescent="0.2">
      <c r="B85" s="8"/>
    </row>
    <row r="86" spans="2:2" x14ac:dyDescent="0.2">
      <c r="B86" s="8"/>
    </row>
    <row r="87" spans="2:2" x14ac:dyDescent="0.2">
      <c r="B87" s="8"/>
    </row>
    <row r="88" spans="2:2" x14ac:dyDescent="0.2">
      <c r="B88" s="8"/>
    </row>
    <row r="89" spans="2:2" x14ac:dyDescent="0.2">
      <c r="B89" s="8"/>
    </row>
    <row r="90" spans="2:2" x14ac:dyDescent="0.2">
      <c r="B90" s="8"/>
    </row>
    <row r="91" spans="2:2" x14ac:dyDescent="0.2">
      <c r="B91" s="8"/>
    </row>
    <row r="92" spans="2:2" x14ac:dyDescent="0.2">
      <c r="B92" s="8"/>
    </row>
    <row r="93" spans="2:2" x14ac:dyDescent="0.2">
      <c r="B93" s="8"/>
    </row>
    <row r="94" spans="2:2" x14ac:dyDescent="0.2">
      <c r="B94" s="8"/>
    </row>
    <row r="95" spans="2:2" x14ac:dyDescent="0.2">
      <c r="B95" s="8"/>
    </row>
    <row r="96" spans="2:2" x14ac:dyDescent="0.2">
      <c r="B96" s="8"/>
    </row>
    <row r="97" spans="2:2" x14ac:dyDescent="0.2">
      <c r="B97" s="8"/>
    </row>
    <row r="98" spans="2:2" x14ac:dyDescent="0.2">
      <c r="B98" s="8"/>
    </row>
    <row r="99" spans="2:2" x14ac:dyDescent="0.2">
      <c r="B99" s="8"/>
    </row>
    <row r="100" spans="2:2" x14ac:dyDescent="0.2">
      <c r="B100" s="8"/>
    </row>
    <row r="101" spans="2:2" x14ac:dyDescent="0.2">
      <c r="B101" s="8"/>
    </row>
    <row r="102" spans="2:2" x14ac:dyDescent="0.2">
      <c r="B102" s="8"/>
    </row>
    <row r="103" spans="2:2" x14ac:dyDescent="0.2">
      <c r="B103" s="8"/>
    </row>
    <row r="104" spans="2:2" x14ac:dyDescent="0.2">
      <c r="B104" s="8"/>
    </row>
    <row r="105" spans="2:2" x14ac:dyDescent="0.2">
      <c r="B105" s="8"/>
    </row>
    <row r="106" spans="2:2" x14ac:dyDescent="0.2">
      <c r="B106" s="8"/>
    </row>
    <row r="107" spans="2:2" x14ac:dyDescent="0.2">
      <c r="B107" s="8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23FD-5350-49F0-BFD4-37714DB31146}">
  <dimension ref="A2:W65"/>
  <sheetViews>
    <sheetView topLeftCell="A31" workbookViewId="0">
      <selection activeCell="F51" sqref="F51"/>
    </sheetView>
  </sheetViews>
  <sheetFormatPr baseColWidth="10" defaultRowHeight="15" x14ac:dyDescent="0.25"/>
  <cols>
    <col min="5" max="5" width="19.42578125" style="15" bestFit="1" customWidth="1"/>
    <col min="12" max="12" width="12.7109375" bestFit="1" customWidth="1"/>
  </cols>
  <sheetData>
    <row r="2" spans="1:13" x14ac:dyDescent="0.25">
      <c r="A2" t="s">
        <v>4</v>
      </c>
      <c r="B2" t="s">
        <v>5</v>
      </c>
      <c r="C2" t="s">
        <v>6</v>
      </c>
      <c r="D2" t="s">
        <v>7</v>
      </c>
      <c r="E2" s="15" t="s">
        <v>8</v>
      </c>
      <c r="F2" t="s">
        <v>9</v>
      </c>
      <c r="G2" s="16">
        <v>2011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5">
      <c r="A3">
        <v>1963</v>
      </c>
      <c r="B3" s="17">
        <v>114509</v>
      </c>
      <c r="C3" s="17">
        <v>1377076</v>
      </c>
      <c r="D3" s="18">
        <v>1.3861000000000002E-11</v>
      </c>
      <c r="E3" s="15">
        <f>C3*D3</f>
        <v>1.9087650436000001E-5</v>
      </c>
      <c r="F3" s="19">
        <v>4.7520625255370639E-13</v>
      </c>
      <c r="G3">
        <f>E3/F3</f>
        <v>40167086.046164289</v>
      </c>
      <c r="I3">
        <v>1.3644530395148945E-11</v>
      </c>
      <c r="J3">
        <f>D3/I3</f>
        <v>1.0158649362478622</v>
      </c>
      <c r="K3">
        <f>1-J3</f>
        <v>-1.5864936247862227E-2</v>
      </c>
      <c r="L3">
        <f>E3*K3</f>
        <v>-3.0282435728861968E-7</v>
      </c>
      <c r="M3">
        <f>L3/F3</f>
        <v>-637248.25938479288</v>
      </c>
    </row>
    <row r="4" spans="1:13" x14ac:dyDescent="0.25">
      <c r="A4">
        <v>1964</v>
      </c>
      <c r="B4" s="17">
        <v>18298</v>
      </c>
      <c r="C4" s="17">
        <v>231335</v>
      </c>
      <c r="D4" s="18">
        <v>1.41E-11</v>
      </c>
      <c r="E4" s="15">
        <f t="shared" ref="E4:E51" si="0">C4*D4</f>
        <v>3.2618235E-6</v>
      </c>
      <c r="F4" s="19">
        <v>5.8040651996721854E-13</v>
      </c>
      <c r="G4">
        <f t="shared" ref="G4:G51" si="1">E4/F4</f>
        <v>5619894.6562216915</v>
      </c>
      <c r="I4">
        <v>1.5904165946486499E-11</v>
      </c>
      <c r="J4">
        <f t="shared" ref="J4:J51" si="2">D4/I4</f>
        <v>0.88656016589885556</v>
      </c>
      <c r="K4">
        <f t="shared" ref="K4:K51" si="3">1-J4</f>
        <v>0.11343983410114444</v>
      </c>
      <c r="L4">
        <f t="shared" ref="L4:L51" si="4">E4*K4</f>
        <v>3.7002071670721431E-7</v>
      </c>
      <c r="M4">
        <f t="shared" ref="M4:M51" si="5">L4/F4</f>
        <v>637519.91746769683</v>
      </c>
    </row>
    <row r="5" spans="1:13" x14ac:dyDescent="0.25">
      <c r="A5">
        <v>1965</v>
      </c>
      <c r="B5" s="17" t="s">
        <v>15</v>
      </c>
      <c r="C5" s="17" t="s">
        <v>15</v>
      </c>
      <c r="D5" s="18">
        <v>1.68E-11</v>
      </c>
      <c r="F5" s="19">
        <v>7.4631550492195428E-13</v>
      </c>
      <c r="I5">
        <v>1.926484102705888E-11</v>
      </c>
      <c r="J5">
        <f t="shared" si="2"/>
        <v>0.87205495111032416</v>
      </c>
      <c r="K5">
        <f t="shared" si="3"/>
        <v>0.12794504888967584</v>
      </c>
      <c r="L5">
        <f t="shared" si="4"/>
        <v>0</v>
      </c>
    </row>
    <row r="6" spans="1:13" x14ac:dyDescent="0.25">
      <c r="A6">
        <v>1966</v>
      </c>
      <c r="B6" s="17">
        <v>3744</v>
      </c>
      <c r="C6" s="17">
        <v>110271</v>
      </c>
      <c r="D6" s="18">
        <v>2.07E-11</v>
      </c>
      <c r="E6" s="15">
        <f t="shared" si="0"/>
        <v>2.2826097E-6</v>
      </c>
      <c r="F6" s="19">
        <v>9.8410223010124918E-13</v>
      </c>
      <c r="G6">
        <f t="shared" si="1"/>
        <v>2319484.3281324077</v>
      </c>
      <c r="I6">
        <v>2.481527123442501E-11</v>
      </c>
      <c r="J6">
        <f t="shared" si="2"/>
        <v>0.83416376167929629</v>
      </c>
      <c r="K6">
        <f t="shared" si="3"/>
        <v>0.16583623832070371</v>
      </c>
      <c r="L6">
        <f t="shared" si="4"/>
        <v>3.7853940620234999E-7</v>
      </c>
      <c r="M6">
        <f t="shared" si="5"/>
        <v>384654.55582130328</v>
      </c>
    </row>
    <row r="7" spans="1:13" x14ac:dyDescent="0.25">
      <c r="A7">
        <v>1967</v>
      </c>
      <c r="B7" s="17">
        <v>51301</v>
      </c>
      <c r="C7" s="17">
        <v>794935</v>
      </c>
      <c r="D7" s="18">
        <v>3.3100000000000001E-11</v>
      </c>
      <c r="E7" s="15">
        <f t="shared" si="0"/>
        <v>2.6312348500000001E-5</v>
      </c>
      <c r="F7" s="19">
        <v>1.2717163606719921E-12</v>
      </c>
      <c r="G7">
        <f t="shared" si="1"/>
        <v>20690422.262159307</v>
      </c>
      <c r="I7">
        <v>3.2688325309082823E-11</v>
      </c>
      <c r="J7">
        <f t="shared" si="2"/>
        <v>1.0125939364291259</v>
      </c>
      <c r="K7">
        <f t="shared" si="3"/>
        <v>-1.2593936429125874E-2</v>
      </c>
      <c r="L7">
        <f t="shared" si="4"/>
        <v>-3.3137604431000558E-7</v>
      </c>
      <c r="M7">
        <f t="shared" si="5"/>
        <v>-260573.86266140509</v>
      </c>
    </row>
    <row r="8" spans="1:13" x14ac:dyDescent="0.25">
      <c r="A8">
        <v>1968</v>
      </c>
      <c r="B8" s="17">
        <v>324504</v>
      </c>
      <c r="C8" s="17">
        <v>3253359</v>
      </c>
      <c r="D8" s="18">
        <v>3.5000000000000002E-11</v>
      </c>
      <c r="E8" s="15">
        <f t="shared" si="0"/>
        <v>1.13867565E-4</v>
      </c>
      <c r="F8" s="19">
        <v>1.4780815803906708E-12</v>
      </c>
      <c r="G8">
        <f t="shared" si="1"/>
        <v>77037402.069447175</v>
      </c>
      <c r="I8">
        <v>3.5141765383247957E-11</v>
      </c>
      <c r="J8">
        <f t="shared" si="2"/>
        <v>0.995965900355264</v>
      </c>
      <c r="K8">
        <f t="shared" si="3"/>
        <v>4.034099644736E-3</v>
      </c>
      <c r="L8">
        <f t="shared" si="4"/>
        <v>4.593531035134534E-7</v>
      </c>
      <c r="M8">
        <f t="shared" si="5"/>
        <v>310776.55631974118</v>
      </c>
    </row>
    <row r="9" spans="1:13" x14ac:dyDescent="0.25">
      <c r="A9">
        <v>1969</v>
      </c>
      <c r="B9" s="17">
        <v>44680</v>
      </c>
      <c r="C9" s="17">
        <v>779988</v>
      </c>
      <c r="D9" s="18">
        <v>3.5000000000000002E-11</v>
      </c>
      <c r="E9" s="15">
        <f t="shared" si="0"/>
        <v>2.7299580000000001E-5</v>
      </c>
      <c r="F9" s="19">
        <v>1.5900946410516635E-12</v>
      </c>
      <c r="G9">
        <f t="shared" si="1"/>
        <v>17168525.25327957</v>
      </c>
      <c r="I9">
        <v>3.4740903127974384E-11</v>
      </c>
      <c r="J9">
        <f t="shared" si="2"/>
        <v>1.0074579774472525</v>
      </c>
      <c r="K9">
        <f t="shared" si="3"/>
        <v>-7.4579774472525173E-3</v>
      </c>
      <c r="L9">
        <f t="shared" si="4"/>
        <v>-2.0359965195946588E-7</v>
      </c>
      <c r="M9">
        <f t="shared" si="5"/>
        <v>-128042.47414154436</v>
      </c>
    </row>
    <row r="10" spans="1:13" x14ac:dyDescent="0.25">
      <c r="A10">
        <v>1970</v>
      </c>
      <c r="B10" s="17">
        <v>36379</v>
      </c>
      <c r="C10" s="17">
        <v>599079</v>
      </c>
      <c r="D10" s="18">
        <v>3.7700000000000003E-11</v>
      </c>
      <c r="E10" s="15">
        <f t="shared" si="0"/>
        <v>2.2585278300000003E-5</v>
      </c>
      <c r="F10" s="19">
        <v>1.8059914905384308E-12</v>
      </c>
      <c r="G10">
        <f t="shared" si="1"/>
        <v>12505750.120265806</v>
      </c>
      <c r="I10">
        <v>3.588311768992102E-11</v>
      </c>
      <c r="J10">
        <f t="shared" si="2"/>
        <v>1.0506333459031993</v>
      </c>
      <c r="K10">
        <f t="shared" si="3"/>
        <v>-5.0633345903199345E-2</v>
      </c>
      <c r="L10">
        <f t="shared" si="4"/>
        <v>-1.1435682084839222E-6</v>
      </c>
      <c r="M10">
        <f t="shared" si="5"/>
        <v>-633207.97161839542</v>
      </c>
    </row>
    <row r="11" spans="1:13" x14ac:dyDescent="0.25">
      <c r="A11">
        <v>1971</v>
      </c>
      <c r="B11" s="17">
        <v>30954</v>
      </c>
      <c r="C11" s="17">
        <v>488742</v>
      </c>
      <c r="D11" s="18">
        <v>4.5899999999999998E-11</v>
      </c>
      <c r="E11" s="15">
        <f t="shared" si="0"/>
        <v>2.2433257799999999E-5</v>
      </c>
      <c r="F11" s="19">
        <v>2.4331068696675092E-12</v>
      </c>
      <c r="G11">
        <f t="shared" si="1"/>
        <v>9220005.1217090879</v>
      </c>
      <c r="I11">
        <v>4.7552780238420396E-11</v>
      </c>
      <c r="J11">
        <f t="shared" si="2"/>
        <v>0.96524324697454744</v>
      </c>
      <c r="K11">
        <f t="shared" si="3"/>
        <v>3.4756753025452558E-2</v>
      </c>
      <c r="L11">
        <f t="shared" si="4"/>
        <v>7.7970720091090717E-7</v>
      </c>
      <c r="M11">
        <f t="shared" si="5"/>
        <v>320457.4409086504</v>
      </c>
    </row>
    <row r="12" spans="1:13" x14ac:dyDescent="0.25">
      <c r="A12">
        <v>1972</v>
      </c>
      <c r="B12" s="17">
        <v>26696</v>
      </c>
      <c r="C12" s="17">
        <v>368679</v>
      </c>
      <c r="D12" s="18">
        <v>7.9999999999999995E-11</v>
      </c>
      <c r="E12" s="15">
        <f t="shared" si="0"/>
        <v>2.9494319999999998E-5</v>
      </c>
      <c r="F12" s="19">
        <v>3.855379126126666E-12</v>
      </c>
      <c r="G12">
        <f t="shared" si="1"/>
        <v>7650173.7014983725</v>
      </c>
      <c r="I12">
        <v>7.4315770539625615E-11</v>
      </c>
      <c r="J12">
        <f t="shared" si="2"/>
        <v>1.076487526390425</v>
      </c>
      <c r="K12">
        <f t="shared" si="3"/>
        <v>-7.6487526390424998E-2</v>
      </c>
      <c r="L12">
        <f t="shared" si="4"/>
        <v>-2.2559475793676396E-6</v>
      </c>
      <c r="M12">
        <f t="shared" si="5"/>
        <v>-585142.86288469203</v>
      </c>
    </row>
    <row r="13" spans="1:13" x14ac:dyDescent="0.25">
      <c r="A13">
        <v>1973</v>
      </c>
      <c r="B13" s="17">
        <v>29544</v>
      </c>
      <c r="C13" s="17">
        <v>781493</v>
      </c>
      <c r="D13" s="18">
        <v>8.68E-11</v>
      </c>
      <c r="E13" s="15">
        <f t="shared" si="0"/>
        <v>6.7833592399999998E-5</v>
      </c>
      <c r="F13" s="19">
        <v>6.1802855813076157E-12</v>
      </c>
      <c r="G13">
        <f t="shared" si="1"/>
        <v>10975802.251786537</v>
      </c>
      <c r="I13">
        <v>1.1333235911301312E-10</v>
      </c>
      <c r="J13">
        <f t="shared" si="2"/>
        <v>0.76588893656969148</v>
      </c>
      <c r="K13">
        <f t="shared" si="3"/>
        <v>0.23411106343030852</v>
      </c>
      <c r="L13">
        <f t="shared" si="4"/>
        <v>1.5880594453062093E-5</v>
      </c>
      <c r="M13">
        <f t="shared" si="5"/>
        <v>2569556.7371665211</v>
      </c>
    </row>
    <row r="14" spans="1:13" x14ac:dyDescent="0.25">
      <c r="A14">
        <v>1974</v>
      </c>
      <c r="B14" s="17">
        <v>80823</v>
      </c>
      <c r="C14" s="17">
        <v>6654637</v>
      </c>
      <c r="D14" s="18">
        <v>8.68E-11</v>
      </c>
      <c r="E14" s="15">
        <f t="shared" si="0"/>
        <v>5.7762249160000004E-4</v>
      </c>
      <c r="F14" s="19">
        <v>7.6767511544196113E-12</v>
      </c>
      <c r="G14">
        <f t="shared" si="1"/>
        <v>75243091.769029766</v>
      </c>
      <c r="I14">
        <v>1.2604185919616811E-10</v>
      </c>
      <c r="J14">
        <f t="shared" si="2"/>
        <v>0.68866010509180797</v>
      </c>
      <c r="K14">
        <f t="shared" si="3"/>
        <v>0.31133989490819203</v>
      </c>
      <c r="L14">
        <f t="shared" si="4"/>
        <v>1.7983692583135204E-4</v>
      </c>
      <c r="M14">
        <f t="shared" si="5"/>
        <v>23426176.283937179</v>
      </c>
    </row>
    <row r="15" spans="1:13" x14ac:dyDescent="0.25">
      <c r="A15">
        <v>1975</v>
      </c>
      <c r="B15" s="17">
        <v>18025</v>
      </c>
      <c r="C15" s="17">
        <v>1533772</v>
      </c>
      <c r="D15" s="18">
        <v>2.5699999999999999E-10</v>
      </c>
      <c r="E15" s="15">
        <f t="shared" si="0"/>
        <v>3.9417940399999999E-4</v>
      </c>
      <c r="F15" s="19">
        <v>2.1709805286982955E-11</v>
      </c>
      <c r="G15">
        <f t="shared" si="1"/>
        <v>18156745.248947356</v>
      </c>
      <c r="I15">
        <v>3.7261970165402504E-10</v>
      </c>
      <c r="J15">
        <f t="shared" si="2"/>
        <v>0.68971124945675255</v>
      </c>
      <c r="K15">
        <f t="shared" si="3"/>
        <v>0.31028875054324745</v>
      </c>
      <c r="L15">
        <f t="shared" si="4"/>
        <v>1.2230943475704194E-4</v>
      </c>
      <c r="M15">
        <f t="shared" si="5"/>
        <v>5633833.7972279191</v>
      </c>
    </row>
    <row r="16" spans="1:13" x14ac:dyDescent="0.25">
      <c r="A16">
        <v>1976</v>
      </c>
      <c r="B16" s="17"/>
      <c r="C16" s="17"/>
      <c r="D16" s="18">
        <v>1.8300000000000001E-9</v>
      </c>
      <c r="E16" s="15">
        <f t="shared" si="0"/>
        <v>0</v>
      </c>
      <c r="F16" s="19">
        <v>1.1810434092794957E-10</v>
      </c>
      <c r="I16">
        <v>1.9944987698683192E-9</v>
      </c>
      <c r="J16">
        <f t="shared" si="2"/>
        <v>0.91752375466284208</v>
      </c>
      <c r="K16">
        <f t="shared" si="3"/>
        <v>8.2476245337157916E-2</v>
      </c>
      <c r="L16">
        <f t="shared" si="4"/>
        <v>0</v>
      </c>
    </row>
    <row r="17" spans="1:13" x14ac:dyDescent="0.25">
      <c r="A17">
        <v>1977</v>
      </c>
      <c r="B17" s="17"/>
      <c r="C17" s="17"/>
      <c r="D17" s="18">
        <v>4.0499999999999999E-9</v>
      </c>
      <c r="E17" s="15">
        <f t="shared" si="0"/>
        <v>0</v>
      </c>
      <c r="F17" s="19">
        <v>3.260045482299702E-10</v>
      </c>
      <c r="I17">
        <v>4.7982918248222291E-9</v>
      </c>
      <c r="J17">
        <f t="shared" si="2"/>
        <v>0.8440503720613215</v>
      </c>
      <c r="K17">
        <f t="shared" si="3"/>
        <v>0.1559496279386785</v>
      </c>
      <c r="L17">
        <f t="shared" si="4"/>
        <v>0</v>
      </c>
    </row>
    <row r="18" spans="1:13" x14ac:dyDescent="0.25">
      <c r="A18">
        <v>1978</v>
      </c>
      <c r="B18" s="17"/>
      <c r="C18" s="17"/>
      <c r="D18" s="18">
        <v>7.8999999999999996E-9</v>
      </c>
      <c r="E18" s="15">
        <f t="shared" si="0"/>
        <v>0</v>
      </c>
      <c r="F18" s="19">
        <v>8.9817418808856331E-10</v>
      </c>
      <c r="I18">
        <v>1.2575878959944051E-8</v>
      </c>
      <c r="J18">
        <f t="shared" si="2"/>
        <v>0.62818670767765927</v>
      </c>
      <c r="K18">
        <f t="shared" si="3"/>
        <v>0.37181329232234073</v>
      </c>
      <c r="L18">
        <f t="shared" si="4"/>
        <v>0</v>
      </c>
    </row>
    <row r="19" spans="1:13" x14ac:dyDescent="0.25">
      <c r="A19">
        <v>1979</v>
      </c>
      <c r="B19" s="17"/>
      <c r="C19" s="17"/>
      <c r="D19" s="18">
        <v>1.31E-8</v>
      </c>
      <c r="E19" s="15">
        <f t="shared" si="0"/>
        <v>0</v>
      </c>
      <c r="F19" s="19">
        <v>2.3308524898620769E-9</v>
      </c>
      <c r="I19">
        <v>2.4537202803439551E-8</v>
      </c>
      <c r="J19">
        <f t="shared" si="2"/>
        <v>0.53388318566465454</v>
      </c>
      <c r="K19">
        <f t="shared" si="3"/>
        <v>0.46611681433534546</v>
      </c>
      <c r="L19">
        <f t="shared" si="4"/>
        <v>0</v>
      </c>
    </row>
    <row r="20" spans="1:13" x14ac:dyDescent="0.25">
      <c r="A20">
        <v>1980</v>
      </c>
      <c r="B20" s="17"/>
      <c r="C20" s="17"/>
      <c r="D20" s="18">
        <v>1.8299999999999998E-8</v>
      </c>
      <c r="E20" s="15">
        <f t="shared" si="0"/>
        <v>0</v>
      </c>
      <c r="F20" s="19">
        <v>4.6795377022482755E-9</v>
      </c>
      <c r="I20">
        <v>4.1457647167351558E-8</v>
      </c>
      <c r="J20">
        <f t="shared" si="2"/>
        <v>0.44141434090865361</v>
      </c>
      <c r="K20">
        <f t="shared" si="3"/>
        <v>0.55858565909134639</v>
      </c>
      <c r="L20">
        <f t="shared" si="4"/>
        <v>0</v>
      </c>
    </row>
    <row r="21" spans="1:13" x14ac:dyDescent="0.25">
      <c r="A21">
        <v>1981</v>
      </c>
      <c r="B21" s="17" t="s">
        <v>15</v>
      </c>
      <c r="C21" s="17" t="s">
        <v>15</v>
      </c>
      <c r="D21" s="18">
        <v>4.4099999999999998E-8</v>
      </c>
      <c r="F21" s="19">
        <v>9.5685203465284517E-9</v>
      </c>
      <c r="I21">
        <v>8.159575661222345E-8</v>
      </c>
      <c r="J21">
        <f t="shared" si="2"/>
        <v>0.54046928211697709</v>
      </c>
      <c r="K21">
        <f t="shared" si="3"/>
        <v>0.45953071788302291</v>
      </c>
      <c r="L21">
        <f t="shared" si="4"/>
        <v>0</v>
      </c>
    </row>
    <row r="22" spans="1:13" x14ac:dyDescent="0.25">
      <c r="A22">
        <v>1982</v>
      </c>
      <c r="B22" s="17" t="s">
        <v>15</v>
      </c>
      <c r="C22" s="17" t="s">
        <v>15</v>
      </c>
      <c r="D22" s="18">
        <v>2.16E-7</v>
      </c>
      <c r="F22" s="19">
        <v>2.533521731335847E-8</v>
      </c>
      <c r="I22">
        <v>2.0591439908912003E-7</v>
      </c>
      <c r="J22">
        <f t="shared" si="2"/>
        <v>1.0489795806193956</v>
      </c>
      <c r="K22">
        <f t="shared" si="3"/>
        <v>-4.8979580619395557E-2</v>
      </c>
      <c r="L22">
        <f t="shared" si="4"/>
        <v>0</v>
      </c>
    </row>
    <row r="23" spans="1:13" x14ac:dyDescent="0.25">
      <c r="A23">
        <v>1983</v>
      </c>
      <c r="B23" s="17" t="s">
        <v>15</v>
      </c>
      <c r="C23" s="17" t="s">
        <v>15</v>
      </c>
      <c r="D23" s="18">
        <v>1.0529999999999999E-6</v>
      </c>
      <c r="F23" s="19">
        <v>1.124400080965783E-7</v>
      </c>
      <c r="I23">
        <v>8.8987451626522532E-7</v>
      </c>
      <c r="J23">
        <f t="shared" si="2"/>
        <v>1.1833129062054806</v>
      </c>
      <c r="K23">
        <f t="shared" si="3"/>
        <v>-0.18331290620548057</v>
      </c>
      <c r="L23">
        <f t="shared" si="4"/>
        <v>0</v>
      </c>
    </row>
    <row r="24" spans="1:13" x14ac:dyDescent="0.25">
      <c r="A24">
        <v>1984</v>
      </c>
      <c r="B24" s="17" t="s">
        <v>15</v>
      </c>
      <c r="C24" s="17" t="s">
        <v>15</v>
      </c>
      <c r="D24" s="18">
        <v>6.7700000000000004E-6</v>
      </c>
      <c r="F24" s="19">
        <v>8.1712588743010424E-7</v>
      </c>
      <c r="I24">
        <v>6.4974541259771545E-6</v>
      </c>
      <c r="J24">
        <f t="shared" si="2"/>
        <v>1.0419465637984566</v>
      </c>
      <c r="K24">
        <f t="shared" si="3"/>
        <v>-4.1946563798456626E-2</v>
      </c>
      <c r="L24">
        <f t="shared" si="4"/>
        <v>0</v>
      </c>
    </row>
    <row r="25" spans="1:13" x14ac:dyDescent="0.25">
      <c r="A25">
        <v>1985</v>
      </c>
      <c r="B25" s="17">
        <v>522433</v>
      </c>
      <c r="C25" s="17">
        <v>80862562</v>
      </c>
      <c r="D25" s="18">
        <v>6.0000000000000002E-5</v>
      </c>
      <c r="E25" s="15">
        <f t="shared" si="0"/>
        <v>4851.7537199999997</v>
      </c>
      <c r="F25" s="19">
        <v>6.309681272392752E-6</v>
      </c>
      <c r="G25">
        <f t="shared" si="1"/>
        <v>768938003.45007312</v>
      </c>
      <c r="I25">
        <v>5.3506174012051295E-5</v>
      </c>
      <c r="J25">
        <f t="shared" si="2"/>
        <v>1.121365919127129</v>
      </c>
      <c r="K25">
        <f t="shared" si="3"/>
        <v>-0.12136591912712902</v>
      </c>
      <c r="L25">
        <f t="shared" si="4"/>
        <v>-588.83754960626732</v>
      </c>
      <c r="M25">
        <f t="shared" si="5"/>
        <v>-93322867.540497631</v>
      </c>
    </row>
    <row r="26" spans="1:13" x14ac:dyDescent="0.25">
      <c r="A26">
        <v>1986</v>
      </c>
      <c r="B26" s="17">
        <v>113963</v>
      </c>
      <c r="C26" s="17">
        <v>13169431</v>
      </c>
      <c r="D26" s="18">
        <v>9.4199999999999999E-5</v>
      </c>
      <c r="E26" s="15">
        <f t="shared" si="0"/>
        <v>1240.5604002</v>
      </c>
      <c r="F26" s="19">
        <v>1.1994299280313587E-5</v>
      </c>
      <c r="G26">
        <f t="shared" si="1"/>
        <v>103429168.40804109</v>
      </c>
      <c r="I26">
        <v>8.9224538157366189E-5</v>
      </c>
      <c r="J26">
        <f t="shared" si="2"/>
        <v>1.0557633801797723</v>
      </c>
      <c r="K26">
        <f t="shared" si="3"/>
        <v>-5.5763380179772337E-2</v>
      </c>
      <c r="L26">
        <f t="shared" si="4"/>
        <v>-69.177841232323118</v>
      </c>
      <c r="M26">
        <f t="shared" si="5"/>
        <v>-5767560.039615293</v>
      </c>
    </row>
    <row r="27" spans="1:13" x14ac:dyDescent="0.25">
      <c r="A27">
        <v>1987</v>
      </c>
      <c r="B27" s="17">
        <v>114837</v>
      </c>
      <c r="C27" s="17">
        <v>11420479</v>
      </c>
      <c r="D27" s="18">
        <v>2.14E-4</v>
      </c>
      <c r="E27" s="15">
        <f t="shared" si="0"/>
        <v>2443.9825059999998</v>
      </c>
      <c r="F27" s="19">
        <v>2.7746529818773728E-5</v>
      </c>
      <c r="G27">
        <f t="shared" si="1"/>
        <v>88082456.507637352</v>
      </c>
      <c r="I27">
        <v>2.0039818341639624E-4</v>
      </c>
      <c r="J27">
        <f t="shared" si="2"/>
        <v>1.0678739515085389</v>
      </c>
      <c r="K27">
        <f t="shared" si="3"/>
        <v>-6.7873951508538921E-2</v>
      </c>
      <c r="L27">
        <f t="shared" si="4"/>
        <v>-165.88275009996141</v>
      </c>
      <c r="M27">
        <f t="shared" si="5"/>
        <v>-5978504.3817523662</v>
      </c>
    </row>
    <row r="28" spans="1:13" x14ac:dyDescent="0.25">
      <c r="A28">
        <v>1988</v>
      </c>
      <c r="B28" s="17">
        <v>463600</v>
      </c>
      <c r="C28" s="17">
        <v>35946400</v>
      </c>
      <c r="D28" s="18">
        <v>9.7099999999999997E-4</v>
      </c>
      <c r="E28" s="15">
        <f t="shared" si="0"/>
        <v>34903.954400000002</v>
      </c>
      <c r="F28" s="19">
        <v>1.229046473552865E-4</v>
      </c>
      <c r="G28">
        <f t="shared" si="1"/>
        <v>283992144.73234218</v>
      </c>
      <c r="I28">
        <v>9.562257271345429E-4</v>
      </c>
      <c r="J28">
        <f t="shared" si="2"/>
        <v>1.0154506121789153</v>
      </c>
      <c r="K28">
        <f t="shared" si="3"/>
        <v>-1.5450612178915302E-2</v>
      </c>
      <c r="L28">
        <f t="shared" si="4"/>
        <v>-539.28746294494442</v>
      </c>
      <c r="M28">
        <f t="shared" si="5"/>
        <v>-4387852.4901178041</v>
      </c>
    </row>
    <row r="29" spans="1:13" x14ac:dyDescent="0.25">
      <c r="A29">
        <v>1989</v>
      </c>
      <c r="B29" s="17">
        <v>688591</v>
      </c>
      <c r="C29" s="17">
        <v>71666398</v>
      </c>
      <c r="D29" s="18">
        <v>3.9399999999999998E-2</v>
      </c>
      <c r="E29" s="15">
        <f t="shared" si="0"/>
        <v>2823656.0811999999</v>
      </c>
      <c r="F29" s="19">
        <v>3.9077154951133982E-3</v>
      </c>
      <c r="G29">
        <f t="shared" si="1"/>
        <v>722584866.97175992</v>
      </c>
      <c r="I29">
        <v>2.9332644018174002E-2</v>
      </c>
      <c r="J29">
        <f t="shared" si="2"/>
        <v>1.3432133828641031</v>
      </c>
      <c r="K29">
        <f t="shared" si="3"/>
        <v>-0.34321338286410308</v>
      </c>
      <c r="L29">
        <f t="shared" si="4"/>
        <v>-969116.55567344849</v>
      </c>
      <c r="M29">
        <f t="shared" si="5"/>
        <v>-248000796.59978563</v>
      </c>
    </row>
    <row r="30" spans="1:13" x14ac:dyDescent="0.25">
      <c r="A30">
        <v>1990</v>
      </c>
      <c r="B30" s="17">
        <f>1036.21*1000</f>
        <v>1036210</v>
      </c>
      <c r="C30" s="17">
        <f>123641.02*1000</f>
        <v>123641020</v>
      </c>
      <c r="D30" s="18">
        <v>0.44900000000000001</v>
      </c>
      <c r="E30" s="15">
        <f t="shared" si="0"/>
        <v>55514817.980000004</v>
      </c>
      <c r="F30" s="19">
        <v>9.4330878502697862E-2</v>
      </c>
      <c r="G30">
        <f t="shared" si="1"/>
        <v>588511618.47721243</v>
      </c>
      <c r="I30">
        <v>0.72395659354509145</v>
      </c>
      <c r="J30">
        <f t="shared" si="2"/>
        <v>0.62020292929624954</v>
      </c>
      <c r="K30">
        <f t="shared" si="3"/>
        <v>0.37979707070375046</v>
      </c>
      <c r="L30">
        <f t="shared" si="4"/>
        <v>21084365.249455899</v>
      </c>
      <c r="M30">
        <f t="shared" si="5"/>
        <v>223514988.77276847</v>
      </c>
    </row>
    <row r="31" spans="1:13" x14ac:dyDescent="0.25">
      <c r="A31">
        <v>1991</v>
      </c>
      <c r="B31" s="17">
        <v>1437770</v>
      </c>
      <c r="C31" s="17">
        <v>168661230</v>
      </c>
      <c r="D31" s="18">
        <v>0.95</v>
      </c>
      <c r="E31" s="15">
        <f t="shared" si="0"/>
        <v>160228168.5</v>
      </c>
      <c r="F31" s="19">
        <v>0.25627029765321213</v>
      </c>
      <c r="G31">
        <f t="shared" si="1"/>
        <v>625231132.78161705</v>
      </c>
      <c r="I31">
        <v>1.6649426992692931</v>
      </c>
      <c r="J31">
        <f t="shared" si="2"/>
        <v>0.57059020734883803</v>
      </c>
      <c r="K31">
        <f t="shared" si="3"/>
        <v>0.42940979265116197</v>
      </c>
      <c r="L31">
        <f t="shared" si="4"/>
        <v>68803544.612460434</v>
      </c>
      <c r="M31">
        <f t="shared" si="5"/>
        <v>268480371.08680528</v>
      </c>
    </row>
    <row r="32" spans="1:13" x14ac:dyDescent="0.25">
      <c r="A32">
        <v>1992</v>
      </c>
      <c r="B32" s="17">
        <v>3065940</v>
      </c>
      <c r="C32" s="17">
        <v>340323632</v>
      </c>
      <c r="D32" s="18">
        <v>0.99101667602856958</v>
      </c>
      <c r="E32" s="15">
        <f t="shared" si="0"/>
        <v>337266394.55861014</v>
      </c>
      <c r="F32" s="19">
        <v>0.32008145027463697</v>
      </c>
      <c r="G32">
        <f t="shared" si="1"/>
        <v>1053689285.240454</v>
      </c>
      <c r="I32">
        <v>1.8794204429558845</v>
      </c>
      <c r="J32">
        <f t="shared" si="2"/>
        <v>0.52729908293959726</v>
      </c>
      <c r="K32">
        <f t="shared" si="3"/>
        <v>0.47270091706040274</v>
      </c>
      <c r="L32">
        <f t="shared" si="4"/>
        <v>159426134.00151065</v>
      </c>
      <c r="M32">
        <f t="shared" si="5"/>
        <v>498079891.42988294</v>
      </c>
    </row>
    <row r="33" spans="1:23" x14ac:dyDescent="0.25">
      <c r="A33">
        <v>1993</v>
      </c>
      <c r="B33" s="17">
        <v>4454238</v>
      </c>
      <c r="C33" s="17">
        <v>523483070</v>
      </c>
      <c r="D33" s="18">
        <v>0.99905001620451606</v>
      </c>
      <c r="E33" s="15">
        <f t="shared" si="0"/>
        <v>522985769.56628984</v>
      </c>
      <c r="F33" s="19">
        <v>0.35404696552831566</v>
      </c>
      <c r="G33">
        <f t="shared" si="1"/>
        <v>1477164954.0503206</v>
      </c>
      <c r="I33">
        <v>1.9479067857170271</v>
      </c>
      <c r="J33">
        <f t="shared" si="2"/>
        <v>0.51288389338238505</v>
      </c>
      <c r="K33">
        <f t="shared" si="3"/>
        <v>0.48711610661761495</v>
      </c>
      <c r="L33">
        <f t="shared" si="4"/>
        <v>254754791.88754824</v>
      </c>
      <c r="M33">
        <f t="shared" si="5"/>
        <v>719550841.24898028</v>
      </c>
    </row>
    <row r="34" spans="1:23" x14ac:dyDescent="0.25">
      <c r="A34">
        <v>1994</v>
      </c>
      <c r="B34" s="17">
        <v>10467525.550000001</v>
      </c>
      <c r="C34" s="17">
        <v>1125573128</v>
      </c>
      <c r="D34" s="18">
        <v>0.99914168318112695</v>
      </c>
      <c r="E34" s="15">
        <f t="shared" si="0"/>
        <v>1124607029.6533661</v>
      </c>
      <c r="F34" s="19">
        <v>0.36883668437314199</v>
      </c>
      <c r="G34">
        <f t="shared" si="1"/>
        <v>3049065012.5127788</v>
      </c>
      <c r="I34">
        <v>1.9529976519204801</v>
      </c>
      <c r="J34">
        <f t="shared" si="2"/>
        <v>0.51159389884499917</v>
      </c>
      <c r="K34">
        <f t="shared" si="3"/>
        <v>0.48840610115500083</v>
      </c>
      <c r="L34">
        <f t="shared" si="4"/>
        <v>549264934.68450689</v>
      </c>
      <c r="M34">
        <f t="shared" si="5"/>
        <v>1489181954.9294901</v>
      </c>
    </row>
    <row r="35" spans="1:23" x14ac:dyDescent="0.25">
      <c r="A35">
        <v>1995</v>
      </c>
      <c r="B35" s="17">
        <v>14010169.199999999</v>
      </c>
      <c r="C35" s="17">
        <v>1591855009</v>
      </c>
      <c r="D35" s="18">
        <v>1.0002083381017048</v>
      </c>
      <c r="E35" s="15">
        <f t="shared" si="0"/>
        <v>1592186653.0507643</v>
      </c>
      <c r="F35" s="19">
        <v>0.38128913011237792</v>
      </c>
      <c r="G35">
        <f t="shared" si="1"/>
        <v>4175798697.9106822</v>
      </c>
      <c r="I35">
        <v>2.0394655496888743</v>
      </c>
      <c r="J35">
        <f t="shared" si="2"/>
        <v>0.4904266896071322</v>
      </c>
      <c r="K35">
        <f t="shared" si="3"/>
        <v>0.5095733103928678</v>
      </c>
      <c r="L35">
        <f t="shared" si="4"/>
        <v>811335823.55841839</v>
      </c>
      <c r="M35">
        <f t="shared" si="5"/>
        <v>2127875566.028573</v>
      </c>
    </row>
    <row r="36" spans="1:23" x14ac:dyDescent="0.25">
      <c r="A36">
        <v>1996</v>
      </c>
      <c r="B36" s="17">
        <v>15983532</v>
      </c>
      <c r="C36" s="17">
        <v>1948568289</v>
      </c>
      <c r="D36" s="18">
        <v>1</v>
      </c>
      <c r="E36" s="15">
        <f t="shared" si="0"/>
        <v>1948568289</v>
      </c>
      <c r="F36" s="19">
        <v>0.38188257392170288</v>
      </c>
      <c r="G36">
        <f t="shared" si="1"/>
        <v>5102532616.2159824</v>
      </c>
      <c r="I36">
        <v>1.8633103279198198</v>
      </c>
      <c r="J36">
        <f t="shared" si="2"/>
        <v>0.53667925573964348</v>
      </c>
      <c r="K36">
        <f t="shared" si="3"/>
        <v>0.46332074426035652</v>
      </c>
      <c r="L36">
        <f t="shared" si="4"/>
        <v>902812109.90160942</v>
      </c>
      <c r="M36">
        <f t="shared" si="5"/>
        <v>2364109209.357933</v>
      </c>
      <c r="S36" t="s">
        <v>16</v>
      </c>
      <c r="T36" t="s">
        <v>17</v>
      </c>
      <c r="U36" t="s">
        <v>12</v>
      </c>
      <c r="V36" t="s">
        <v>18</v>
      </c>
      <c r="W36" t="s">
        <v>19</v>
      </c>
    </row>
    <row r="37" spans="1:23" x14ac:dyDescent="0.25">
      <c r="A37">
        <v>1997</v>
      </c>
      <c r="B37" s="17">
        <f>19452189+4370069</f>
        <v>23822258</v>
      </c>
      <c r="C37" s="17">
        <v>2193492550</v>
      </c>
      <c r="D37" s="18">
        <v>1</v>
      </c>
      <c r="E37" s="15">
        <f t="shared" si="0"/>
        <v>2193492550</v>
      </c>
      <c r="F37" s="19">
        <v>0.38390116194417367</v>
      </c>
      <c r="G37">
        <f t="shared" si="1"/>
        <v>5713690833.5770407</v>
      </c>
      <c r="I37">
        <v>1.7624052500745757</v>
      </c>
      <c r="J37">
        <f t="shared" si="2"/>
        <v>0.56740638962445511</v>
      </c>
      <c r="K37">
        <f t="shared" si="3"/>
        <v>0.43259361037554489</v>
      </c>
      <c r="L37">
        <f t="shared" si="4"/>
        <v>948890861.53636038</v>
      </c>
      <c r="M37">
        <f t="shared" si="5"/>
        <v>2471706146.2667484</v>
      </c>
      <c r="S37" s="1">
        <v>24951113</v>
      </c>
      <c r="T37">
        <f>S37/F37</f>
        <v>64993585.519880123</v>
      </c>
      <c r="U37">
        <v>0.43259361037554489</v>
      </c>
      <c r="V37">
        <f>S37*U37</f>
        <v>10793692.055558193</v>
      </c>
      <c r="W37">
        <f>V37/F37</f>
        <v>28115809.811296679</v>
      </c>
    </row>
    <row r="38" spans="1:23" x14ac:dyDescent="0.25">
      <c r="A38">
        <v>1998</v>
      </c>
      <c r="B38" s="17">
        <f>19184800+4821834</f>
        <v>24006634</v>
      </c>
      <c r="C38" s="17">
        <v>1391194385</v>
      </c>
      <c r="D38" s="18">
        <v>1</v>
      </c>
      <c r="E38" s="15">
        <f t="shared" si="0"/>
        <v>1391194385</v>
      </c>
      <c r="F38" s="19">
        <v>0.38729887547383596</v>
      </c>
      <c r="G38">
        <f t="shared" si="1"/>
        <v>3592043440.0899324</v>
      </c>
      <c r="I38">
        <v>1.7745992966221718</v>
      </c>
      <c r="J38">
        <f t="shared" si="2"/>
        <v>0.56350749259476862</v>
      </c>
      <c r="K38">
        <f t="shared" si="3"/>
        <v>0.43649250740523138</v>
      </c>
      <c r="L38">
        <f t="shared" si="4"/>
        <v>607245925.39672875</v>
      </c>
      <c r="M38">
        <f t="shared" si="5"/>
        <v>1567900047.8733673</v>
      </c>
      <c r="S38" s="1">
        <v>84733205.4375</v>
      </c>
      <c r="T38">
        <f t="shared" ref="T38:T51" si="6">S38/F38</f>
        <v>218779890.1657905</v>
      </c>
      <c r="U38">
        <v>0.43649250740523138</v>
      </c>
      <c r="V38">
        <f t="shared" ref="V38:V51" si="7">S38*U38</f>
        <v>36985409.30189696</v>
      </c>
      <c r="W38">
        <f t="shared" ref="W38:W51" si="8">V38/F38</f>
        <v>95495782.828307018</v>
      </c>
    </row>
    <row r="39" spans="1:23" x14ac:dyDescent="0.25">
      <c r="A39">
        <v>1999</v>
      </c>
      <c r="B39" s="17">
        <v>13089385</v>
      </c>
      <c r="C39" s="17">
        <v>1326615200</v>
      </c>
      <c r="D39" s="18">
        <v>1</v>
      </c>
      <c r="E39" s="15">
        <f t="shared" si="0"/>
        <v>1326615200</v>
      </c>
      <c r="F39" s="19">
        <v>0.38293065855210578</v>
      </c>
      <c r="G39">
        <f t="shared" si="1"/>
        <v>3464374477.1339221</v>
      </c>
      <c r="I39">
        <v>1.8296746741432033</v>
      </c>
      <c r="J39">
        <f t="shared" si="2"/>
        <v>0.54654524879854838</v>
      </c>
      <c r="K39">
        <f t="shared" si="3"/>
        <v>0.45345475120145162</v>
      </c>
      <c r="L39">
        <f t="shared" si="4"/>
        <v>601559965.45606399</v>
      </c>
      <c r="M39">
        <f t="shared" si="5"/>
        <v>1570937066.5974219</v>
      </c>
      <c r="S39" s="1">
        <v>278534835</v>
      </c>
      <c r="T39">
        <f t="shared" si="6"/>
        <v>727376690.21635532</v>
      </c>
      <c r="U39">
        <v>0.45345475120145162</v>
      </c>
      <c r="V39">
        <f t="shared" si="7"/>
        <v>126302944.30586238</v>
      </c>
      <c r="W39">
        <f t="shared" si="8"/>
        <v>329832416.09179276</v>
      </c>
    </row>
    <row r="40" spans="1:23" x14ac:dyDescent="0.25">
      <c r="A40">
        <v>2000</v>
      </c>
      <c r="B40" s="17">
        <v>18279593</v>
      </c>
      <c r="C40" s="17">
        <v>3065370700</v>
      </c>
      <c r="D40" s="18">
        <v>1</v>
      </c>
      <c r="E40" s="15">
        <f t="shared" si="0"/>
        <v>3065370700</v>
      </c>
      <c r="F40" s="19">
        <v>0.37933627531880071</v>
      </c>
      <c r="G40">
        <f t="shared" si="1"/>
        <v>8080879418.726326</v>
      </c>
      <c r="I40">
        <v>1.7172657795617845</v>
      </c>
      <c r="J40">
        <f t="shared" si="2"/>
        <v>0.58232104307999555</v>
      </c>
      <c r="K40">
        <f t="shared" si="3"/>
        <v>0.41767895692000445</v>
      </c>
      <c r="L40">
        <f t="shared" si="4"/>
        <v>1280340836.5491438</v>
      </c>
      <c r="M40">
        <f t="shared" si="5"/>
        <v>3375213286.6099439</v>
      </c>
      <c r="S40" s="1">
        <v>451836804</v>
      </c>
      <c r="T40">
        <f t="shared" si="6"/>
        <v>1191124691.7270663</v>
      </c>
      <c r="U40">
        <v>0.41767895692000445</v>
      </c>
      <c r="V40">
        <f t="shared" si="7"/>
        <v>188722724.99278849</v>
      </c>
      <c r="W40">
        <f t="shared" si="8"/>
        <v>497507718.80222285</v>
      </c>
    </row>
    <row r="41" spans="1:23" x14ac:dyDescent="0.25">
      <c r="A41">
        <v>2001</v>
      </c>
      <c r="B41" s="17">
        <v>16685616</v>
      </c>
      <c r="C41" s="17">
        <v>2329049596</v>
      </c>
      <c r="D41" s="18">
        <v>1</v>
      </c>
      <c r="E41" s="15">
        <f t="shared" si="0"/>
        <v>2329049596</v>
      </c>
      <c r="F41" s="19">
        <v>0.37529495870211443</v>
      </c>
      <c r="G41">
        <f t="shared" si="1"/>
        <v>6205917617.5842352</v>
      </c>
      <c r="I41">
        <v>1.7710309068982082</v>
      </c>
      <c r="J41">
        <f t="shared" si="2"/>
        <v>0.5646428846074768</v>
      </c>
      <c r="K41">
        <f t="shared" si="3"/>
        <v>0.4353571153925232</v>
      </c>
      <c r="L41">
        <f t="shared" si="4"/>
        <v>1013968313.7206815</v>
      </c>
      <c r="M41">
        <f t="shared" si="5"/>
        <v>2701790392.3551126</v>
      </c>
      <c r="S41" s="1">
        <v>315606000</v>
      </c>
      <c r="T41">
        <f t="shared" si="6"/>
        <v>840954541.70624292</v>
      </c>
      <c r="U41">
        <v>0.4353571153925232</v>
      </c>
      <c r="V41">
        <f t="shared" si="7"/>
        <v>137401317.76057267</v>
      </c>
      <c r="W41">
        <f t="shared" si="8"/>
        <v>366115543.45347124</v>
      </c>
    </row>
    <row r="42" spans="1:23" x14ac:dyDescent="0.25">
      <c r="A42">
        <v>2002</v>
      </c>
      <c r="B42" s="17">
        <v>15460848</v>
      </c>
      <c r="C42" s="17">
        <v>2156072411</v>
      </c>
      <c r="D42" s="18">
        <v>3.14</v>
      </c>
      <c r="E42" s="15">
        <f t="shared" si="0"/>
        <v>6770067370.54</v>
      </c>
      <c r="F42" s="19">
        <v>0.47237812708391297</v>
      </c>
      <c r="G42">
        <f t="shared" si="1"/>
        <v>14331881563.469109</v>
      </c>
      <c r="I42">
        <v>2.3689375398751875</v>
      </c>
      <c r="J42">
        <f t="shared" si="2"/>
        <v>1.3254887252812235</v>
      </c>
      <c r="K42">
        <f t="shared" si="3"/>
        <v>-0.32548872528122352</v>
      </c>
      <c r="L42">
        <f t="shared" si="4"/>
        <v>-2203580598.5050693</v>
      </c>
      <c r="M42">
        <f t="shared" si="5"/>
        <v>-4664865860.975029</v>
      </c>
      <c r="S42" s="1">
        <v>829992086.60000002</v>
      </c>
      <c r="T42">
        <f t="shared" si="6"/>
        <v>1757050208.3229623</v>
      </c>
      <c r="U42">
        <v>-0.32548872528122352</v>
      </c>
      <c r="V42">
        <f t="shared" si="7"/>
        <v>-270153066.26093692</v>
      </c>
      <c r="W42">
        <f t="shared" si="8"/>
        <v>-571900032.56214929</v>
      </c>
    </row>
    <row r="43" spans="1:23" x14ac:dyDescent="0.25">
      <c r="A43">
        <v>2003</v>
      </c>
      <c r="B43" s="17">
        <v>13335674</v>
      </c>
      <c r="C43" s="17">
        <v>2235435424</v>
      </c>
      <c r="D43" s="18">
        <v>2.93</v>
      </c>
      <c r="E43" s="15">
        <f t="shared" si="0"/>
        <v>6549825792.3200006</v>
      </c>
      <c r="F43" s="19">
        <v>0.53587920679411816</v>
      </c>
      <c r="G43">
        <f t="shared" si="1"/>
        <v>12222578725.351454</v>
      </c>
      <c r="I43">
        <v>2.4991390154447894</v>
      </c>
      <c r="J43">
        <f t="shared" si="2"/>
        <v>1.1724037686148994</v>
      </c>
      <c r="K43">
        <f t="shared" si="3"/>
        <v>-0.17240376861489937</v>
      </c>
      <c r="L43">
        <f t="shared" si="4"/>
        <v>-1129214650.3670373</v>
      </c>
      <c r="M43">
        <f t="shared" si="5"/>
        <v>-2107218634.4428835</v>
      </c>
      <c r="S43" s="1">
        <v>938449114</v>
      </c>
      <c r="T43">
        <f t="shared" si="6"/>
        <v>1751232557.8263144</v>
      </c>
      <c r="U43">
        <v>-0.17240376861489937</v>
      </c>
      <c r="V43">
        <f t="shared" si="7"/>
        <v>-161792163.90691331</v>
      </c>
      <c r="W43">
        <f t="shared" si="8"/>
        <v>-301919092.69036627</v>
      </c>
    </row>
    <row r="44" spans="1:23" x14ac:dyDescent="0.25">
      <c r="A44">
        <v>2004</v>
      </c>
      <c r="B44" s="17">
        <v>10237032</v>
      </c>
      <c r="C44" s="17">
        <v>2108952134</v>
      </c>
      <c r="D44" s="18">
        <v>2.93</v>
      </c>
      <c r="E44" s="15">
        <f t="shared" si="0"/>
        <v>6179229752.6199999</v>
      </c>
      <c r="F44" s="19">
        <v>0.55954212097640244</v>
      </c>
      <c r="G44">
        <f t="shared" si="1"/>
        <v>11043368355.964388</v>
      </c>
      <c r="I44">
        <v>2.6082770636692976</v>
      </c>
      <c r="J44">
        <f t="shared" si="2"/>
        <v>1.1233469177074715</v>
      </c>
      <c r="K44">
        <f t="shared" si="3"/>
        <v>-0.12334691770747153</v>
      </c>
      <c r="L44">
        <f t="shared" si="4"/>
        <v>-762188943.79197872</v>
      </c>
      <c r="M44">
        <f t="shared" si="5"/>
        <v>-1362165447.8164344</v>
      </c>
      <c r="S44" s="1">
        <v>1149770969</v>
      </c>
      <c r="T44">
        <f t="shared" si="6"/>
        <v>2054842568.4086959</v>
      </c>
      <c r="U44">
        <v>-0.12334691770747153</v>
      </c>
      <c r="V44">
        <f t="shared" si="7"/>
        <v>-141820705.0956828</v>
      </c>
      <c r="W44">
        <f t="shared" si="8"/>
        <v>-253458497.18731683</v>
      </c>
    </row>
    <row r="45" spans="1:23" x14ac:dyDescent="0.25">
      <c r="A45">
        <v>2005</v>
      </c>
      <c r="B45" s="17">
        <v>8686592</v>
      </c>
      <c r="C45" s="17">
        <v>2141997828</v>
      </c>
      <c r="D45" s="18">
        <v>2.9284166666666671</v>
      </c>
      <c r="E45" s="15">
        <f t="shared" si="0"/>
        <v>6272662139.479001</v>
      </c>
      <c r="F45" s="19">
        <v>0.62836580185649993</v>
      </c>
      <c r="G45">
        <f t="shared" si="1"/>
        <v>9982500831.4368629</v>
      </c>
      <c r="I45">
        <v>2.886089987963151</v>
      </c>
      <c r="J45">
        <f t="shared" si="2"/>
        <v>1.0146657515462254</v>
      </c>
      <c r="K45">
        <f t="shared" si="3"/>
        <v>-1.4665751546225403E-2</v>
      </c>
      <c r="L45">
        <f t="shared" si="4"/>
        <v>-91993304.47101371</v>
      </c>
      <c r="M45">
        <f t="shared" si="5"/>
        <v>-146400877.00384155</v>
      </c>
      <c r="S45" s="1">
        <v>1267912651.8020003</v>
      </c>
      <c r="T45">
        <f t="shared" si="6"/>
        <v>2017793852.0141709</v>
      </c>
      <c r="U45">
        <v>-1.4665751546225403E-2</v>
      </c>
      <c r="V45">
        <f t="shared" si="7"/>
        <v>-18594891.933643937</v>
      </c>
      <c r="W45">
        <f t="shared" si="8"/>
        <v>-29592463.305140939</v>
      </c>
    </row>
    <row r="46" spans="1:23" x14ac:dyDescent="0.25">
      <c r="A46">
        <v>2006</v>
      </c>
      <c r="B46" s="17">
        <v>5079518</v>
      </c>
      <c r="C46" s="17">
        <v>1868457777</v>
      </c>
      <c r="D46" s="18">
        <v>3.0777499999999995</v>
      </c>
      <c r="E46" s="15">
        <f t="shared" si="0"/>
        <v>5750645923.1617489</v>
      </c>
      <c r="F46" s="19">
        <v>0.69560094265514538</v>
      </c>
      <c r="G46">
        <f t="shared" si="1"/>
        <v>8267162349.1642075</v>
      </c>
      <c r="I46">
        <v>3.0514160367402683</v>
      </c>
      <c r="J46">
        <f t="shared" si="2"/>
        <v>1.0086300795901508</v>
      </c>
      <c r="K46">
        <f t="shared" si="3"/>
        <v>-8.6300795901508298E-3</v>
      </c>
      <c r="L46">
        <f t="shared" si="4"/>
        <v>-49628532.01166229</v>
      </c>
      <c r="M46">
        <f t="shared" si="5"/>
        <v>-71346269.057985425</v>
      </c>
      <c r="S46" s="1">
        <v>903231374.21204984</v>
      </c>
      <c r="T46">
        <f t="shared" si="6"/>
        <v>1298490727.6927605</v>
      </c>
      <c r="U46">
        <v>-8.6300795901508298E-3</v>
      </c>
      <c r="V46">
        <f t="shared" si="7"/>
        <v>-7794958.647771298</v>
      </c>
      <c r="W46">
        <f t="shared" si="8"/>
        <v>-11206078.327061391</v>
      </c>
    </row>
    <row r="47" spans="1:23" x14ac:dyDescent="0.25">
      <c r="A47">
        <v>2007</v>
      </c>
      <c r="B47" s="17">
        <v>3301173</v>
      </c>
      <c r="C47" s="17">
        <v>1287002081</v>
      </c>
      <c r="D47" s="18">
        <v>3.1191666666666666</v>
      </c>
      <c r="E47" s="15">
        <f t="shared" si="0"/>
        <v>4014373990.9858332</v>
      </c>
      <c r="F47" s="19">
        <v>0.80743713266262229</v>
      </c>
      <c r="G47">
        <f t="shared" si="1"/>
        <v>4971748051.4525585</v>
      </c>
      <c r="I47">
        <v>3.4681952560821623</v>
      </c>
      <c r="J47">
        <f t="shared" si="2"/>
        <v>0.89936305091144875</v>
      </c>
      <c r="K47">
        <f t="shared" si="3"/>
        <v>0.10063694908855125</v>
      </c>
      <c r="L47">
        <f t="shared" si="4"/>
        <v>403994350.95324558</v>
      </c>
      <c r="M47">
        <f t="shared" si="5"/>
        <v>500341555.53513497</v>
      </c>
      <c r="S47" s="1">
        <v>681124773.68416667</v>
      </c>
      <c r="T47">
        <f t="shared" si="6"/>
        <v>843563846.80758333</v>
      </c>
      <c r="U47">
        <v>0.10063694908855125</v>
      </c>
      <c r="V47">
        <f t="shared" si="7"/>
        <v>68546319.17220448</v>
      </c>
      <c r="W47">
        <f t="shared" si="8"/>
        <v>84893691.904117227</v>
      </c>
    </row>
    <row r="48" spans="1:23" x14ac:dyDescent="0.25">
      <c r="A48">
        <v>2008</v>
      </c>
      <c r="B48" s="17">
        <v>3194554</v>
      </c>
      <c r="C48" s="17">
        <v>1491089341</v>
      </c>
      <c r="D48" s="18">
        <v>3.1831666666666667</v>
      </c>
      <c r="E48" s="15">
        <f t="shared" si="0"/>
        <v>4746385887.2931671</v>
      </c>
      <c r="F48" s="19">
        <v>1</v>
      </c>
      <c r="G48">
        <f t="shared" si="1"/>
        <v>4746385887.2931671</v>
      </c>
      <c r="I48">
        <v>4.0175298226815332</v>
      </c>
      <c r="J48">
        <f t="shared" si="2"/>
        <v>0.79231936218510413</v>
      </c>
      <c r="K48">
        <f t="shared" si="3"/>
        <v>0.20768063781489587</v>
      </c>
      <c r="L48">
        <f t="shared" si="4"/>
        <v>985732448.38866544</v>
      </c>
      <c r="M48">
        <f t="shared" si="5"/>
        <v>985732448.38866544</v>
      </c>
      <c r="S48" s="1">
        <v>985179508.40802336</v>
      </c>
      <c r="T48">
        <f t="shared" si="6"/>
        <v>985179508.40802336</v>
      </c>
      <c r="U48">
        <v>0.20768063781489587</v>
      </c>
      <c r="V48">
        <f t="shared" si="7"/>
        <v>204602708.66834387</v>
      </c>
      <c r="W48">
        <f t="shared" si="8"/>
        <v>204602708.66834387</v>
      </c>
    </row>
    <row r="49" spans="1:23" x14ac:dyDescent="0.25">
      <c r="A49">
        <v>2009</v>
      </c>
      <c r="B49" s="17">
        <v>5286458</v>
      </c>
      <c r="C49" s="17">
        <v>1802851356</v>
      </c>
      <c r="D49" s="18">
        <v>3.75</v>
      </c>
      <c r="E49" s="15">
        <f t="shared" si="0"/>
        <v>6760692585</v>
      </c>
      <c r="F49" s="19">
        <v>1.1484823820024794</v>
      </c>
      <c r="G49">
        <f t="shared" si="1"/>
        <v>5886631515.593771</v>
      </c>
      <c r="I49">
        <v>4.5113739453268948</v>
      </c>
      <c r="J49">
        <f t="shared" si="2"/>
        <v>0.83123235746937718</v>
      </c>
      <c r="K49">
        <f t="shared" si="3"/>
        <v>0.16876764253062282</v>
      </c>
      <c r="L49">
        <f t="shared" si="4"/>
        <v>1140986149.4447124</v>
      </c>
      <c r="M49">
        <f t="shared" si="5"/>
        <v>993472923.33322811</v>
      </c>
      <c r="S49" s="1">
        <v>1031783429.25</v>
      </c>
      <c r="T49">
        <f t="shared" si="6"/>
        <v>898388556.42782736</v>
      </c>
      <c r="U49">
        <v>0.16876764253062282</v>
      </c>
      <c r="V49">
        <f t="shared" si="7"/>
        <v>174131656.95668417</v>
      </c>
      <c r="W49">
        <f t="shared" si="8"/>
        <v>151618918.74481383</v>
      </c>
    </row>
    <row r="50" spans="1:23" x14ac:dyDescent="0.25">
      <c r="A50">
        <v>2010</v>
      </c>
      <c r="B50" s="17">
        <v>5266839</v>
      </c>
      <c r="C50" s="17">
        <v>2497162483</v>
      </c>
      <c r="D50">
        <v>3.89</v>
      </c>
      <c r="E50" s="15">
        <f t="shared" si="0"/>
        <v>9713962058.8700008</v>
      </c>
      <c r="F50" s="19">
        <v>1.4453761629392667</v>
      </c>
      <c r="G50">
        <f t="shared" si="1"/>
        <v>6720715553.4625845</v>
      </c>
      <c r="I50">
        <v>5.4019751764847586</v>
      </c>
      <c r="J50">
        <f t="shared" si="2"/>
        <v>0.72010697437735172</v>
      </c>
      <c r="K50">
        <f t="shared" si="3"/>
        <v>0.27989302562264828</v>
      </c>
      <c r="L50">
        <f t="shared" si="4"/>
        <v>2718870231.4407344</v>
      </c>
      <c r="M50">
        <f t="shared" si="5"/>
        <v>1881081410.6078341</v>
      </c>
      <c r="S50" s="1">
        <v>664894322.64822006</v>
      </c>
      <c r="T50">
        <f t="shared" si="6"/>
        <v>460014728.1356253</v>
      </c>
      <c r="U50">
        <v>0.27989302562264828</v>
      </c>
      <c r="V50">
        <f t="shared" si="7"/>
        <v>186099283.68533164</v>
      </c>
      <c r="W50">
        <f t="shared" si="8"/>
        <v>128754914.08886017</v>
      </c>
    </row>
    <row r="51" spans="1:23" x14ac:dyDescent="0.25">
      <c r="A51">
        <v>2011</v>
      </c>
      <c r="B51" s="17">
        <v>3454011</v>
      </c>
      <c r="C51" s="17">
        <v>2182223056</v>
      </c>
      <c r="D51" s="18">
        <v>4.1100000000000003</v>
      </c>
      <c r="E51" s="15">
        <f t="shared" si="0"/>
        <v>8968936760.1599998</v>
      </c>
      <c r="F51" s="19">
        <v>1.7901219962331654</v>
      </c>
      <c r="G51">
        <f t="shared" si="1"/>
        <v>5010237726.2738161</v>
      </c>
      <c r="I51">
        <v>6.1710956392709342</v>
      </c>
      <c r="J51">
        <f t="shared" si="2"/>
        <v>0.66600815159065729</v>
      </c>
      <c r="K51">
        <f t="shared" si="3"/>
        <v>0.33399184840934271</v>
      </c>
      <c r="L51">
        <f t="shared" si="4"/>
        <v>2995551766.7923398</v>
      </c>
      <c r="M51">
        <f t="shared" si="5"/>
        <v>1673378559.1684144</v>
      </c>
      <c r="S51" s="1">
        <v>368674121.23260003</v>
      </c>
      <c r="T51">
        <f t="shared" si="6"/>
        <v>205949159.89434043</v>
      </c>
      <c r="U51">
        <v>0.33399184840934271</v>
      </c>
      <c r="V51">
        <f t="shared" si="7"/>
        <v>123134151.21116619</v>
      </c>
      <c r="W51">
        <f t="shared" si="8"/>
        <v>68785340.591462031</v>
      </c>
    </row>
    <row r="52" spans="1:23" x14ac:dyDescent="0.25">
      <c r="F52" s="1"/>
    </row>
    <row r="53" spans="1:23" x14ac:dyDescent="0.25">
      <c r="F53" s="1"/>
    </row>
    <row r="54" spans="1:23" x14ac:dyDescent="0.25">
      <c r="F54" s="1"/>
    </row>
    <row r="55" spans="1:23" x14ac:dyDescent="0.25">
      <c r="F55" s="1"/>
    </row>
    <row r="56" spans="1:23" x14ac:dyDescent="0.25">
      <c r="F56" s="1"/>
    </row>
    <row r="57" spans="1:23" x14ac:dyDescent="0.25">
      <c r="F57" s="1"/>
    </row>
    <row r="58" spans="1:23" x14ac:dyDescent="0.25">
      <c r="F58" s="1"/>
    </row>
    <row r="59" spans="1:23" x14ac:dyDescent="0.25">
      <c r="F59" s="1"/>
    </row>
    <row r="60" spans="1:23" x14ac:dyDescent="0.25">
      <c r="F60" s="1"/>
    </row>
    <row r="61" spans="1:23" x14ac:dyDescent="0.25">
      <c r="F61" s="1"/>
    </row>
    <row r="62" spans="1:23" x14ac:dyDescent="0.25">
      <c r="F62" s="1"/>
    </row>
    <row r="63" spans="1:23" x14ac:dyDescent="0.25">
      <c r="F63" s="1"/>
    </row>
    <row r="64" spans="1:23" x14ac:dyDescent="0.25">
      <c r="F64" s="1"/>
    </row>
    <row r="65" spans="6:6" x14ac:dyDescent="0.25">
      <c r="F65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Petróleo</vt:lpstr>
      <vt:lpstr>cálculo para sobrev de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2020-10-16T22:13:29Z</dcterms:created>
  <dcterms:modified xsi:type="dcterms:W3CDTF">2020-10-16T22:15:38Z</dcterms:modified>
</cp:coreProperties>
</file>