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pioYPFConicet\analisis\data\productividad\"/>
    </mc:Choice>
  </mc:AlternateContent>
  <xr:revisionPtr revIDLastSave="0" documentId="13_ncr:1_{D93B6561-FE48-48CF-A71A-DACD301A2ED7}" xr6:coauthVersionLast="47" xr6:coauthVersionMax="47" xr10:uidLastSave="{00000000-0000-0000-0000-000000000000}"/>
  <bookViews>
    <workbookView xWindow="-120" yWindow="-120" windowWidth="19800" windowHeight="11760" activeTab="2" xr2:uid="{00000000-000D-0000-FFFF-FFFF00000000}"/>
  </bookViews>
  <sheets>
    <sheet name="Arg TPais" sheetId="6" r:id="rId1"/>
    <sheet name="Arg Industria " sheetId="1" r:id="rId2"/>
    <sheet name="Brecha productividad" sheetId="4" r:id="rId3"/>
    <sheet name="EEUU prod" sheetId="3" r:id="rId4"/>
    <sheet name="Hoj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4" l="1"/>
  <c r="L63" i="4" s="1"/>
  <c r="L62" i="4" s="1"/>
  <c r="L61" i="4" s="1"/>
  <c r="L60" i="4" s="1"/>
  <c r="L65" i="4"/>
  <c r="D91" i="4"/>
  <c r="D90" i="4"/>
  <c r="D89" i="4"/>
  <c r="D79" i="4"/>
  <c r="D80" i="4"/>
  <c r="D81" i="4"/>
  <c r="D82" i="4"/>
  <c r="D83" i="4"/>
  <c r="D84" i="4"/>
  <c r="D85" i="4"/>
  <c r="D86" i="4"/>
  <c r="D87" i="4"/>
  <c r="D88" i="4"/>
  <c r="D78" i="4"/>
  <c r="Z33" i="1" l="1"/>
  <c r="Z32" i="1"/>
  <c r="R33" i="1"/>
  <c r="P33" i="1"/>
  <c r="K33" i="1"/>
  <c r="G33" i="1"/>
  <c r="AB33" i="6"/>
  <c r="AB32" i="6"/>
  <c r="U33" i="6"/>
  <c r="P33" i="6"/>
  <c r="L33" i="6"/>
  <c r="W33" i="6" s="1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U32" i="6"/>
  <c r="P32" i="6"/>
  <c r="U31" i="6"/>
  <c r="P31" i="6"/>
  <c r="U30" i="6"/>
  <c r="P30" i="6"/>
  <c r="U29" i="6"/>
  <c r="P29" i="6"/>
  <c r="U28" i="6"/>
  <c r="P28" i="6"/>
  <c r="U27" i="6"/>
  <c r="P27" i="6"/>
  <c r="U26" i="6"/>
  <c r="P26" i="6"/>
  <c r="U25" i="6"/>
  <c r="T25" i="6"/>
  <c r="P25" i="6"/>
  <c r="U24" i="6"/>
  <c r="T24" i="6"/>
  <c r="P24" i="6"/>
  <c r="U23" i="6"/>
  <c r="T23" i="6"/>
  <c r="P23" i="6"/>
  <c r="U22" i="6"/>
  <c r="T22" i="6"/>
  <c r="P22" i="6"/>
  <c r="U21" i="6"/>
  <c r="T21" i="6"/>
  <c r="P21" i="6"/>
  <c r="U20" i="6"/>
  <c r="W20" i="6" s="1"/>
  <c r="T20" i="6"/>
  <c r="P20" i="6"/>
  <c r="U19" i="6"/>
  <c r="T19" i="6"/>
  <c r="P19" i="6"/>
  <c r="U18" i="6"/>
  <c r="T18" i="6"/>
  <c r="P18" i="6"/>
  <c r="U17" i="6"/>
  <c r="U16" i="6" s="1"/>
  <c r="U15" i="6" s="1"/>
  <c r="U14" i="6" s="1"/>
  <c r="U13" i="6" s="1"/>
  <c r="U12" i="6" s="1"/>
  <c r="U11" i="6" s="1"/>
  <c r="U10" i="6" s="1"/>
  <c r="U9" i="6" s="1"/>
  <c r="U8" i="6" s="1"/>
  <c r="U7" i="6" s="1"/>
  <c r="U6" i="6" s="1"/>
  <c r="T17" i="6"/>
  <c r="P17" i="6"/>
  <c r="P16" i="6" s="1"/>
  <c r="P15" i="6" s="1"/>
  <c r="P14" i="6" s="1"/>
  <c r="P13" i="6" s="1"/>
  <c r="P12" i="6" s="1"/>
  <c r="P11" i="6" s="1"/>
  <c r="P10" i="6" s="1"/>
  <c r="P9" i="6" s="1"/>
  <c r="P8" i="6" s="1"/>
  <c r="P7" i="6" s="1"/>
  <c r="P6" i="6" s="1"/>
  <c r="T16" i="6"/>
  <c r="T15" i="6"/>
  <c r="T14" i="6"/>
  <c r="T13" i="6"/>
  <c r="T12" i="6"/>
  <c r="T11" i="6"/>
  <c r="T10" i="6"/>
  <c r="T9" i="6"/>
  <c r="T8" i="6"/>
  <c r="T7" i="6"/>
  <c r="T6" i="6"/>
  <c r="L32" i="6"/>
  <c r="W32" i="6" s="1"/>
  <c r="L31" i="6"/>
  <c r="W31" i="6" s="1"/>
  <c r="L30" i="6"/>
  <c r="W30" i="6" s="1"/>
  <c r="L29" i="6"/>
  <c r="L28" i="6"/>
  <c r="W28" i="6" s="1"/>
  <c r="L27" i="6"/>
  <c r="L26" i="6"/>
  <c r="L25" i="6"/>
  <c r="L24" i="6"/>
  <c r="L23" i="6"/>
  <c r="W23" i="6" s="1"/>
  <c r="L22" i="6"/>
  <c r="W22" i="6" s="1"/>
  <c r="L21" i="6"/>
  <c r="L20" i="6"/>
  <c r="L19" i="6"/>
  <c r="W19" i="6" s="1"/>
  <c r="L18" i="6"/>
  <c r="L17" i="6"/>
  <c r="J17" i="6"/>
  <c r="K17" i="6" s="1"/>
  <c r="K16" i="6" s="1"/>
  <c r="K15" i="6" s="1"/>
  <c r="K14" i="6" s="1"/>
  <c r="K13" i="6" s="1"/>
  <c r="K12" i="6" s="1"/>
  <c r="K11" i="6" s="1"/>
  <c r="K10" i="6" s="1"/>
  <c r="K9" i="6" s="1"/>
  <c r="K8" i="6" s="1"/>
  <c r="K7" i="6" s="1"/>
  <c r="K6" i="6" s="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D17" i="6"/>
  <c r="E17" i="6" s="1"/>
  <c r="E16" i="6" s="1"/>
  <c r="D16" i="6"/>
  <c r="D15" i="6" s="1"/>
  <c r="D14" i="6" s="1"/>
  <c r="D13" i="6" s="1"/>
  <c r="D12" i="6" s="1"/>
  <c r="D11" i="6" s="1"/>
  <c r="D10" i="6" s="1"/>
  <c r="D9" i="6" s="1"/>
  <c r="D8" i="6" s="1"/>
  <c r="D7" i="6" s="1"/>
  <c r="D6" i="6" s="1"/>
  <c r="W27" i="6" l="1"/>
  <c r="F16" i="6"/>
  <c r="W18" i="6"/>
  <c r="W24" i="6"/>
  <c r="W26" i="6"/>
  <c r="W17" i="6"/>
  <c r="X17" i="6" s="1"/>
  <c r="W21" i="6"/>
  <c r="W25" i="6"/>
  <c r="X25" i="6" s="1"/>
  <c r="W29" i="6"/>
  <c r="X29" i="6" s="1"/>
  <c r="J16" i="6"/>
  <c r="E15" i="6"/>
  <c r="F15" i="6"/>
  <c r="X23" i="6" l="1"/>
  <c r="X27" i="6"/>
  <c r="X33" i="6"/>
  <c r="X26" i="6"/>
  <c r="X22" i="6"/>
  <c r="X28" i="6"/>
  <c r="X24" i="6"/>
  <c r="X32" i="6"/>
  <c r="X31" i="6"/>
  <c r="X30" i="6"/>
  <c r="X21" i="6"/>
  <c r="X20" i="6"/>
  <c r="X19" i="6"/>
  <c r="X18" i="6"/>
  <c r="J15" i="6"/>
  <c r="L16" i="6"/>
  <c r="W16" i="6" s="1"/>
  <c r="X16" i="6" s="1"/>
  <c r="E14" i="6"/>
  <c r="F14" i="6"/>
  <c r="J14" i="6" l="1"/>
  <c r="L15" i="6"/>
  <c r="W15" i="6" s="1"/>
  <c r="X15" i="6" s="1"/>
  <c r="E13" i="6"/>
  <c r="F13" i="6"/>
  <c r="L14" i="6" l="1"/>
  <c r="W14" i="6" s="1"/>
  <c r="X14" i="6" s="1"/>
  <c r="J13" i="6"/>
  <c r="E12" i="6"/>
  <c r="F12" i="6"/>
  <c r="J12" i="6" l="1"/>
  <c r="L13" i="6"/>
  <c r="W13" i="6" s="1"/>
  <c r="X13" i="6" s="1"/>
  <c r="E11" i="6"/>
  <c r="F11" i="6"/>
  <c r="J11" i="6" l="1"/>
  <c r="L12" i="6"/>
  <c r="W12" i="6" s="1"/>
  <c r="X12" i="6" s="1"/>
  <c r="E10" i="6"/>
  <c r="F10" i="6"/>
  <c r="J10" i="6" l="1"/>
  <c r="L11" i="6"/>
  <c r="W11" i="6" s="1"/>
  <c r="X11" i="6" s="1"/>
  <c r="E9" i="6"/>
  <c r="F9" i="6"/>
  <c r="L10" i="6" l="1"/>
  <c r="W10" i="6" s="1"/>
  <c r="X10" i="6" s="1"/>
  <c r="Y33" i="6" s="1"/>
  <c r="AC33" i="6" s="1"/>
  <c r="J9" i="6"/>
  <c r="E8" i="6"/>
  <c r="F8" i="6"/>
  <c r="Y11" i="6" l="1"/>
  <c r="AC11" i="6" s="1"/>
  <c r="Y10" i="6"/>
  <c r="AC10" i="6" s="1"/>
  <c r="Y21" i="6"/>
  <c r="AC21" i="6" s="1"/>
  <c r="Y17" i="6"/>
  <c r="AC17" i="6" s="1"/>
  <c r="Y20" i="6"/>
  <c r="AC20" i="6" s="1"/>
  <c r="Y30" i="6"/>
  <c r="AC30" i="6" s="1"/>
  <c r="Y26" i="6"/>
  <c r="AC26" i="6" s="1"/>
  <c r="Y27" i="6"/>
  <c r="AC27" i="6" s="1"/>
  <c r="Y19" i="6"/>
  <c r="AC19" i="6" s="1"/>
  <c r="Y31" i="6"/>
  <c r="AC31" i="6" s="1"/>
  <c r="Y18" i="6"/>
  <c r="AC18" i="6" s="1"/>
  <c r="Y32" i="6"/>
  <c r="AC32" i="6" s="1"/>
  <c r="Y24" i="6"/>
  <c r="AC24" i="6" s="1"/>
  <c r="Y22" i="6"/>
  <c r="AC22" i="6" s="1"/>
  <c r="Y23" i="6"/>
  <c r="AC23" i="6" s="1"/>
  <c r="Y25" i="6"/>
  <c r="AC25" i="6" s="1"/>
  <c r="Y29" i="6"/>
  <c r="AC29" i="6" s="1"/>
  <c r="Y28" i="6"/>
  <c r="AC28" i="6" s="1"/>
  <c r="Y16" i="6"/>
  <c r="AC16" i="6" s="1"/>
  <c r="Y15" i="6"/>
  <c r="AC15" i="6" s="1"/>
  <c r="Y14" i="6"/>
  <c r="AC14" i="6" s="1"/>
  <c r="Y13" i="6"/>
  <c r="AC13" i="6" s="1"/>
  <c r="Y12" i="6"/>
  <c r="AC12" i="6" s="1"/>
  <c r="J8" i="6"/>
  <c r="L9" i="6"/>
  <c r="W9" i="6" s="1"/>
  <c r="X9" i="6" s="1"/>
  <c r="Y9" i="6" s="1"/>
  <c r="AC9" i="6" s="1"/>
  <c r="E7" i="6"/>
  <c r="F7" i="6"/>
  <c r="J7" i="6" l="1"/>
  <c r="L8" i="6"/>
  <c r="W8" i="6" s="1"/>
  <c r="X8" i="6" s="1"/>
  <c r="Y8" i="6" s="1"/>
  <c r="AC8" i="6" s="1"/>
  <c r="E6" i="6"/>
  <c r="F6" i="6"/>
  <c r="J6" i="6" l="1"/>
  <c r="L6" i="6" s="1"/>
  <c r="W6" i="6" s="1"/>
  <c r="X6" i="6" s="1"/>
  <c r="Y6" i="6" s="1"/>
  <c r="AC6" i="6" s="1"/>
  <c r="L7" i="6"/>
  <c r="W7" i="6" s="1"/>
  <c r="X7" i="6" s="1"/>
  <c r="Y7" i="6" s="1"/>
  <c r="AC7" i="6" s="1"/>
  <c r="L66" i="4" l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H70" i="4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L14" i="3"/>
  <c r="L13" i="3"/>
  <c r="L12" i="3"/>
  <c r="L11" i="3"/>
  <c r="L10" i="3"/>
  <c r="L9" i="3"/>
  <c r="L8" i="3"/>
  <c r="L7" i="3"/>
  <c r="L6" i="3"/>
  <c r="L5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 s="1"/>
  <c r="O14" i="3" l="1"/>
  <c r="P29" i="3"/>
  <c r="P22" i="3"/>
  <c r="S22" i="3" s="1"/>
  <c r="P21" i="3"/>
  <c r="P15" i="3"/>
  <c r="Q15" i="3" s="1"/>
  <c r="P30" i="3"/>
  <c r="S30" i="3" s="1"/>
  <c r="P32" i="3"/>
  <c r="S32" i="3" s="1"/>
  <c r="P17" i="3"/>
  <c r="P25" i="3"/>
  <c r="P33" i="3"/>
  <c r="S33" i="3" s="1"/>
  <c r="S19" i="3"/>
  <c r="S27" i="3"/>
  <c r="P34" i="3"/>
  <c r="S34" i="3" s="1"/>
  <c r="S36" i="3"/>
  <c r="P23" i="3"/>
  <c r="S23" i="3" s="1"/>
  <c r="P18" i="3"/>
  <c r="S20" i="3"/>
  <c r="S29" i="3"/>
  <c r="P31" i="3"/>
  <c r="S31" i="3" s="1"/>
  <c r="P24" i="3"/>
  <c r="P26" i="3"/>
  <c r="S28" i="3"/>
  <c r="P19" i="3"/>
  <c r="P27" i="3"/>
  <c r="P35" i="3"/>
  <c r="S35" i="3" s="1"/>
  <c r="S21" i="3"/>
  <c r="P20" i="3"/>
  <c r="P28" i="3"/>
  <c r="P36" i="3"/>
  <c r="S24" i="3"/>
  <c r="P16" i="3"/>
  <c r="S16" i="3" s="1"/>
  <c r="S17" i="3"/>
  <c r="S25" i="3"/>
  <c r="S18" i="3"/>
  <c r="S26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9" i="3" s="1"/>
  <c r="F8" i="3"/>
  <c r="F7" i="3"/>
  <c r="F6" i="3"/>
  <c r="F5" i="3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D28" i="3"/>
  <c r="G28" i="3" s="1"/>
  <c r="D27" i="3"/>
  <c r="G27" i="3" s="1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8" i="3"/>
  <c r="G18" i="3" s="1"/>
  <c r="D17" i="3"/>
  <c r="G17" i="3" s="1"/>
  <c r="D16" i="3"/>
  <c r="G16" i="3" s="1"/>
  <c r="D14" i="3"/>
  <c r="D13" i="3"/>
  <c r="D12" i="3"/>
  <c r="G12" i="3" s="1"/>
  <c r="D11" i="3"/>
  <c r="G11" i="3" s="1"/>
  <c r="D10" i="3"/>
  <c r="D9" i="3"/>
  <c r="D8" i="3"/>
  <c r="D7" i="3"/>
  <c r="G7" i="3" s="1"/>
  <c r="D6" i="3"/>
  <c r="D5" i="3"/>
  <c r="D15" i="3"/>
  <c r="G15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G10" i="3" l="1"/>
  <c r="R29" i="3"/>
  <c r="T29" i="3" s="1"/>
  <c r="R21" i="3"/>
  <c r="T21" i="3" s="1"/>
  <c r="R27" i="3"/>
  <c r="T27" i="3" s="1"/>
  <c r="R23" i="3"/>
  <c r="T23" i="3" s="1"/>
  <c r="R36" i="3"/>
  <c r="T36" i="3" s="1"/>
  <c r="R28" i="3"/>
  <c r="T28" i="3" s="1"/>
  <c r="R20" i="3"/>
  <c r="T20" i="3" s="1"/>
  <c r="R35" i="3"/>
  <c r="T35" i="3" s="1"/>
  <c r="R19" i="3"/>
  <c r="T19" i="3" s="1"/>
  <c r="R24" i="3"/>
  <c r="T24" i="3" s="1"/>
  <c r="R31" i="3"/>
  <c r="T31" i="3" s="1"/>
  <c r="R15" i="3"/>
  <c r="T15" i="3" s="1"/>
  <c r="R30" i="3"/>
  <c r="T30" i="3" s="1"/>
  <c r="R22" i="3"/>
  <c r="T22" i="3" s="1"/>
  <c r="R34" i="3"/>
  <c r="T34" i="3" s="1"/>
  <c r="R26" i="3"/>
  <c r="T26" i="3" s="1"/>
  <c r="R18" i="3"/>
  <c r="T18" i="3" s="1"/>
  <c r="R33" i="3"/>
  <c r="T33" i="3" s="1"/>
  <c r="R25" i="3"/>
  <c r="T25" i="3" s="1"/>
  <c r="R17" i="3"/>
  <c r="T17" i="3" s="1"/>
  <c r="R32" i="3"/>
  <c r="T32" i="3" s="1"/>
  <c r="R16" i="3"/>
  <c r="T16" i="3" s="1"/>
  <c r="G8" i="3"/>
  <c r="G5" i="3"/>
  <c r="G13" i="3"/>
  <c r="S15" i="3"/>
  <c r="O13" i="3"/>
  <c r="P14" i="3"/>
  <c r="S14" i="3" s="1"/>
  <c r="G6" i="3"/>
  <c r="G14" i="3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B15" i="1"/>
  <c r="AB11" i="1"/>
  <c r="Z31" i="1"/>
  <c r="Z30" i="1"/>
  <c r="Z29" i="1"/>
  <c r="Z28" i="1"/>
  <c r="AB28" i="1" s="1"/>
  <c r="Z27" i="1"/>
  <c r="AB27" i="1" s="1"/>
  <c r="Z26" i="1"/>
  <c r="AB26" i="1" s="1"/>
  <c r="Z25" i="1"/>
  <c r="AB25" i="1" s="1"/>
  <c r="Z24" i="1"/>
  <c r="AB24" i="1" s="1"/>
  <c r="Z23" i="1"/>
  <c r="AB23" i="1" s="1"/>
  <c r="Z22" i="1"/>
  <c r="AB22" i="1" s="1"/>
  <c r="Z21" i="1"/>
  <c r="AB21" i="1" s="1"/>
  <c r="Z20" i="1"/>
  <c r="AB20" i="1" s="1"/>
  <c r="Z19" i="1"/>
  <c r="AB19" i="1" s="1"/>
  <c r="Z18" i="1"/>
  <c r="AB18" i="1" s="1"/>
  <c r="Z17" i="1"/>
  <c r="AB17" i="1" s="1"/>
  <c r="Z16" i="1"/>
  <c r="AB16" i="1" s="1"/>
  <c r="Z15" i="1"/>
  <c r="Z14" i="1"/>
  <c r="AB14" i="1" s="1"/>
  <c r="Z13" i="1"/>
  <c r="AB13" i="1" s="1"/>
  <c r="Z12" i="1"/>
  <c r="AB12" i="1" s="1"/>
  <c r="Z11" i="1"/>
  <c r="Z9" i="1"/>
  <c r="AB9" i="1" s="1"/>
  <c r="Z8" i="1"/>
  <c r="AB8" i="1" s="1"/>
  <c r="Z7" i="1"/>
  <c r="AB7" i="1" s="1"/>
  <c r="Z6" i="1"/>
  <c r="AB6" i="1" s="1"/>
  <c r="Z10" i="1"/>
  <c r="AB10" i="1" s="1"/>
  <c r="V28" i="1"/>
  <c r="V27" i="1"/>
  <c r="V26" i="1"/>
  <c r="V25" i="1"/>
  <c r="V24" i="1"/>
  <c r="V23" i="1"/>
  <c r="V22" i="1"/>
  <c r="V21" i="1"/>
  <c r="V20" i="1"/>
  <c r="V19" i="1"/>
  <c r="V18" i="1"/>
  <c r="V16" i="1"/>
  <c r="V15" i="1"/>
  <c r="V14" i="1"/>
  <c r="V13" i="1"/>
  <c r="V12" i="1"/>
  <c r="V11" i="1"/>
  <c r="V10" i="1"/>
  <c r="V9" i="1"/>
  <c r="V8" i="1"/>
  <c r="V7" i="1"/>
  <c r="V6" i="1"/>
  <c r="V17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P32" i="1"/>
  <c r="P31" i="1"/>
  <c r="G32" i="1"/>
  <c r="G31" i="1"/>
  <c r="O12" i="3" l="1"/>
  <c r="P13" i="3"/>
  <c r="S13" i="3" s="1"/>
  <c r="R32" i="1"/>
  <c r="R31" i="1"/>
  <c r="A78" i="4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O11" i="3" l="1"/>
  <c r="P12" i="3"/>
  <c r="S12" i="3" s="1"/>
  <c r="P17" i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29" i="1"/>
  <c r="P28" i="1"/>
  <c r="P27" i="1"/>
  <c r="P26" i="1"/>
  <c r="P25" i="1"/>
  <c r="P24" i="1"/>
  <c r="P23" i="1"/>
  <c r="P22" i="1"/>
  <c r="P21" i="1"/>
  <c r="P20" i="1"/>
  <c r="P19" i="1"/>
  <c r="P18" i="1"/>
  <c r="P30" i="1"/>
  <c r="O16" i="1"/>
  <c r="O15" i="1"/>
  <c r="O14" i="1"/>
  <c r="O13" i="1"/>
  <c r="O12" i="1"/>
  <c r="O11" i="1"/>
  <c r="O10" i="1"/>
  <c r="O9" i="1"/>
  <c r="O8" i="1"/>
  <c r="O7" i="1"/>
  <c r="O6" i="1"/>
  <c r="O25" i="1"/>
  <c r="O24" i="1"/>
  <c r="O23" i="1"/>
  <c r="O22" i="1"/>
  <c r="O21" i="1"/>
  <c r="O20" i="1"/>
  <c r="O19" i="1"/>
  <c r="O18" i="1"/>
  <c r="O17" i="1"/>
  <c r="O10" i="3" l="1"/>
  <c r="P11" i="3"/>
  <c r="S11" i="3" s="1"/>
  <c r="G30" i="1"/>
  <c r="R30" i="1" s="1"/>
  <c r="G29" i="1"/>
  <c r="R29" i="1" s="1"/>
  <c r="G28" i="1"/>
  <c r="R28" i="1" s="1"/>
  <c r="G27" i="1"/>
  <c r="R27" i="1" s="1"/>
  <c r="G26" i="1"/>
  <c r="R26" i="1" s="1"/>
  <c r="G25" i="1"/>
  <c r="R25" i="1" s="1"/>
  <c r="G24" i="1"/>
  <c r="R24" i="1" s="1"/>
  <c r="G23" i="1"/>
  <c r="R23" i="1" s="1"/>
  <c r="G22" i="1"/>
  <c r="R22" i="1" s="1"/>
  <c r="G21" i="1"/>
  <c r="R21" i="1" s="1"/>
  <c r="G20" i="1"/>
  <c r="R20" i="1" s="1"/>
  <c r="G19" i="1"/>
  <c r="R19" i="1" s="1"/>
  <c r="G18" i="1"/>
  <c r="R18" i="1" s="1"/>
  <c r="G17" i="1"/>
  <c r="R17" i="1" s="1"/>
  <c r="S33" i="1" s="1"/>
  <c r="E17" i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O9" i="3" l="1"/>
  <c r="P10" i="3"/>
  <c r="S10" i="3" s="1"/>
  <c r="S18" i="1"/>
  <c r="S22" i="1"/>
  <c r="S26" i="1"/>
  <c r="S30" i="1"/>
  <c r="S17" i="1"/>
  <c r="S32" i="1"/>
  <c r="S31" i="1"/>
  <c r="S19" i="1"/>
  <c r="S23" i="1"/>
  <c r="S27" i="1"/>
  <c r="S21" i="1"/>
  <c r="S25" i="1"/>
  <c r="S29" i="1"/>
  <c r="S20" i="1"/>
  <c r="S24" i="1"/>
  <c r="S28" i="1"/>
  <c r="E16" i="1"/>
  <c r="O8" i="3" l="1"/>
  <c r="P9" i="3"/>
  <c r="S9" i="3" s="1"/>
  <c r="G16" i="1"/>
  <c r="R16" i="1" s="1"/>
  <c r="S16" i="1" s="1"/>
  <c r="E15" i="1"/>
  <c r="O7" i="3" l="1"/>
  <c r="P8" i="3"/>
  <c r="S8" i="3" s="1"/>
  <c r="G15" i="1"/>
  <c r="R15" i="1" s="1"/>
  <c r="S15" i="1" s="1"/>
  <c r="E14" i="1"/>
  <c r="O6" i="3" l="1"/>
  <c r="P7" i="3"/>
  <c r="S7" i="3" s="1"/>
  <c r="E13" i="1"/>
  <c r="G14" i="1"/>
  <c r="R14" i="1" s="1"/>
  <c r="S14" i="1" s="1"/>
  <c r="O5" i="3" l="1"/>
  <c r="P5" i="3" s="1"/>
  <c r="S5" i="3" s="1"/>
  <c r="P6" i="3"/>
  <c r="S6" i="3" s="1"/>
  <c r="G13" i="1"/>
  <c r="R13" i="1" s="1"/>
  <c r="S13" i="1" s="1"/>
  <c r="E12" i="1"/>
  <c r="G12" i="1" l="1"/>
  <c r="R12" i="1" s="1"/>
  <c r="S12" i="1" s="1"/>
  <c r="E11" i="1"/>
  <c r="E10" i="1" l="1"/>
  <c r="G11" i="1"/>
  <c r="R11" i="1" s="1"/>
  <c r="S11" i="1" s="1"/>
  <c r="E9" i="1" l="1"/>
  <c r="G10" i="1"/>
  <c r="R10" i="1" s="1"/>
  <c r="S10" i="1" s="1"/>
  <c r="T33" i="1" s="1"/>
  <c r="AA33" i="1" s="1"/>
  <c r="AE33" i="6" s="1"/>
  <c r="T32" i="1" l="1"/>
  <c r="AA32" i="1" s="1"/>
  <c r="AE32" i="6" s="1"/>
  <c r="T31" i="1"/>
  <c r="AA31" i="1" s="1"/>
  <c r="AE31" i="6" s="1"/>
  <c r="T10" i="1"/>
  <c r="T22" i="1"/>
  <c r="T17" i="1"/>
  <c r="T30" i="1"/>
  <c r="AA30" i="1" s="1"/>
  <c r="AE30" i="6" s="1"/>
  <c r="T26" i="1"/>
  <c r="T18" i="1"/>
  <c r="T23" i="1"/>
  <c r="T27" i="1"/>
  <c r="T21" i="1"/>
  <c r="T25" i="1"/>
  <c r="T29" i="1"/>
  <c r="AA29" i="1" s="1"/>
  <c r="AE29" i="6" s="1"/>
  <c r="T20" i="1"/>
  <c r="T24" i="1"/>
  <c r="T28" i="1"/>
  <c r="T19" i="1"/>
  <c r="T16" i="1"/>
  <c r="T15" i="1"/>
  <c r="T14" i="1"/>
  <c r="T13" i="1"/>
  <c r="T12" i="1"/>
  <c r="T11" i="1"/>
  <c r="E8" i="1"/>
  <c r="G9" i="1"/>
  <c r="R9" i="1" s="1"/>
  <c r="S9" i="1" s="1"/>
  <c r="AA13" i="1" l="1"/>
  <c r="AE13" i="6" s="1"/>
  <c r="AE13" i="1"/>
  <c r="AA23" i="1"/>
  <c r="AE23" i="6" s="1"/>
  <c r="AE23" i="1"/>
  <c r="AA17" i="1"/>
  <c r="AE17" i="6" s="1"/>
  <c r="AE17" i="1"/>
  <c r="AA12" i="1"/>
  <c r="AE12" i="6" s="1"/>
  <c r="AE12" i="1"/>
  <c r="AA16" i="1"/>
  <c r="AE16" i="6" s="1"/>
  <c r="AE16" i="1"/>
  <c r="AA20" i="1"/>
  <c r="AE20" i="6" s="1"/>
  <c r="AE20" i="1"/>
  <c r="AA27" i="1"/>
  <c r="AE27" i="6" s="1"/>
  <c r="AE27" i="1"/>
  <c r="AA11" i="1"/>
  <c r="AE11" i="6" s="1"/>
  <c r="AE11" i="1"/>
  <c r="AA15" i="1"/>
  <c r="AE15" i="6" s="1"/>
  <c r="AE15" i="1"/>
  <c r="AA24" i="1"/>
  <c r="AE24" i="6" s="1"/>
  <c r="AE24" i="1"/>
  <c r="AA21" i="1"/>
  <c r="AE21" i="6" s="1"/>
  <c r="AE21" i="1"/>
  <c r="AA26" i="1"/>
  <c r="AE26" i="6" s="1"/>
  <c r="AE26" i="1"/>
  <c r="AA10" i="1"/>
  <c r="AE10" i="6" s="1"/>
  <c r="AE10" i="1"/>
  <c r="AA14" i="1"/>
  <c r="AE14" i="6" s="1"/>
  <c r="AE14" i="1"/>
  <c r="AA28" i="1"/>
  <c r="AE28" i="6" s="1"/>
  <c r="AE28" i="1"/>
  <c r="AA25" i="1"/>
  <c r="AE25" i="6" s="1"/>
  <c r="AE25" i="1"/>
  <c r="AA18" i="1"/>
  <c r="AE18" i="6" s="1"/>
  <c r="AE18" i="1"/>
  <c r="AA22" i="1"/>
  <c r="AE22" i="6" s="1"/>
  <c r="AE22" i="1"/>
  <c r="AA19" i="1"/>
  <c r="AE19" i="6" s="1"/>
  <c r="AE19" i="1"/>
  <c r="T9" i="1"/>
  <c r="E7" i="1"/>
  <c r="G8" i="1"/>
  <c r="R8" i="1" s="1"/>
  <c r="S8" i="1" s="1"/>
  <c r="AA9" i="1" l="1"/>
  <c r="AE9" i="6" s="1"/>
  <c r="AE9" i="1"/>
  <c r="T8" i="1"/>
  <c r="E6" i="1"/>
  <c r="G6" i="1" s="1"/>
  <c r="R6" i="1" s="1"/>
  <c r="S6" i="1" s="1"/>
  <c r="G7" i="1"/>
  <c r="R7" i="1" s="1"/>
  <c r="S7" i="1" s="1"/>
  <c r="AA8" i="1" l="1"/>
  <c r="AE8" i="6" s="1"/>
  <c r="AE8" i="1"/>
  <c r="T7" i="1"/>
  <c r="T6" i="1"/>
  <c r="AA7" i="1" l="1"/>
  <c r="AE7" i="6" s="1"/>
  <c r="AE7" i="1"/>
  <c r="AA6" i="1"/>
  <c r="AE6" i="6" s="1"/>
  <c r="AE6" i="1"/>
</calcChain>
</file>

<file path=xl/sharedStrings.xml><?xml version="1.0" encoding="utf-8"?>
<sst xmlns="http://schemas.openxmlformats.org/spreadsheetml/2006/main" count="166" uniqueCount="71">
  <si>
    <t>base 2004</t>
  </si>
  <si>
    <t>base 1993</t>
  </si>
  <si>
    <t>empalme propio</t>
  </si>
  <si>
    <t>1. aplicar variación interanual</t>
  </si>
  <si>
    <t>2. diferencia porcentual del punto de partida distribuida por tasa geométrica a los largo de los años</t>
  </si>
  <si>
    <t>Millones de pesos</t>
  </si>
  <si>
    <t>Industria Manufacturera</t>
  </si>
  <si>
    <t>empalme</t>
  </si>
  <si>
    <t>x variación</t>
  </si>
  <si>
    <t>Empleo</t>
  </si>
  <si>
    <t>B.19 Productividad del trabajo en la industria.Índice con base 1997=100</t>
  </si>
  <si>
    <t>JIC</t>
  </si>
  <si>
    <t>índice de productividad</t>
  </si>
  <si>
    <t>Relativa</t>
  </si>
  <si>
    <t>Argentina /</t>
  </si>
  <si>
    <t>Argentina</t>
  </si>
  <si>
    <t>EstadosUnidos</t>
  </si>
  <si>
    <t>EE.UU.</t>
  </si>
  <si>
    <t>1997=100</t>
  </si>
  <si>
    <t>%</t>
  </si>
  <si>
    <t>2004=100</t>
  </si>
  <si>
    <t>1993=100</t>
  </si>
  <si>
    <t>Empalme IPI</t>
  </si>
  <si>
    <t>IVF</t>
  </si>
  <si>
    <t>VA empalmado</t>
  </si>
  <si>
    <t>a precios constantes</t>
  </si>
  <si>
    <t>IVF Implicto</t>
  </si>
  <si>
    <t>Encuesta Industrial</t>
  </si>
  <si>
    <t>Productividad</t>
  </si>
  <si>
    <t>Voúmen físico en el VA</t>
  </si>
  <si>
    <t>BEA</t>
  </si>
  <si>
    <t>3. serie empalmada</t>
  </si>
  <si>
    <t>va pb a precios corrientes</t>
  </si>
  <si>
    <t>va pb a precios constantes</t>
  </si>
  <si>
    <t>var interanual</t>
  </si>
  <si>
    <t>Empalme trucho</t>
  </si>
  <si>
    <t xml:space="preserve">en el va empalmado </t>
  </si>
  <si>
    <t>Volúmen Físico</t>
  </si>
  <si>
    <t>Productividad del trabajo con</t>
  </si>
  <si>
    <t>empleo Ind. Propio</t>
  </si>
  <si>
    <t>Por VA</t>
  </si>
  <si>
    <t>Por IVF</t>
  </si>
  <si>
    <t>IOO encuesta Industrial</t>
  </si>
  <si>
    <t xml:space="preserve">IOO </t>
  </si>
  <si>
    <t>2012=100</t>
  </si>
  <si>
    <t>engaged</t>
  </si>
  <si>
    <t>full time employees</t>
  </si>
  <si>
    <t>productividad</t>
  </si>
  <si>
    <t>BLS</t>
  </si>
  <si>
    <t>Output</t>
  </si>
  <si>
    <t>Labor</t>
  </si>
  <si>
    <t>VA</t>
  </si>
  <si>
    <t>empleo engaged</t>
  </si>
  <si>
    <t>base 1998</t>
  </si>
  <si>
    <t>base 1987</t>
  </si>
  <si>
    <t>full time empl</t>
  </si>
  <si>
    <t>Actulización a lo JIC en base a bls y Encuesta Industrial</t>
  </si>
  <si>
    <t>Actualización propia en bas BLS y productividad por VA/SIPA-EPH</t>
  </si>
  <si>
    <t>EEUU</t>
  </si>
  <si>
    <t>datos sacados de planilla JK</t>
  </si>
  <si>
    <t>Total País</t>
  </si>
  <si>
    <t>indec a precios corrientes</t>
  </si>
  <si>
    <t>3. nueva serie emplamada</t>
  </si>
  <si>
    <t>a precios básicos</t>
  </si>
  <si>
    <t>a precios productor</t>
  </si>
  <si>
    <t>a precios de mercado</t>
  </si>
  <si>
    <t>Va a pmercado a p constantes</t>
  </si>
  <si>
    <t>Industria</t>
  </si>
  <si>
    <t>por VA</t>
  </si>
  <si>
    <t>empleo propio</t>
  </si>
  <si>
    <t>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</si>
</sst>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_ * #,##0.000000_ ;_ * \-#,##0.000000_ ;_ * &quot;-&quot;??_ ;_ @_ "/>
    <numFmt numFmtId="167" formatCode="0.0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166" fontId="0" fillId="0" borderId="0" xfId="1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167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/>
    <xf numFmtId="1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/>
    <xf numFmtId="0" fontId="0" fillId="0" borderId="25" xfId="0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ont="1" applyFill="1" applyBorder="1"/>
    <xf numFmtId="165" fontId="2" fillId="0" borderId="0" xfId="1" applyNumberFormat="1" applyFont="1" applyFill="1" applyBorder="1"/>
    <xf numFmtId="16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20" xfId="0" applyBorder="1"/>
    <xf numFmtId="0" fontId="0" fillId="0" borderId="26" xfId="0" applyFont="1" applyBorder="1"/>
    <xf numFmtId="0" fontId="0" fillId="0" borderId="28" xfId="0" applyFont="1" applyBorder="1"/>
    <xf numFmtId="0" fontId="0" fillId="0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" xfId="0" applyBorder="1"/>
    <xf numFmtId="0" fontId="0" fillId="0" borderId="2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8" fontId="0" fillId="2" borderId="0" xfId="0" applyNumberFormat="1" applyFill="1"/>
    <xf numFmtId="168" fontId="0" fillId="0" borderId="0" xfId="0" applyNumberFormat="1" applyFill="1"/>
    <xf numFmtId="0" fontId="6" fillId="2" borderId="0" xfId="0" applyFon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6" xfId="0" applyBorder="1"/>
    <xf numFmtId="168" fontId="0" fillId="0" borderId="27" xfId="0" applyNumberFormat="1" applyBorder="1"/>
    <xf numFmtId="168" fontId="0" fillId="2" borderId="27" xfId="0" applyNumberFormat="1" applyFill="1" applyBorder="1"/>
    <xf numFmtId="168" fontId="0" fillId="0" borderId="28" xfId="0" applyNumberFormat="1" applyBorder="1"/>
    <xf numFmtId="0" fontId="0" fillId="0" borderId="27" xfId="0" applyBorder="1"/>
    <xf numFmtId="0" fontId="0" fillId="2" borderId="27" xfId="0" applyFill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0" borderId="20" xfId="0" applyNumberFormat="1" applyFill="1" applyBorder="1"/>
    <xf numFmtId="2" fontId="0" fillId="0" borderId="22" xfId="0" applyNumberFormat="1" applyFill="1" applyBorder="1"/>
    <xf numFmtId="1" fontId="5" fillId="3" borderId="9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4" fontId="5" fillId="3" borderId="0" xfId="0" applyNumberFormat="1" applyFont="1" applyFill="1"/>
    <xf numFmtId="2" fontId="5" fillId="2" borderId="0" xfId="0" applyNumberFormat="1" applyFont="1" applyFill="1"/>
    <xf numFmtId="168" fontId="5" fillId="0" borderId="0" xfId="0" applyNumberFormat="1" applyFont="1"/>
    <xf numFmtId="168" fontId="5" fillId="3" borderId="0" xfId="0" applyNumberFormat="1" applyFont="1" applyFill="1"/>
    <xf numFmtId="168" fontId="5" fillId="2" borderId="0" xfId="0" applyNumberFormat="1" applyFont="1" applyFill="1"/>
    <xf numFmtId="168" fontId="0" fillId="0" borderId="26" xfId="0" applyNumberFormat="1" applyFont="1" applyFill="1" applyBorder="1"/>
    <xf numFmtId="168" fontId="0" fillId="0" borderId="27" xfId="0" applyNumberFormat="1" applyFont="1" applyFill="1" applyBorder="1"/>
    <xf numFmtId="1" fontId="5" fillId="4" borderId="9" xfId="0" applyNumberFormat="1" applyFont="1" applyFill="1" applyBorder="1" applyAlignment="1">
      <alignment horizontal="center" vertical="center" wrapText="1"/>
    </xf>
    <xf numFmtId="4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168" fontId="5" fillId="4" borderId="0" xfId="0" applyNumberFormat="1" applyFont="1" applyFill="1"/>
    <xf numFmtId="2" fontId="5" fillId="4" borderId="0" xfId="0" applyNumberFormat="1" applyFont="1" applyFill="1"/>
    <xf numFmtId="4" fontId="5" fillId="4" borderId="0" xfId="0" applyNumberFormat="1" applyFont="1" applyFill="1"/>
    <xf numFmtId="166" fontId="0" fillId="2" borderId="0" xfId="0" applyNumberFormat="1" applyFont="1" applyFill="1" applyBorder="1"/>
    <xf numFmtId="165" fontId="0" fillId="2" borderId="0" xfId="0" applyNumberFormat="1" applyFont="1" applyFill="1" applyBorder="1"/>
    <xf numFmtId="0" fontId="0" fillId="2" borderId="0" xfId="0" applyFont="1" applyFill="1" applyBorder="1"/>
    <xf numFmtId="0" fontId="0" fillId="0" borderId="20" xfId="0" applyFont="1" applyBorder="1"/>
    <xf numFmtId="0" fontId="0" fillId="0" borderId="22" xfId="0" applyFont="1" applyBorder="1"/>
    <xf numFmtId="0" fontId="0" fillId="0" borderId="28" xfId="0" applyFont="1" applyBorder="1" applyAlignment="1">
      <alignment horizontal="center"/>
    </xf>
    <xf numFmtId="165" fontId="0" fillId="0" borderId="0" xfId="1" applyNumberFormat="1" applyFont="1" applyBorder="1"/>
    <xf numFmtId="165" fontId="0" fillId="2" borderId="0" xfId="1" applyNumberFormat="1" applyFont="1" applyFill="1" applyBorder="1"/>
    <xf numFmtId="0" fontId="0" fillId="0" borderId="0" xfId="0" applyFont="1" applyBorder="1" applyAlignment="1">
      <alignment horizontal="right"/>
    </xf>
    <xf numFmtId="168" fontId="0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ANCLAS,REZONES Y SUS PARTES,DE FUNDICION,DE HIERRO O DE ACERO" xfId="2" xr:uid="{00000000-0005-0000-0000-000000000000}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Productividad </a:t>
            </a:r>
            <a:r>
              <a:rPr lang="en-US" baseline="0"/>
              <a:t> Arg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</c:v>
          </c:tx>
          <c:marker>
            <c:symbol val="none"/>
          </c:marker>
          <c:cat>
            <c:strRef>
              <c:f>'Arg TPais'!$A$6:$A$33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I 2020</c:v>
                </c:pt>
              </c:strCache>
            </c:strRef>
          </c:cat>
          <c:val>
            <c:numRef>
              <c:f>'Arg TPais'!$AC$6:$AC$33</c:f>
              <c:numCache>
                <c:formatCode>0.0</c:formatCode>
                <c:ptCount val="28"/>
                <c:pt idx="0">
                  <c:v>83.242245208610768</c:v>
                </c:pt>
                <c:pt idx="1">
                  <c:v>90.233889388601312</c:v>
                </c:pt>
                <c:pt idx="2">
                  <c:v>91.413861112593594</c:v>
                </c:pt>
                <c:pt idx="3">
                  <c:v>97.130778971027055</c:v>
                </c:pt>
                <c:pt idx="4">
                  <c:v>100</c:v>
                </c:pt>
                <c:pt idx="5">
                  <c:v>101.25326066566977</c:v>
                </c:pt>
                <c:pt idx="6">
                  <c:v>97.371896049249699</c:v>
                </c:pt>
                <c:pt idx="7">
                  <c:v>96.946318622529589</c:v>
                </c:pt>
                <c:pt idx="8">
                  <c:v>95.915760567731851</c:v>
                </c:pt>
                <c:pt idx="9">
                  <c:v>87.881783089147476</c:v>
                </c:pt>
                <c:pt idx="10">
                  <c:v>85.282346954673855</c:v>
                </c:pt>
                <c:pt idx="11">
                  <c:v>87.589618104993519</c:v>
                </c:pt>
                <c:pt idx="12">
                  <c:v>92.526472396326113</c:v>
                </c:pt>
                <c:pt idx="13">
                  <c:v>96.613394143849646</c:v>
                </c:pt>
                <c:pt idx="14">
                  <c:v>103.25369987041746</c:v>
                </c:pt>
                <c:pt idx="15">
                  <c:v>106.32176485063609</c:v>
                </c:pt>
                <c:pt idx="16">
                  <c:v>98.789236740735959</c:v>
                </c:pt>
                <c:pt idx="17">
                  <c:v>107.36576369635841</c:v>
                </c:pt>
                <c:pt idx="18">
                  <c:v>110.97048439940454</c:v>
                </c:pt>
                <c:pt idx="19">
                  <c:v>108.9214187260055</c:v>
                </c:pt>
                <c:pt idx="20">
                  <c:v>110.68278896726433</c:v>
                </c:pt>
                <c:pt idx="21">
                  <c:v>109.45050930277918</c:v>
                </c:pt>
                <c:pt idx="22">
                  <c:v>111.0506581025227</c:v>
                </c:pt>
                <c:pt idx="23">
                  <c:v>107.01270129636661</c:v>
                </c:pt>
                <c:pt idx="24">
                  <c:v>108.41186953594222</c:v>
                </c:pt>
                <c:pt idx="25">
                  <c:v>103.95652396257759</c:v>
                </c:pt>
                <c:pt idx="26">
                  <c:v>99.763605005557224</c:v>
                </c:pt>
                <c:pt idx="27">
                  <c:v>91.351875562706013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9-4BA2-AB25-EABC34A9F614}"/>
            </c:ext>
          </c:extLst>
        </c:ser>
        <c:ser>
          <c:idx val="1"/>
          <c:order val="1"/>
          <c:tx>
            <c:v>Industria Arg</c:v>
          </c:tx>
          <c:marker>
            <c:symbol val="none"/>
          </c:marker>
          <c:cat>
            <c:strRef>
              <c:f>'Arg TPais'!$A$6:$A$33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I 2020</c:v>
                </c:pt>
              </c:strCache>
            </c:strRef>
          </c:cat>
          <c:val>
            <c:numRef>
              <c:f>'Arg TPais'!$AE$6:$AE$33</c:f>
              <c:numCache>
                <c:formatCode>0.0</c:formatCode>
                <c:ptCount val="28"/>
                <c:pt idx="0">
                  <c:v>75.331811251051633</c:v>
                </c:pt>
                <c:pt idx="1">
                  <c:v>85.420581634892528</c:v>
                </c:pt>
                <c:pt idx="2">
                  <c:v>86.202122367092628</c:v>
                </c:pt>
                <c:pt idx="3">
                  <c:v>95.203775221851771</c:v>
                </c:pt>
                <c:pt idx="4">
                  <c:v>100</c:v>
                </c:pt>
                <c:pt idx="5">
                  <c:v>95.975688803620073</c:v>
                </c:pt>
                <c:pt idx="6">
                  <c:v>92.494501836240474</c:v>
                </c:pt>
                <c:pt idx="7">
                  <c:v>91.014871961702539</c:v>
                </c:pt>
                <c:pt idx="8">
                  <c:v>84.494564152559903</c:v>
                </c:pt>
                <c:pt idx="9">
                  <c:v>75.576837154945608</c:v>
                </c:pt>
                <c:pt idx="10">
                  <c:v>77.213096389023377</c:v>
                </c:pt>
                <c:pt idx="11">
                  <c:v>83.420852993146781</c:v>
                </c:pt>
                <c:pt idx="12">
                  <c:v>82.030104471423115</c:v>
                </c:pt>
                <c:pt idx="13">
                  <c:v>84.905771688899733</c:v>
                </c:pt>
                <c:pt idx="14">
                  <c:v>92.386214721844397</c:v>
                </c:pt>
                <c:pt idx="15">
                  <c:v>91.438506300932019</c:v>
                </c:pt>
                <c:pt idx="16">
                  <c:v>84.397892210410774</c:v>
                </c:pt>
                <c:pt idx="17">
                  <c:v>102.06635618980103</c:v>
                </c:pt>
                <c:pt idx="18">
                  <c:v>103.48916834191937</c:v>
                </c:pt>
                <c:pt idx="19">
                  <c:v>95.572975473010885</c:v>
                </c:pt>
                <c:pt idx="20">
                  <c:v>97.579835504278861</c:v>
                </c:pt>
                <c:pt idx="21">
                  <c:v>92.232235406878061</c:v>
                </c:pt>
                <c:pt idx="22">
                  <c:v>95.20786092849491</c:v>
                </c:pt>
                <c:pt idx="23">
                  <c:v>92.1854382150905</c:v>
                </c:pt>
                <c:pt idx="24">
                  <c:v>88.520224791375853</c:v>
                </c:pt>
                <c:pt idx="25">
                  <c:v>86.262485106416278</c:v>
                </c:pt>
                <c:pt idx="26">
                  <c:v>82.938401587024018</c:v>
                </c:pt>
                <c:pt idx="27">
                  <c:v>75.403036993649437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9-4BA2-AB25-EABC34A9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89120"/>
        <c:axId val="96105216"/>
      </c:lineChart>
      <c:catAx>
        <c:axId val="1067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105216"/>
        <c:crosses val="autoZero"/>
        <c:auto val="1"/>
        <c:lblAlgn val="ctr"/>
        <c:lblOffset val="100"/>
        <c:noMultiLvlLbl val="0"/>
      </c:catAx>
      <c:valAx>
        <c:axId val="96105216"/>
        <c:scaling>
          <c:orientation val="minMax"/>
          <c:min val="6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106789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Empleo 1997=100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Empleo (SIPA+EPH)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'!$Z$6:$Z$31</c:f>
              <c:numCache>
                <c:formatCode>0.0</c:formatCode>
                <c:ptCount val="26"/>
                <c:pt idx="0">
                  <c:v>121.36134441159766</c:v>
                </c:pt>
                <c:pt idx="1">
                  <c:v>111.00525498925013</c:v>
                </c:pt>
                <c:pt idx="2">
                  <c:v>101.3524559766665</c:v>
                </c:pt>
                <c:pt idx="3">
                  <c:v>96.958053653716249</c:v>
                </c:pt>
                <c:pt idx="4">
                  <c:v>100</c:v>
                </c:pt>
                <c:pt idx="5">
                  <c:v>105.32391365727922</c:v>
                </c:pt>
                <c:pt idx="6">
                  <c:v>99.868445763241596</c:v>
                </c:pt>
                <c:pt idx="7">
                  <c:v>96.880101182972467</c:v>
                </c:pt>
                <c:pt idx="8">
                  <c:v>95.948878351747553</c:v>
                </c:pt>
                <c:pt idx="9">
                  <c:v>94.802746222897312</c:v>
                </c:pt>
                <c:pt idx="10">
                  <c:v>106.80369684637839</c:v>
                </c:pt>
                <c:pt idx="11">
                  <c:v>109.86523576184449</c:v>
                </c:pt>
                <c:pt idx="12">
                  <c:v>120.02164484417965</c:v>
                </c:pt>
                <c:pt idx="13">
                  <c:v>126.50844733969895</c:v>
                </c:pt>
                <c:pt idx="14">
                  <c:v>125.02453135147489</c:v>
                </c:pt>
                <c:pt idx="15">
                  <c:v>130.89452632082191</c:v>
                </c:pt>
                <c:pt idx="16">
                  <c:v>131.51852276517405</c:v>
                </c:pt>
                <c:pt idx="17">
                  <c:v>120.61423284622698</c:v>
                </c:pt>
                <c:pt idx="18">
                  <c:v>128.07586795320992</c:v>
                </c:pt>
                <c:pt idx="19">
                  <c:v>134.64391148987531</c:v>
                </c:pt>
                <c:pt idx="20">
                  <c:v>133.8575581224066</c:v>
                </c:pt>
                <c:pt idx="21">
                  <c:v>134.4611129479392</c:v>
                </c:pt>
                <c:pt idx="22">
                  <c:v>131.2563599170764</c:v>
                </c:pt>
                <c:pt idx="23">
                  <c:v>127.96688262340963</c:v>
                </c:pt>
                <c:pt idx="24">
                  <c:v>136.69574516010908</c:v>
                </c:pt>
                <c:pt idx="25">
                  <c:v>133.53721700639579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B05-9C1B-88DB12848FBF}"/>
            </c:ext>
          </c:extLst>
        </c:ser>
        <c:ser>
          <c:idx val="1"/>
          <c:order val="1"/>
          <c:tx>
            <c:v>IOO EInd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'!$AD$6:$AD$31</c:f>
              <c:numCache>
                <c:formatCode>0.0</c:formatCode>
                <c:ptCount val="26"/>
                <c:pt idx="0">
                  <c:v>112.44469550221831</c:v>
                </c:pt>
                <c:pt idx="1">
                  <c:v>109.18929484192722</c:v>
                </c:pt>
                <c:pt idx="2">
                  <c:v>102.69788282907304</c:v>
                </c:pt>
                <c:pt idx="3">
                  <c:v>99.0339020069584</c:v>
                </c:pt>
                <c:pt idx="4">
                  <c:v>100</c:v>
                </c:pt>
                <c:pt idx="5">
                  <c:v>96.974184691043376</c:v>
                </c:pt>
                <c:pt idx="6">
                  <c:v>88.546290973660803</c:v>
                </c:pt>
                <c:pt idx="7">
                  <c:v>82.132317901381356</c:v>
                </c:pt>
                <c:pt idx="8">
                  <c:v>76.702555645576581</c:v>
                </c:pt>
                <c:pt idx="9">
                  <c:v>69.687245812732158</c:v>
                </c:pt>
                <c:pt idx="10">
                  <c:v>73.238747993465594</c:v>
                </c:pt>
                <c:pt idx="11">
                  <c:v>80.349999999999994</c:v>
                </c:pt>
                <c:pt idx="12">
                  <c:v>85.675000000000011</c:v>
                </c:pt>
                <c:pt idx="13">
                  <c:v>90.299999999999983</c:v>
                </c:pt>
                <c:pt idx="14">
                  <c:v>95.074999999999989</c:v>
                </c:pt>
                <c:pt idx="15">
                  <c:v>97.449999999999989</c:v>
                </c:pt>
                <c:pt idx="16">
                  <c:v>93.974999999999994</c:v>
                </c:pt>
                <c:pt idx="17">
                  <c:v>95.424999999999997</c:v>
                </c:pt>
                <c:pt idx="18">
                  <c:v>98.4</c:v>
                </c:pt>
                <c:pt idx="19">
                  <c:v>99.6</c:v>
                </c:pt>
                <c:pt idx="20">
                  <c:v>99.974999999999994</c:v>
                </c:pt>
                <c:pt idx="21">
                  <c:v>97.074999999999989</c:v>
                </c:pt>
                <c:pt idx="22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B05-9C1B-88DB12848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1936"/>
        <c:axId val="96313728"/>
      </c:lineChart>
      <c:catAx>
        <c:axId val="963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313728"/>
        <c:crosses val="autoZero"/>
        <c:auto val="1"/>
        <c:lblAlgn val="ctr"/>
        <c:lblOffset val="100"/>
        <c:noMultiLvlLbl val="0"/>
      </c:catAx>
      <c:valAx>
        <c:axId val="96313728"/>
        <c:scaling>
          <c:orientation val="minMax"/>
          <c:max val="140"/>
          <c:min val="6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96311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IVF 1997=100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'!$T$6:$T$31</c:f>
              <c:numCache>
                <c:formatCode>0.00</c:formatCode>
                <c:ptCount val="26"/>
                <c:pt idx="0">
                  <c:v>91.423698903883448</c:v>
                </c:pt>
                <c:pt idx="1">
                  <c:v>94.821334457113025</c:v>
                </c:pt>
                <c:pt idx="2">
                  <c:v>87.36796812305974</c:v>
                </c:pt>
                <c:pt idx="3">
                  <c:v>92.307727459966458</c:v>
                </c:pt>
                <c:pt idx="4">
                  <c:v>100</c:v>
                </c:pt>
                <c:pt idx="5">
                  <c:v>101.08535160750381</c:v>
                </c:pt>
                <c:pt idx="6">
                  <c:v>92.372821400306321</c:v>
                </c:pt>
                <c:pt idx="7">
                  <c:v>88.175300048050261</c:v>
                </c:pt>
                <c:pt idx="8">
                  <c:v>81.071586572578994</c:v>
                </c:pt>
                <c:pt idx="9">
                  <c:v>71.648917131295448</c:v>
                </c:pt>
                <c:pt idx="10">
                  <c:v>82.466441393034458</c:v>
                </c:pt>
                <c:pt idx="11">
                  <c:v>91.650516815462424</c:v>
                </c:pt>
                <c:pt idx="12">
                  <c:v>98.453880654000983</c:v>
                </c:pt>
                <c:pt idx="13">
                  <c:v>107.41297346541674</c:v>
                </c:pt>
                <c:pt idx="14">
                  <c:v>115.50543198935326</c:v>
                </c:pt>
                <c:pt idx="15">
                  <c:v>119.68799969743986</c:v>
                </c:pt>
                <c:pt idx="16">
                  <c:v>110.99886108007615</c:v>
                </c:pt>
                <c:pt idx="17">
                  <c:v>123.10655251242602</c:v>
                </c:pt>
                <c:pt idx="18">
                  <c:v>132.54465059147176</c:v>
                </c:pt>
                <c:pt idx="19">
                  <c:v>128.68319250412102</c:v>
                </c:pt>
                <c:pt idx="20">
                  <c:v>130.61798502588883</c:v>
                </c:pt>
                <c:pt idx="21">
                  <c:v>124.01649022485148</c:v>
                </c:pt>
                <c:pt idx="22">
                  <c:v>124.96637260965484</c:v>
                </c:pt>
                <c:pt idx="23">
                  <c:v>117.96683151658067</c:v>
                </c:pt>
                <c:pt idx="24">
                  <c:v>121.00338089597484</c:v>
                </c:pt>
                <c:pt idx="25">
                  <c:v>115.19252193166496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AD6-B95F-E9294D7D6536}"/>
            </c:ext>
          </c:extLst>
        </c:ser>
        <c:ser>
          <c:idx val="1"/>
          <c:order val="1"/>
          <c:tx>
            <c:v>Enc.Ind.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'!$W$6:$W$31</c:f>
              <c:numCache>
                <c:formatCode>0.00</c:formatCode>
                <c:ptCount val="26"/>
                <c:pt idx="0">
                  <c:v>88.323390089676849</c:v>
                </c:pt>
                <c:pt idx="1">
                  <c:v>92.379652269759518</c:v>
                </c:pt>
                <c:pt idx="2">
                  <c:v>85.97515987244968</c:v>
                </c:pt>
                <c:pt idx="3">
                  <c:v>91.419982979711108</c:v>
                </c:pt>
                <c:pt idx="4">
                  <c:v>100.0000001199198</c:v>
                </c:pt>
                <c:pt idx="5">
                  <c:v>99.63148146835151</c:v>
                </c:pt>
                <c:pt idx="6">
                  <c:v>89.214124866673927</c:v>
                </c:pt>
                <c:pt idx="7">
                  <c:v>87.755599234307653</c:v>
                </c:pt>
                <c:pt idx="8">
                  <c:v>77.684707814691762</c:v>
                </c:pt>
                <c:pt idx="9">
                  <c:v>70.171506076922014</c:v>
                </c:pt>
                <c:pt idx="10">
                  <c:v>82.416057594965196</c:v>
                </c:pt>
                <c:pt idx="11">
                  <c:v>94.011484630160794</c:v>
                </c:pt>
                <c:pt idx="12">
                  <c:v>102.58159891990879</c:v>
                </c:pt>
                <c:pt idx="13">
                  <c:v>112.52035136671913</c:v>
                </c:pt>
                <c:pt idx="14">
                  <c:v>122.48364841538375</c:v>
                </c:pt>
                <c:pt idx="15">
                  <c:v>129.17402618453755</c:v>
                </c:pt>
                <c:pt idx="16">
                  <c:v>129.70025402857047</c:v>
                </c:pt>
                <c:pt idx="17">
                  <c:v>145.45000000000002</c:v>
                </c:pt>
                <c:pt idx="18">
                  <c:v>165.67500000000001</c:v>
                </c:pt>
                <c:pt idx="19">
                  <c:v>167.55</c:v>
                </c:pt>
                <c:pt idx="20">
                  <c:v>175</c:v>
                </c:pt>
                <c:pt idx="21">
                  <c:v>173.92500000000001</c:v>
                </c:pt>
                <c:pt idx="22">
                  <c:v>167.7103213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AD6-B95F-E9294D7D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2304"/>
        <c:axId val="96323840"/>
      </c:lineChart>
      <c:catAx>
        <c:axId val="96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323840"/>
        <c:crosses val="autoZero"/>
        <c:auto val="1"/>
        <c:lblAlgn val="ctr"/>
        <c:lblOffset val="100"/>
        <c:noMultiLvlLbl val="0"/>
      </c:catAx>
      <c:valAx>
        <c:axId val="96323840"/>
        <c:scaling>
          <c:orientation val="minMax"/>
          <c:max val="180"/>
          <c:min val="6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6322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Productividad  1997=100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 Empleo SIPA-EPH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'!$AA$6:$AA$31</c:f>
              <c:numCache>
                <c:formatCode>0.0</c:formatCode>
                <c:ptCount val="26"/>
                <c:pt idx="0">
                  <c:v>75.331811251051633</c:v>
                </c:pt>
                <c:pt idx="1">
                  <c:v>85.420581634892528</c:v>
                </c:pt>
                <c:pt idx="2">
                  <c:v>86.202122367092628</c:v>
                </c:pt>
                <c:pt idx="3">
                  <c:v>95.203775221851771</c:v>
                </c:pt>
                <c:pt idx="4">
                  <c:v>100</c:v>
                </c:pt>
                <c:pt idx="5">
                  <c:v>95.975688803620073</c:v>
                </c:pt>
                <c:pt idx="6">
                  <c:v>92.494501836240474</c:v>
                </c:pt>
                <c:pt idx="7">
                  <c:v>91.014871961702539</c:v>
                </c:pt>
                <c:pt idx="8">
                  <c:v>84.494564152559903</c:v>
                </c:pt>
                <c:pt idx="9">
                  <c:v>75.576837154945608</c:v>
                </c:pt>
                <c:pt idx="10">
                  <c:v>77.213096389023377</c:v>
                </c:pt>
                <c:pt idx="11">
                  <c:v>83.420852993146781</c:v>
                </c:pt>
                <c:pt idx="12">
                  <c:v>82.030104471423115</c:v>
                </c:pt>
                <c:pt idx="13">
                  <c:v>84.905771688899733</c:v>
                </c:pt>
                <c:pt idx="14">
                  <c:v>92.386214721844397</c:v>
                </c:pt>
                <c:pt idx="15">
                  <c:v>91.438506300932019</c:v>
                </c:pt>
                <c:pt idx="16">
                  <c:v>84.397892210410774</c:v>
                </c:pt>
                <c:pt idx="17">
                  <c:v>102.06635618980103</c:v>
                </c:pt>
                <c:pt idx="18">
                  <c:v>103.48916834191937</c:v>
                </c:pt>
                <c:pt idx="19">
                  <c:v>95.572975473010885</c:v>
                </c:pt>
                <c:pt idx="20">
                  <c:v>97.579835504278861</c:v>
                </c:pt>
                <c:pt idx="21">
                  <c:v>92.232235406878061</c:v>
                </c:pt>
                <c:pt idx="22">
                  <c:v>95.20786092849491</c:v>
                </c:pt>
                <c:pt idx="23">
                  <c:v>92.1854382150905</c:v>
                </c:pt>
                <c:pt idx="24">
                  <c:v>88.520224791375853</c:v>
                </c:pt>
                <c:pt idx="25">
                  <c:v>86.262485106416278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B7A-9672-EB9ECEDDA9CC}"/>
            </c:ext>
          </c:extLst>
        </c:ser>
        <c:ser>
          <c:idx val="1"/>
          <c:order val="1"/>
          <c:tx>
            <c:v>IVF EI Empleo SIPA-EPH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'!$AB$6:$AB$31</c:f>
              <c:numCache>
                <c:formatCode>0.0</c:formatCode>
                <c:ptCount val="26"/>
                <c:pt idx="0">
                  <c:v>72.777201437491996</c:v>
                </c:pt>
                <c:pt idx="1">
                  <c:v>83.220972087047286</c:v>
                </c:pt>
                <c:pt idx="2">
                  <c:v>84.827899870766828</c:v>
                </c:pt>
                <c:pt idx="3">
                  <c:v>94.288178789371898</c:v>
                </c:pt>
                <c:pt idx="4">
                  <c:v>100.0000001199198</c:v>
                </c:pt>
                <c:pt idx="5">
                  <c:v>94.595308898745728</c:v>
                </c:pt>
                <c:pt idx="6">
                  <c:v>89.331644429687131</c:v>
                </c:pt>
                <c:pt idx="7">
                  <c:v>90.581655224087925</c:v>
                </c:pt>
                <c:pt idx="8">
                  <c:v>80.964685725559463</c:v>
                </c:pt>
                <c:pt idx="9">
                  <c:v>74.018431820463221</c:v>
                </c:pt>
                <c:pt idx="10">
                  <c:v>77.165922181054029</c:v>
                </c:pt>
                <c:pt idx="11">
                  <c:v>85.569820133049205</c:v>
                </c:pt>
                <c:pt idx="12">
                  <c:v>85.469249361719108</c:v>
                </c:pt>
                <c:pt idx="13">
                  <c:v>88.942954982745817</c:v>
                </c:pt>
                <c:pt idx="14">
                  <c:v>97.967692493125142</c:v>
                </c:pt>
                <c:pt idx="15">
                  <c:v>98.685582824091952</c:v>
                </c:pt>
                <c:pt idx="16">
                  <c:v>98.617480870089992</c:v>
                </c:pt>
                <c:pt idx="17">
                  <c:v>120.59107500641035</c:v>
                </c:pt>
                <c:pt idx="18">
                  <c:v>129.35692152445628</c:v>
                </c:pt>
                <c:pt idx="19">
                  <c:v>124.43934385595973</c:v>
                </c:pt>
                <c:pt idx="20">
                  <c:v>130.73598716029954</c:v>
                </c:pt>
                <c:pt idx="21">
                  <c:v>129.34966562960139</c:v>
                </c:pt>
                <c:pt idx="22">
                  <c:v>127.77310098036703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B7A-9672-EB9ECEDDA9CC}"/>
            </c:ext>
          </c:extLst>
        </c:ser>
        <c:ser>
          <c:idx val="2"/>
          <c:order val="2"/>
          <c:tx>
            <c:v>VA IOO EI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'!$AE$6:$AE$31</c:f>
              <c:numCache>
                <c:formatCode>0.00</c:formatCode>
                <c:ptCount val="26"/>
                <c:pt idx="0">
                  <c:v>81.305479547569988</c:v>
                </c:pt>
                <c:pt idx="1">
                  <c:v>86.84123713261944</c:v>
                </c:pt>
                <c:pt idx="2">
                  <c:v>85.072803563508799</c:v>
                </c:pt>
                <c:pt idx="3">
                  <c:v>93.208210107161747</c:v>
                </c:pt>
                <c:pt idx="4">
                  <c:v>100</c:v>
                </c:pt>
                <c:pt idx="5">
                  <c:v>104.23944468268382</c:v>
                </c:pt>
                <c:pt idx="6">
                  <c:v>104.32150278071362</c:v>
                </c:pt>
                <c:pt idx="7">
                  <c:v>107.35761792809122</c:v>
                </c:pt>
                <c:pt idx="8">
                  <c:v>105.69606956408417</c:v>
                </c:pt>
                <c:pt idx="9">
                  <c:v>102.81496462614524</c:v>
                </c:pt>
                <c:pt idx="10">
                  <c:v>112.59946906846653</c:v>
                </c:pt>
                <c:pt idx="11">
                  <c:v>114.06411551395448</c:v>
                </c:pt>
                <c:pt idx="12">
                  <c:v>114.91553038109245</c:v>
                </c:pt>
                <c:pt idx="13">
                  <c:v>118.95124414774835</c:v>
                </c:pt>
                <c:pt idx="14">
                  <c:v>121.48875307846781</c:v>
                </c:pt>
                <c:pt idx="15">
                  <c:v>122.81990733446884</c:v>
                </c:pt>
                <c:pt idx="16">
                  <c:v>118.1153084118927</c:v>
                </c:pt>
                <c:pt idx="17">
                  <c:v>129.00870056319206</c:v>
                </c:pt>
                <c:pt idx="18">
                  <c:v>134.6998481620648</c:v>
                </c:pt>
                <c:pt idx="19">
                  <c:v>129.19999247401711</c:v>
                </c:pt>
                <c:pt idx="20">
                  <c:v>130.65064768781079</c:v>
                </c:pt>
                <c:pt idx="21">
                  <c:v>127.75327347396497</c:v>
                </c:pt>
                <c:pt idx="22">
                  <c:v>129.76778048769972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B7A-9672-EB9ECEDDA9CC}"/>
            </c:ext>
          </c:extLst>
        </c:ser>
        <c:ser>
          <c:idx val="3"/>
          <c:order val="3"/>
          <c:tx>
            <c:v>IVF IOO EI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'!$AF$6:$AF$31</c:f>
              <c:numCache>
                <c:formatCode>0.00</c:formatCode>
                <c:ptCount val="26"/>
                <c:pt idx="0">
                  <c:v>78.548294070425413</c:v>
                </c:pt>
                <c:pt idx="1">
                  <c:v>84.605045213907701</c:v>
                </c:pt>
                <c:pt idx="2">
                  <c:v>83.71658451376635</c:v>
                </c:pt>
                <c:pt idx="3">
                  <c:v>92.311805479791843</c:v>
                </c:pt>
                <c:pt idx="4">
                  <c:v>100.0000001199198</c:v>
                </c:pt>
                <c:pt idx="5">
                  <c:v>102.74021048568152</c:v>
                </c:pt>
                <c:pt idx="6">
                  <c:v>100.75422006463464</c:v>
                </c:pt>
                <c:pt idx="7">
                  <c:v>106.84661224303731</c:v>
                </c:pt>
                <c:pt idx="8">
                  <c:v>101.28046863738605</c:v>
                </c:pt>
                <c:pt idx="9">
                  <c:v>100.69490515594659</c:v>
                </c:pt>
                <c:pt idx="10">
                  <c:v>112.53067515889047</c:v>
                </c:pt>
                <c:pt idx="11">
                  <c:v>117.0024699815318</c:v>
                </c:pt>
                <c:pt idx="12">
                  <c:v>119.73340988609135</c:v>
                </c:pt>
                <c:pt idx="13">
                  <c:v>124.60725511264579</c:v>
                </c:pt>
                <c:pt idx="14">
                  <c:v>128.82844955601763</c:v>
                </c:pt>
                <c:pt idx="15">
                  <c:v>132.554157192958</c:v>
                </c:pt>
                <c:pt idx="16">
                  <c:v>138.01569995059376</c:v>
                </c:pt>
                <c:pt idx="17">
                  <c:v>152.42336913806659</c:v>
                </c:pt>
                <c:pt idx="18">
                  <c:v>168.3689024390244</c:v>
                </c:pt>
                <c:pt idx="19">
                  <c:v>168.22289156626508</c:v>
                </c:pt>
                <c:pt idx="20">
                  <c:v>175.04376094023507</c:v>
                </c:pt>
                <c:pt idx="21">
                  <c:v>179.16559361318571</c:v>
                </c:pt>
                <c:pt idx="22">
                  <c:v>174.15402004153688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B7A-9672-EB9ECEDDA9CC}"/>
            </c:ext>
          </c:extLst>
        </c:ser>
        <c:ser>
          <c:idx val="4"/>
          <c:order val="4"/>
          <c:tx>
            <c:v>JIC</c:v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'!$AH$6:$AH$31</c:f>
              <c:numCache>
                <c:formatCode>General</c:formatCode>
                <c:ptCount val="26"/>
                <c:pt idx="0">
                  <c:v>78.5</c:v>
                </c:pt>
                <c:pt idx="1">
                  <c:v>84.6</c:v>
                </c:pt>
                <c:pt idx="2">
                  <c:v>83.7</c:v>
                </c:pt>
                <c:pt idx="3">
                  <c:v>92.3</c:v>
                </c:pt>
                <c:pt idx="4">
                  <c:v>100</c:v>
                </c:pt>
                <c:pt idx="5">
                  <c:v>102.7</c:v>
                </c:pt>
                <c:pt idx="6">
                  <c:v>100.8</c:v>
                </c:pt>
                <c:pt idx="7">
                  <c:v>106.9</c:v>
                </c:pt>
                <c:pt idx="8">
                  <c:v>101.3</c:v>
                </c:pt>
                <c:pt idx="9">
                  <c:v>100.7</c:v>
                </c:pt>
                <c:pt idx="10">
                  <c:v>112.4</c:v>
                </c:pt>
                <c:pt idx="11">
                  <c:v>116.4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B7A-9672-EB9ECEDD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2432"/>
        <c:axId val="96483968"/>
      </c:lineChart>
      <c:catAx>
        <c:axId val="964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483968"/>
        <c:crosses val="autoZero"/>
        <c:auto val="1"/>
        <c:lblAlgn val="ctr"/>
        <c:lblOffset val="100"/>
        <c:noMultiLvlLbl val="0"/>
      </c:catAx>
      <c:valAx>
        <c:axId val="96483968"/>
        <c:scaling>
          <c:orientation val="minMax"/>
          <c:max val="200"/>
          <c:min val="6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9648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38461538461569"/>
          <c:y val="0.14078885972586766"/>
          <c:w val="0.31789297658862892"/>
          <c:h val="0.763097841936424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JIC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productividad'!$D$8:$D$91</c:f>
              <c:numCache>
                <c:formatCode>#,##0.00</c:formatCode>
                <c:ptCount val="84"/>
                <c:pt idx="0">
                  <c:v>28.2</c:v>
                </c:pt>
                <c:pt idx="1">
                  <c:v>25.7</c:v>
                </c:pt>
                <c:pt idx="2">
                  <c:v>26.1</c:v>
                </c:pt>
                <c:pt idx="3">
                  <c:v>28.7</c:v>
                </c:pt>
                <c:pt idx="4">
                  <c:v>27</c:v>
                </c:pt>
                <c:pt idx="5">
                  <c:v>23.9</c:v>
                </c:pt>
                <c:pt idx="6">
                  <c:v>21.7</c:v>
                </c:pt>
                <c:pt idx="7">
                  <c:v>20.8</c:v>
                </c:pt>
                <c:pt idx="8">
                  <c:v>18.100000000000001</c:v>
                </c:pt>
                <c:pt idx="9">
                  <c:v>16.8</c:v>
                </c:pt>
                <c:pt idx="10">
                  <c:v>16.899999999999999</c:v>
                </c:pt>
                <c:pt idx="11">
                  <c:v>20.100000000000001</c:v>
                </c:pt>
                <c:pt idx="12">
                  <c:v>20.8</c:v>
                </c:pt>
                <c:pt idx="13">
                  <c:v>19.899999999999999</c:v>
                </c:pt>
                <c:pt idx="14">
                  <c:v>18.7</c:v>
                </c:pt>
                <c:pt idx="15">
                  <c:v>19</c:v>
                </c:pt>
                <c:pt idx="16">
                  <c:v>19.3</c:v>
                </c:pt>
                <c:pt idx="17">
                  <c:v>17.600000000000001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18.5</c:v>
                </c:pt>
                <c:pt idx="21">
                  <c:v>18.399999999999999</c:v>
                </c:pt>
                <c:pt idx="22">
                  <c:v>18.7</c:v>
                </c:pt>
                <c:pt idx="23">
                  <c:v>19.3</c:v>
                </c:pt>
                <c:pt idx="24">
                  <c:v>16.899999999999999</c:v>
                </c:pt>
                <c:pt idx="25">
                  <c:v>18.5</c:v>
                </c:pt>
                <c:pt idx="26">
                  <c:v>20</c:v>
                </c:pt>
                <c:pt idx="27">
                  <c:v>18.2</c:v>
                </c:pt>
                <c:pt idx="28">
                  <c:v>18</c:v>
                </c:pt>
                <c:pt idx="29">
                  <c:v>18.600000000000001</c:v>
                </c:pt>
                <c:pt idx="30">
                  <c:v>19.399999999999999</c:v>
                </c:pt>
                <c:pt idx="31">
                  <c:v>19.3</c:v>
                </c:pt>
                <c:pt idx="32">
                  <c:v>18.399999999999999</c:v>
                </c:pt>
                <c:pt idx="33">
                  <c:v>19</c:v>
                </c:pt>
                <c:pt idx="34">
                  <c:v>19.7</c:v>
                </c:pt>
                <c:pt idx="35">
                  <c:v>20.5</c:v>
                </c:pt>
                <c:pt idx="36">
                  <c:v>19.899999999999999</c:v>
                </c:pt>
                <c:pt idx="37">
                  <c:v>19.600000000000001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17.100000000000001</c:v>
                </c:pt>
                <c:pt idx="41">
                  <c:v>16.399999999999999</c:v>
                </c:pt>
                <c:pt idx="42">
                  <c:v>17.7</c:v>
                </c:pt>
                <c:pt idx="43">
                  <c:v>17.3</c:v>
                </c:pt>
                <c:pt idx="44">
                  <c:v>20.6</c:v>
                </c:pt>
                <c:pt idx="45">
                  <c:v>21.6</c:v>
                </c:pt>
                <c:pt idx="46">
                  <c:v>20.399999999999999</c:v>
                </c:pt>
                <c:pt idx="47">
                  <c:v>20.100000000000001</c:v>
                </c:pt>
                <c:pt idx="48">
                  <c:v>20</c:v>
                </c:pt>
                <c:pt idx="49">
                  <c:v>19.100000000000001</c:v>
                </c:pt>
                <c:pt idx="50">
                  <c:v>17.3</c:v>
                </c:pt>
                <c:pt idx="51">
                  <c:v>19.399999999999999</c:v>
                </c:pt>
                <c:pt idx="52">
                  <c:v>19.2</c:v>
                </c:pt>
                <c:pt idx="53">
                  <c:v>17.100000000000001</c:v>
                </c:pt>
                <c:pt idx="54">
                  <c:v>16.899999999999999</c:v>
                </c:pt>
                <c:pt idx="55">
                  <c:v>15.7</c:v>
                </c:pt>
                <c:pt idx="56">
                  <c:v>17.8</c:v>
                </c:pt>
                <c:pt idx="57">
                  <c:v>19.2</c:v>
                </c:pt>
                <c:pt idx="58">
                  <c:v>19.899999999999999</c:v>
                </c:pt>
                <c:pt idx="59">
                  <c:v>20.100000000000001</c:v>
                </c:pt>
                <c:pt idx="60">
                  <c:v>19.399999999999999</c:v>
                </c:pt>
                <c:pt idx="61">
                  <c:v>20.6</c:v>
                </c:pt>
                <c:pt idx="62">
                  <c:v>21.4</c:v>
                </c:pt>
                <c:pt idx="63">
                  <c:v>21.1</c:v>
                </c:pt>
                <c:pt idx="64">
                  <c:v>19.8</c:v>
                </c:pt>
                <c:pt idx="65">
                  <c:v>20.2</c:v>
                </c:pt>
                <c:pt idx="66">
                  <c:v>18.899999999999999</c:v>
                </c:pt>
                <c:pt idx="67">
                  <c:v>17.5</c:v>
                </c:pt>
                <c:pt idx="68">
                  <c:v>18.399999999999999</c:v>
                </c:pt>
                <c:pt idx="69">
                  <c:v>17.899999999999999</c:v>
                </c:pt>
                <c:pt idx="70" formatCode="0.0">
                  <c:v>17.542318126331182</c:v>
                </c:pt>
                <c:pt idx="71" formatCode="0.0">
                  <c:v>18.111914611235775</c:v>
                </c:pt>
                <c:pt idx="72" formatCode="0.0">
                  <c:v>17.891394317980758</c:v>
                </c:pt>
                <c:pt idx="73" formatCode="0.0">
                  <c:v>18.620748354206441</c:v>
                </c:pt>
                <c:pt idx="74" formatCode="0.0">
                  <c:v>19.029260011361057</c:v>
                </c:pt>
                <c:pt idx="75" formatCode="0.0">
                  <c:v>19.172805537901912</c:v>
                </c:pt>
                <c:pt idx="76" formatCode="0.0">
                  <c:v>20.997445732036507</c:v>
                </c:pt>
                <c:pt idx="77" formatCode="0.0">
                  <c:v>21.140859310547501</c:v>
                </c:pt>
                <c:pt idx="78" formatCode="0.0">
                  <c:v>21.637200152236137</c:v>
                </c:pt>
                <c:pt idx="79" formatCode="0.0">
                  <c:v>22.265210932221304</c:v>
                </c:pt>
                <c:pt idx="80" formatCode="0.0">
                  <c:v>22.13680374340197</c:v>
                </c:pt>
                <c:pt idx="81" formatCode="General">
                  <c:v>21.438889427924046</c:v>
                </c:pt>
                <c:pt idx="82" formatCode="General">
                  <c:v>20.612188737289539</c:v>
                </c:pt>
                <c:pt idx="83" formatCode="General">
                  <c:v>20.018025113177092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9-47A6-B6B5-040CBC3DC918}"/>
            </c:ext>
          </c:extLst>
        </c:ser>
        <c:ser>
          <c:idx val="1"/>
          <c:order val="1"/>
          <c:tx>
            <c:v>Act. BLS y EI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productividad'!$H$8:$H$91</c:f>
              <c:numCache>
                <c:formatCode>0.0</c:formatCode>
                <c:ptCount val="84"/>
                <c:pt idx="62">
                  <c:v>21.4</c:v>
                </c:pt>
                <c:pt idx="63">
                  <c:v>21.07339333359565</c:v>
                </c:pt>
                <c:pt idx="64">
                  <c:v>19.52968801018951</c:v>
                </c:pt>
                <c:pt idx="65">
                  <c:v>20.038985155753092</c:v>
                </c:pt>
                <c:pt idx="66">
                  <c:v>18.667441032167176</c:v>
                </c:pt>
                <c:pt idx="67">
                  <c:v>16.972562073098604</c:v>
                </c:pt>
                <c:pt idx="68">
                  <c:v>17.725645143258326</c:v>
                </c:pt>
                <c:pt idx="69">
                  <c:v>17.837774137597787</c:v>
                </c:pt>
                <c:pt idx="70">
                  <c:v>17.542318126331182</c:v>
                </c:pt>
                <c:pt idx="71">
                  <c:v>18.111914611235775</c:v>
                </c:pt>
                <c:pt idx="72">
                  <c:v>17.891394317980758</c:v>
                </c:pt>
                <c:pt idx="73">
                  <c:v>18.620748354206441</c:v>
                </c:pt>
                <c:pt idx="74">
                  <c:v>19.029260011361057</c:v>
                </c:pt>
                <c:pt idx="75">
                  <c:v>19.172805537901912</c:v>
                </c:pt>
                <c:pt idx="76">
                  <c:v>20.997445732036507</c:v>
                </c:pt>
                <c:pt idx="77">
                  <c:v>21.140859310547501</c:v>
                </c:pt>
                <c:pt idx="78">
                  <c:v>21.637200152236137</c:v>
                </c:pt>
                <c:pt idx="79">
                  <c:v>22.265210932221304</c:v>
                </c:pt>
                <c:pt idx="80">
                  <c:v>22.13680374340197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9-47A6-B6B5-040CBC3DC918}"/>
            </c:ext>
          </c:extLst>
        </c:ser>
        <c:ser>
          <c:idx val="2"/>
          <c:order val="2"/>
          <c:tx>
            <c:v>Act. BLS y VA/SIPA-EPH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productividad'!$L$8:$L$91</c:f>
              <c:numCache>
                <c:formatCode>General</c:formatCode>
                <c:ptCount val="84"/>
                <c:pt idx="52" formatCode="#,##0.00">
                  <c:v>18.395301720274297</c:v>
                </c:pt>
                <c:pt idx="53" formatCode="#,##0.00">
                  <c:v>16.581680423909226</c:v>
                </c:pt>
                <c:pt idx="54" formatCode="#,##0.00">
                  <c:v>16.389984696465188</c:v>
                </c:pt>
                <c:pt idx="55" formatCode="#,##0.00">
                  <c:v>15.303355876810038</c:v>
                </c:pt>
                <c:pt idx="56" formatCode="#,##0.00">
                  <c:v>17.666374063670414</c:v>
                </c:pt>
                <c:pt idx="57" formatCode="#,##0.00">
                  <c:v>19.174479166666668</c:v>
                </c:pt>
                <c:pt idx="58" formatCode="#,##0.00">
                  <c:v>19.899999999999999</c:v>
                </c:pt>
                <c:pt idx="59" formatCode="0.0">
                  <c:v>21.887180482747116</c:v>
                </c:pt>
                <c:pt idx="60" formatCode="0.0">
                  <c:v>21.525004016761976</c:v>
                </c:pt>
                <c:pt idx="61" formatCode="0.0">
                  <c:v>22.825334165657871</c:v>
                </c:pt>
                <c:pt idx="62" formatCode="0.0">
                  <c:v>22.681892404376864</c:v>
                </c:pt>
                <c:pt idx="63" formatCode="0.0">
                  <c:v>20.865114532262318</c:v>
                </c:pt>
                <c:pt idx="64" formatCode="0.0">
                  <c:v>19.002620305115386</c:v>
                </c:pt>
                <c:pt idx="65" formatCode="0.0">
                  <c:v>18.092260925864775</c:v>
                </c:pt>
                <c:pt idx="66" formatCode="0.0">
                  <c:v>16.506438157677088</c:v>
                </c:pt>
                <c:pt idx="67" formatCode="0.0">
                  <c:v>13.501876605445759</c:v>
                </c:pt>
                <c:pt idx="68" formatCode="0.0">
                  <c:v>12.891029674934984</c:v>
                </c:pt>
                <c:pt idx="69" formatCode="0.0">
                  <c:v>13.479872050872896</c:v>
                </c:pt>
                <c:pt idx="70" formatCode="0.0">
                  <c:v>12.73826881163696</c:v>
                </c:pt>
                <c:pt idx="71" formatCode="0.0">
                  <c:v>13.08048235629936</c:v>
                </c:pt>
                <c:pt idx="72" formatCode="0.0">
                  <c:v>13.59894113581438</c:v>
                </c:pt>
                <c:pt idx="73" formatCode="0.0">
                  <c:v>13.614397118076862</c:v>
                </c:pt>
                <c:pt idx="74" formatCode="0.0">
                  <c:v>12.33361880564239</c:v>
                </c:pt>
                <c:pt idx="75" formatCode="0.0">
                  <c:v>13.607621919774246</c:v>
                </c:pt>
                <c:pt idx="76" formatCode="0.0">
                  <c:v>13.679335357523913</c:v>
                </c:pt>
                <c:pt idx="77" formatCode="0.0">
                  <c:v>12.730286054969724</c:v>
                </c:pt>
                <c:pt idx="78" formatCode="0.0">
                  <c:v>12.784390313645384</c:v>
                </c:pt>
                <c:pt idx="79" formatCode="0.0">
                  <c:v>12.148438201281387</c:v>
                </c:pt>
                <c:pt idx="80" formatCode="0.0">
                  <c:v>12.826841607685138</c:v>
                </c:pt>
                <c:pt idx="81" formatCode="0.0">
                  <c:v>12.422445540206809</c:v>
                </c:pt>
                <c:pt idx="82" formatCode="0.0">
                  <c:v>11.94342612355352</c:v>
                </c:pt>
                <c:pt idx="83" formatCode="0.0">
                  <c:v>11.599146850724438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9-47A6-B6B5-040CBC3D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85408"/>
        <c:axId val="106807680"/>
      </c:lineChart>
      <c:catAx>
        <c:axId val="1067854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6807680"/>
        <c:crosses val="autoZero"/>
        <c:auto val="1"/>
        <c:lblAlgn val="ctr"/>
        <c:lblOffset val="100"/>
        <c:noMultiLvlLbl val="0"/>
      </c:catAx>
      <c:valAx>
        <c:axId val="1068076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678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Productividad  EEUU 1997=100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BLS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prod'!$G$5:$G$36</c:f>
              <c:numCache>
                <c:formatCode>0.0</c:formatCode>
                <c:ptCount val="32"/>
                <c:pt idx="0">
                  <c:v>73.913360204218776</c:v>
                </c:pt>
                <c:pt idx="1">
                  <c:v>75.617557104272379</c:v>
                </c:pt>
                <c:pt idx="2">
                  <c:v>76.3140883911597</c:v>
                </c:pt>
                <c:pt idx="3">
                  <c:v>77.16379414979113</c:v>
                </c:pt>
                <c:pt idx="4">
                  <c:v>78.936223252530766</c:v>
                </c:pt>
                <c:pt idx="5">
                  <c:v>83.127042376793696</c:v>
                </c:pt>
                <c:pt idx="6">
                  <c:v>85.862715448401005</c:v>
                </c:pt>
                <c:pt idx="7">
                  <c:v>88.522157675319818</c:v>
                </c:pt>
                <c:pt idx="8">
                  <c:v>90.835163748947338</c:v>
                </c:pt>
                <c:pt idx="9">
                  <c:v>94.605483994248615</c:v>
                </c:pt>
                <c:pt idx="10">
                  <c:v>100</c:v>
                </c:pt>
                <c:pt idx="11">
                  <c:v>104.33253282715791</c:v>
                </c:pt>
                <c:pt idx="12">
                  <c:v>110.4032130811607</c:v>
                </c:pt>
                <c:pt idx="13">
                  <c:v>114.10345790902305</c:v>
                </c:pt>
                <c:pt idx="14">
                  <c:v>116.10600630831588</c:v>
                </c:pt>
                <c:pt idx="15">
                  <c:v>126.96203192378334</c:v>
                </c:pt>
                <c:pt idx="16">
                  <c:v>135.85719594687384</c:v>
                </c:pt>
                <c:pt idx="17">
                  <c:v>140.36800978013497</c:v>
                </c:pt>
                <c:pt idx="18">
                  <c:v>146.06364734907112</c:v>
                </c:pt>
                <c:pt idx="19">
                  <c:v>147.22878908443033</c:v>
                </c:pt>
                <c:pt idx="20">
                  <c:v>154.09245183434217</c:v>
                </c:pt>
                <c:pt idx="21">
                  <c:v>152.33861209916313</c:v>
                </c:pt>
                <c:pt idx="22">
                  <c:v>155.21023800386766</c:v>
                </c:pt>
                <c:pt idx="23">
                  <c:v>170.12951438926214</c:v>
                </c:pt>
                <c:pt idx="24">
                  <c:v>171.59680057545927</c:v>
                </c:pt>
                <c:pt idx="25">
                  <c:v>170.28493602456899</c:v>
                </c:pt>
                <c:pt idx="26">
                  <c:v>173.12482452780657</c:v>
                </c:pt>
                <c:pt idx="27">
                  <c:v>172.20334046670359</c:v>
                </c:pt>
                <c:pt idx="28">
                  <c:v>168.35745881021464</c:v>
                </c:pt>
                <c:pt idx="29">
                  <c:v>168.31952968338021</c:v>
                </c:pt>
                <c:pt idx="30">
                  <c:v>168.10973614762557</c:v>
                </c:pt>
                <c:pt idx="31">
                  <c:v>168.68451024013845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6CE-925F-311422737ED7}"/>
            </c:ext>
          </c:extLst>
        </c:ser>
        <c:ser>
          <c:idx val="2"/>
          <c:order val="1"/>
          <c:tx>
            <c:v>JIC</c:v>
          </c:tx>
          <c:spPr>
            <a:ln w="38100"/>
          </c:spPr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prod'!$I$5:$I$36</c:f>
              <c:numCache>
                <c:formatCode>General</c:formatCode>
                <c:ptCount val="32"/>
                <c:pt idx="0">
                  <c:v>71.599999999999994</c:v>
                </c:pt>
                <c:pt idx="1">
                  <c:v>73.7</c:v>
                </c:pt>
                <c:pt idx="2">
                  <c:v>73.900000000000006</c:v>
                </c:pt>
                <c:pt idx="3">
                  <c:v>76.099999999999994</c:v>
                </c:pt>
                <c:pt idx="4">
                  <c:v>77.7</c:v>
                </c:pt>
                <c:pt idx="5">
                  <c:v>82.4</c:v>
                </c:pt>
                <c:pt idx="6">
                  <c:v>84.7</c:v>
                </c:pt>
                <c:pt idx="7">
                  <c:v>90.1</c:v>
                </c:pt>
                <c:pt idx="8">
                  <c:v>92.6</c:v>
                </c:pt>
                <c:pt idx="9">
                  <c:v>95.9</c:v>
                </c:pt>
                <c:pt idx="10">
                  <c:v>100</c:v>
                </c:pt>
                <c:pt idx="11">
                  <c:v>104.1</c:v>
                </c:pt>
                <c:pt idx="12">
                  <c:v>108.9</c:v>
                </c:pt>
                <c:pt idx="13">
                  <c:v>113.1</c:v>
                </c:pt>
                <c:pt idx="14">
                  <c:v>114.9</c:v>
                </c:pt>
                <c:pt idx="15">
                  <c:v>123.3</c:v>
                </c:pt>
                <c:pt idx="16">
                  <c:v>130.9</c:v>
                </c:pt>
                <c:pt idx="17">
                  <c:v>139.1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6-46CE-925F-311422737ED7}"/>
            </c:ext>
          </c:extLst>
        </c:ser>
        <c:ser>
          <c:idx val="3"/>
          <c:order val="2"/>
          <c:tx>
            <c:v>BEA (VA)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prod'!$S$5:$S$36</c:f>
              <c:numCache>
                <c:formatCode>0.00</c:formatCode>
                <c:ptCount val="32"/>
                <c:pt idx="0">
                  <c:v>71.155439239107579</c:v>
                </c:pt>
                <c:pt idx="1">
                  <c:v>74.197543297081168</c:v>
                </c:pt>
                <c:pt idx="2">
                  <c:v>74.279487502448035</c:v>
                </c:pt>
                <c:pt idx="3">
                  <c:v>74.960685167229059</c:v>
                </c:pt>
                <c:pt idx="4">
                  <c:v>76.801063821656342</c:v>
                </c:pt>
                <c:pt idx="5">
                  <c:v>81.395272695615589</c:v>
                </c:pt>
                <c:pt idx="6">
                  <c:v>83.977727347439895</c:v>
                </c:pt>
                <c:pt idx="7">
                  <c:v>87.354005528004592</c:v>
                </c:pt>
                <c:pt idx="8">
                  <c:v>90.102336263701105</c:v>
                </c:pt>
                <c:pt idx="9">
                  <c:v>94.133576061129816</c:v>
                </c:pt>
                <c:pt idx="10">
                  <c:v>100</c:v>
                </c:pt>
                <c:pt idx="11">
                  <c:v>103.31445744642093</c:v>
                </c:pt>
                <c:pt idx="12">
                  <c:v>110.32289975092588</c:v>
                </c:pt>
                <c:pt idx="13">
                  <c:v>118.93905812289421</c:v>
                </c:pt>
                <c:pt idx="14">
                  <c:v>119.35202525725926</c:v>
                </c:pt>
                <c:pt idx="15">
                  <c:v>129.79321796866495</c:v>
                </c:pt>
                <c:pt idx="16">
                  <c:v>144.04282870382588</c:v>
                </c:pt>
                <c:pt idx="17">
                  <c:v>156.3835078049284</c:v>
                </c:pt>
                <c:pt idx="18">
                  <c:v>161.93086839783354</c:v>
                </c:pt>
                <c:pt idx="19">
                  <c:v>171.7417813905686</c:v>
                </c:pt>
                <c:pt idx="20">
                  <c:v>180.92986010360116</c:v>
                </c:pt>
                <c:pt idx="21">
                  <c:v>183.89298498077156</c:v>
                </c:pt>
                <c:pt idx="22">
                  <c:v>189.56957991343376</c:v>
                </c:pt>
                <c:pt idx="23">
                  <c:v>205.23760455649844</c:v>
                </c:pt>
                <c:pt idx="24">
                  <c:v>202.55758623141546</c:v>
                </c:pt>
                <c:pt idx="25">
                  <c:v>197.16872063353395</c:v>
                </c:pt>
                <c:pt idx="26">
                  <c:v>202.28760462018695</c:v>
                </c:pt>
                <c:pt idx="27">
                  <c:v>202.69622187979445</c:v>
                </c:pt>
                <c:pt idx="28">
                  <c:v>201.70558868667419</c:v>
                </c:pt>
                <c:pt idx="29">
                  <c:v>201.56464420499211</c:v>
                </c:pt>
                <c:pt idx="30">
                  <c:v>204.18969249479687</c:v>
                </c:pt>
                <c:pt idx="31">
                  <c:v>209.12601590348649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6-46CE-925F-31142273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9216"/>
        <c:axId val="107850752"/>
      </c:lineChart>
      <c:catAx>
        <c:axId val="1078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850752"/>
        <c:crosses val="autoZero"/>
        <c:auto val="1"/>
        <c:lblAlgn val="ctr"/>
        <c:lblOffset val="100"/>
        <c:noMultiLvlLbl val="0"/>
      </c:catAx>
      <c:valAx>
        <c:axId val="107850752"/>
        <c:scaling>
          <c:orientation val="minMax"/>
          <c:max val="220"/>
          <c:min val="6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107849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375920</xdr:colOff>
      <xdr:row>16</xdr:row>
      <xdr:rowOff>71120</xdr:rowOff>
    </xdr:from>
    <xdr:to>
      <xdr:col>38</xdr:col>
      <xdr:colOff>30480</xdr:colOff>
      <xdr:row>34</xdr:row>
      <xdr:rowOff>101600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101600</xdr:colOff>
      <xdr:row>5</xdr:row>
      <xdr:rowOff>106680</xdr:rowOff>
    </xdr:from>
    <xdr:to>
      <xdr:col>46</xdr:col>
      <xdr:colOff>711200</xdr:colOff>
      <xdr:row>20</xdr:row>
      <xdr:rowOff>106680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274320</xdr:colOff>
      <xdr:row>5</xdr:row>
      <xdr:rowOff>91440</xdr:rowOff>
    </xdr:from>
    <xdr:to>
      <xdr:col>41</xdr:col>
      <xdr:colOff>91440</xdr:colOff>
      <xdr:row>20</xdr:row>
      <xdr:rowOff>91440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55880</xdr:colOff>
      <xdr:row>21</xdr:row>
      <xdr:rowOff>55880</xdr:rowOff>
    </xdr:from>
    <xdr:to>
      <xdr:col>40</xdr:col>
      <xdr:colOff>685960</xdr:colOff>
      <xdr:row>36</xdr:row>
      <xdr:rowOff>48680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568740</xdr:colOff>
      <xdr:row>35</xdr:row>
      <xdr:rowOff>66593</xdr:rowOff>
    </xdr:from>
    <xdr:to>
      <xdr:col>14</xdr:col>
      <xdr:colOff>156487</xdr:colOff>
      <xdr:row>56</xdr:row>
      <xdr:rowOff>79292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</xdr:colOff>
      <xdr:row>28</xdr:row>
      <xdr:rowOff>121920</xdr:rowOff>
    </xdr:from>
    <xdr:to>
      <xdr:col>14</xdr:col>
      <xdr:colOff>162560</xdr:colOff>
      <xdr:row>45</xdr:row>
      <xdr:rowOff>71120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zoomScale="75" zoomScaleNormal="75" workbookViewId="0">
      <pane xSplit="1" ySplit="5" topLeftCell="W16" activePane="bottomRight" state="frozen"/>
      <selection pane="topRight" activeCell="B1" sqref="B1"/>
      <selection pane="bottomLeft" activeCell="A6" sqref="A6"/>
      <selection pane="bottomRight" activeCell="AA38" sqref="AA38"/>
    </sheetView>
  </sheetViews>
  <sheetFormatPr baseColWidth="10" defaultColWidth="11.5703125" defaultRowHeight="15" x14ac:dyDescent="0.25"/>
  <cols>
    <col min="1" max="1" width="11.5703125" style="2"/>
    <col min="2" max="4" width="0" style="2" hidden="1" customWidth="1"/>
    <col min="5" max="5" width="9.85546875" style="2" hidden="1" customWidth="1"/>
    <col min="6" max="6" width="0" style="2" hidden="1" customWidth="1"/>
    <col min="7" max="10" width="11.5703125" style="2"/>
    <col min="11" max="11" width="9.85546875" style="2" customWidth="1"/>
    <col min="12" max="15" width="11.5703125" style="2"/>
    <col min="16" max="16" width="13.42578125" style="2" customWidth="1"/>
    <col min="17" max="17" width="5.5703125" style="2" customWidth="1"/>
    <col min="18" max="22" width="11.5703125" style="2"/>
    <col min="23" max="23" width="17.42578125" style="9" customWidth="1"/>
    <col min="24" max="25" width="10.5703125" style="2" customWidth="1"/>
    <col min="26" max="26" width="4.42578125" style="9" customWidth="1"/>
    <col min="27" max="27" width="11.5703125" style="9"/>
    <col min="28" max="28" width="10.140625" style="9" customWidth="1"/>
    <col min="29" max="29" width="11.5703125" style="9"/>
    <col min="30" max="16384" width="11.5703125" style="2"/>
  </cols>
  <sheetData>
    <row r="1" spans="1:31" x14ac:dyDescent="0.25">
      <c r="A1" s="2" t="s">
        <v>5</v>
      </c>
    </row>
    <row r="2" spans="1:31" x14ac:dyDescent="0.25">
      <c r="B2" s="126" t="s">
        <v>60</v>
      </c>
      <c r="C2" s="127"/>
      <c r="D2" s="127"/>
      <c r="E2" s="127"/>
      <c r="F2" s="128"/>
      <c r="H2" s="126" t="s">
        <v>60</v>
      </c>
      <c r="I2" s="127"/>
      <c r="J2" s="127"/>
      <c r="K2" s="127"/>
      <c r="L2" s="128"/>
      <c r="N2" s="126" t="s">
        <v>60</v>
      </c>
      <c r="O2" s="127"/>
      <c r="P2" s="128"/>
      <c r="R2" s="129" t="s">
        <v>60</v>
      </c>
      <c r="S2" s="130"/>
      <c r="T2" s="130"/>
      <c r="U2" s="131"/>
      <c r="W2" s="143" t="s">
        <v>29</v>
      </c>
      <c r="X2" s="144"/>
      <c r="Y2" s="145"/>
      <c r="AA2" s="137" t="s">
        <v>38</v>
      </c>
      <c r="AB2" s="138"/>
      <c r="AC2" s="139"/>
      <c r="AE2" s="60" t="s">
        <v>28</v>
      </c>
    </row>
    <row r="3" spans="1:31" x14ac:dyDescent="0.25">
      <c r="B3" s="126" t="s">
        <v>61</v>
      </c>
      <c r="C3" s="128"/>
      <c r="D3" s="126" t="s">
        <v>2</v>
      </c>
      <c r="E3" s="127"/>
      <c r="F3" s="128"/>
      <c r="H3" s="126" t="s">
        <v>61</v>
      </c>
      <c r="I3" s="128"/>
      <c r="J3" s="126" t="s">
        <v>2</v>
      </c>
      <c r="K3" s="127"/>
      <c r="L3" s="128"/>
      <c r="N3" s="126" t="s">
        <v>66</v>
      </c>
      <c r="O3" s="127"/>
      <c r="P3" s="128"/>
      <c r="R3" s="132" t="s">
        <v>22</v>
      </c>
      <c r="S3" s="133"/>
      <c r="T3" s="133"/>
      <c r="U3" s="134"/>
      <c r="W3" s="63" t="s">
        <v>24</v>
      </c>
      <c r="X3" s="135" t="s">
        <v>26</v>
      </c>
      <c r="Y3" s="136"/>
      <c r="AA3" s="140" t="s">
        <v>39</v>
      </c>
      <c r="AB3" s="141"/>
      <c r="AC3" s="142"/>
      <c r="AE3" s="60" t="s">
        <v>67</v>
      </c>
    </row>
    <row r="4" spans="1:31" x14ac:dyDescent="0.25">
      <c r="B4" s="2" t="s">
        <v>0</v>
      </c>
      <c r="C4" s="2" t="s">
        <v>1</v>
      </c>
      <c r="D4" s="2" t="s">
        <v>3</v>
      </c>
      <c r="E4" s="2" t="s">
        <v>4</v>
      </c>
      <c r="F4" s="2" t="s">
        <v>62</v>
      </c>
      <c r="H4" s="2" t="s">
        <v>0</v>
      </c>
      <c r="I4" s="2" t="s">
        <v>1</v>
      </c>
      <c r="J4" s="2" t="s">
        <v>3</v>
      </c>
      <c r="K4" s="2" t="s">
        <v>4</v>
      </c>
      <c r="L4" s="2" t="s">
        <v>62</v>
      </c>
      <c r="N4" s="2" t="s">
        <v>0</v>
      </c>
      <c r="O4" s="2" t="s">
        <v>1</v>
      </c>
      <c r="P4" s="2" t="s">
        <v>35</v>
      </c>
      <c r="R4" s="57" t="s">
        <v>0</v>
      </c>
      <c r="S4" s="129" t="s">
        <v>1</v>
      </c>
      <c r="T4" s="131"/>
      <c r="U4" s="38" t="s">
        <v>7</v>
      </c>
      <c r="W4" s="64" t="s">
        <v>25</v>
      </c>
      <c r="X4" s="140" t="s">
        <v>36</v>
      </c>
      <c r="Y4" s="142"/>
      <c r="Z4" s="10"/>
      <c r="AA4" s="135" t="s">
        <v>9</v>
      </c>
      <c r="AB4" s="136"/>
      <c r="AC4" s="63" t="s">
        <v>40</v>
      </c>
      <c r="AE4" s="60" t="s">
        <v>68</v>
      </c>
    </row>
    <row r="5" spans="1:31" x14ac:dyDescent="0.25">
      <c r="B5" s="2" t="s">
        <v>63</v>
      </c>
      <c r="C5" s="2" t="s">
        <v>64</v>
      </c>
      <c r="F5" s="3"/>
      <c r="H5" s="2" t="s">
        <v>65</v>
      </c>
      <c r="I5" s="2" t="s">
        <v>65</v>
      </c>
      <c r="L5" s="3"/>
      <c r="P5" s="2" t="s">
        <v>34</v>
      </c>
      <c r="R5" s="58"/>
      <c r="S5" s="118" t="s">
        <v>21</v>
      </c>
      <c r="T5" s="119" t="s">
        <v>20</v>
      </c>
      <c r="U5" s="120" t="s">
        <v>8</v>
      </c>
      <c r="W5" s="67" t="s">
        <v>0</v>
      </c>
      <c r="X5" s="45" t="s">
        <v>20</v>
      </c>
      <c r="Y5" s="35" t="s">
        <v>18</v>
      </c>
      <c r="Z5" s="10"/>
      <c r="AA5" s="45"/>
      <c r="AB5" s="36" t="s">
        <v>18</v>
      </c>
      <c r="AC5" s="65" t="s">
        <v>18</v>
      </c>
      <c r="AE5" s="62" t="s">
        <v>69</v>
      </c>
    </row>
    <row r="6" spans="1:31" x14ac:dyDescent="0.25">
      <c r="A6" s="2">
        <v>1993</v>
      </c>
      <c r="B6" s="3"/>
      <c r="C6" s="121">
        <v>217797.90128676684</v>
      </c>
      <c r="D6" s="4">
        <f t="shared" ref="D6:D15" si="0">C6/C7*D7</f>
        <v>217861.82815100416</v>
      </c>
      <c r="E6" s="1">
        <f t="shared" ref="E6:E15" si="1">E7*E$17</f>
        <v>1.0003202020188209</v>
      </c>
      <c r="F6" s="4">
        <f t="shared" ref="F6:F16" si="2">D6/E7</f>
        <v>217797.90128676684</v>
      </c>
      <c r="G6" s="3"/>
      <c r="H6" s="3"/>
      <c r="I6" s="121">
        <v>236504.98062276686</v>
      </c>
      <c r="J6" s="4">
        <f t="shared" ref="J6:J15" si="3">I6/I7*J7</f>
        <v>256302.56841968003</v>
      </c>
      <c r="K6" s="1">
        <f t="shared" ref="K6:K15" si="4">K7*K$17</f>
        <v>1.0916578599161968</v>
      </c>
      <c r="L6" s="4">
        <f t="shared" ref="L6:L16" si="5">J6/K7</f>
        <v>236504.98062276695</v>
      </c>
      <c r="N6" s="4"/>
      <c r="O6" s="4">
        <v>236504.9802315725</v>
      </c>
      <c r="P6" s="4">
        <f t="shared" ref="P6:P15" si="6">P7*O6/O7</f>
        <v>411018.23458184331</v>
      </c>
      <c r="Q6" s="49"/>
      <c r="S6" s="46">
        <v>100.00000016540641</v>
      </c>
      <c r="T6" s="54">
        <f t="shared" ref="T6:T16" si="7">S6/S$17*100</f>
        <v>62.357955708430865</v>
      </c>
      <c r="U6" s="46">
        <f t="shared" ref="U6:U15" si="8">S6/S7*U7</f>
        <v>62.357955646525973</v>
      </c>
      <c r="W6" s="49">
        <f t="shared" ref="W6:W33" si="9">L6/U6*100</f>
        <v>379269.93944988778</v>
      </c>
      <c r="X6" s="47">
        <f t="shared" ref="X6:X16" si="10">W6/W$17*100</f>
        <v>78.181418186367921</v>
      </c>
      <c r="Y6" s="46">
        <f t="shared" ref="Y6:Y9" si="11">X6/X$10*100</f>
        <v>82.789190602113223</v>
      </c>
      <c r="AA6" s="55">
        <v>12409425.590610478</v>
      </c>
      <c r="AB6" s="53">
        <f t="shared" ref="AB6:AB9" si="12">AA6/AA$10*100</f>
        <v>99.45573956425352</v>
      </c>
      <c r="AC6" s="107">
        <f t="shared" ref="AC6:AC31" si="13">Y6/AB6*100</f>
        <v>83.242245208610768</v>
      </c>
      <c r="AE6" s="124">
        <f>'Arg Industria '!AA6</f>
        <v>75.331811251051633</v>
      </c>
    </row>
    <row r="7" spans="1:31" x14ac:dyDescent="0.25">
      <c r="A7" s="2">
        <v>1994</v>
      </c>
      <c r="B7" s="3"/>
      <c r="C7" s="121">
        <v>237306.00107010404</v>
      </c>
      <c r="D7" s="4">
        <f t="shared" si="0"/>
        <v>237375.65384647832</v>
      </c>
      <c r="E7" s="1">
        <f t="shared" si="1"/>
        <v>1.0002935146016543</v>
      </c>
      <c r="F7" s="4">
        <f t="shared" si="2"/>
        <v>237312.33229604349</v>
      </c>
      <c r="H7" s="3"/>
      <c r="I7" s="121">
        <v>257439.95935710403</v>
      </c>
      <c r="J7" s="4">
        <f t="shared" si="3"/>
        <v>278989.99261384719</v>
      </c>
      <c r="K7" s="1">
        <f t="shared" si="4"/>
        <v>1.0837089677552747</v>
      </c>
      <c r="L7" s="4">
        <f t="shared" si="5"/>
        <v>259328.25458740056</v>
      </c>
      <c r="N7" s="4"/>
      <c r="O7" s="4">
        <v>250307.88553631518</v>
      </c>
      <c r="P7" s="4">
        <f t="shared" si="6"/>
        <v>435006.08365335455</v>
      </c>
      <c r="Q7" s="49"/>
      <c r="S7" s="46">
        <v>102.84932047007129</v>
      </c>
      <c r="T7" s="54">
        <f t="shared" si="7"/>
        <v>64.134733599066223</v>
      </c>
      <c r="U7" s="46">
        <f t="shared" si="8"/>
        <v>64.134733535397459</v>
      </c>
      <c r="W7" s="49">
        <f t="shared" si="9"/>
        <v>404349.15730065556</v>
      </c>
      <c r="X7" s="47">
        <f t="shared" si="10"/>
        <v>83.351163042556195</v>
      </c>
      <c r="Y7" s="46">
        <f t="shared" si="11"/>
        <v>88.263624325520581</v>
      </c>
      <c r="AA7" s="55">
        <v>12204891.063783949</v>
      </c>
      <c r="AB7" s="53">
        <f t="shared" si="12"/>
        <v>97.816491036316094</v>
      </c>
      <c r="AC7" s="108">
        <f t="shared" si="13"/>
        <v>90.233889388601312</v>
      </c>
      <c r="AE7" s="124">
        <f>'Arg Industria '!AA7</f>
        <v>85.420581634892528</v>
      </c>
    </row>
    <row r="8" spans="1:31" x14ac:dyDescent="0.25">
      <c r="A8" s="2">
        <v>1995</v>
      </c>
      <c r="B8" s="3"/>
      <c r="C8" s="121">
        <v>238612.1697413348</v>
      </c>
      <c r="D8" s="4">
        <f t="shared" si="0"/>
        <v>238682.2058972863</v>
      </c>
      <c r="E8" s="1">
        <f t="shared" si="1"/>
        <v>1.0002668278964779</v>
      </c>
      <c r="F8" s="4">
        <f t="shared" si="2"/>
        <v>238624.9020591375</v>
      </c>
      <c r="H8" s="3"/>
      <c r="I8" s="121">
        <v>258031.88503333478</v>
      </c>
      <c r="J8" s="4">
        <f t="shared" si="3"/>
        <v>279631.46777742304</v>
      </c>
      <c r="K8" s="1">
        <f t="shared" si="4"/>
        <v>1.0758179553467055</v>
      </c>
      <c r="L8" s="4">
        <f t="shared" si="5"/>
        <v>261831.04121445358</v>
      </c>
      <c r="N8" s="4"/>
      <c r="O8" s="4">
        <v>243186.10151946038</v>
      </c>
      <c r="P8" s="4">
        <f t="shared" si="6"/>
        <v>422629.24875197234</v>
      </c>
      <c r="Q8" s="49"/>
      <c r="S8" s="46">
        <v>106.10470064741196</v>
      </c>
      <c r="T8" s="54">
        <f t="shared" si="7"/>
        <v>66.16472212483562</v>
      </c>
      <c r="U8" s="46">
        <f t="shared" si="8"/>
        <v>66.164722059151629</v>
      </c>
      <c r="W8" s="49">
        <f t="shared" si="9"/>
        <v>395726.0501757646</v>
      </c>
      <c r="X8" s="47">
        <f t="shared" si="10"/>
        <v>81.573625004148013</v>
      </c>
      <c r="Y8" s="46">
        <f t="shared" si="11"/>
        <v>86.38132366024638</v>
      </c>
      <c r="AA8" s="55">
        <v>11790429.608381942</v>
      </c>
      <c r="AB8" s="53">
        <f t="shared" si="12"/>
        <v>94.49477640360395</v>
      </c>
      <c r="AC8" s="108">
        <f t="shared" si="13"/>
        <v>91.413861112593594</v>
      </c>
      <c r="AE8" s="124">
        <f>'Arg Industria '!AA8</f>
        <v>86.202122367092628</v>
      </c>
    </row>
    <row r="9" spans="1:31" x14ac:dyDescent="0.25">
      <c r="A9" s="2">
        <v>1996</v>
      </c>
      <c r="B9" s="3"/>
      <c r="C9" s="121">
        <v>251099.60052230587</v>
      </c>
      <c r="D9" s="4">
        <f t="shared" si="0"/>
        <v>251173.30192152873</v>
      </c>
      <c r="E9" s="1">
        <f t="shared" si="1"/>
        <v>1.0002401419032729</v>
      </c>
      <c r="F9" s="4">
        <f t="shared" si="2"/>
        <v>251119.69875890893</v>
      </c>
      <c r="H9" s="3"/>
      <c r="I9" s="121">
        <v>272149.75781130593</v>
      </c>
      <c r="J9" s="4">
        <f t="shared" si="3"/>
        <v>294931.13311253849</v>
      </c>
      <c r="K9" s="1">
        <f t="shared" si="4"/>
        <v>1.0679844012398436</v>
      </c>
      <c r="L9" s="4">
        <f t="shared" si="5"/>
        <v>278182.36094469076</v>
      </c>
      <c r="N9" s="4"/>
      <c r="O9" s="4">
        <v>256626.24305584718</v>
      </c>
      <c r="P9" s="4">
        <f t="shared" si="6"/>
        <v>445986.65645394492</v>
      </c>
      <c r="Q9" s="49"/>
      <c r="S9" s="46">
        <v>106.0490753286212</v>
      </c>
      <c r="T9" s="54">
        <f t="shared" si="7"/>
        <v>66.130035313238778</v>
      </c>
      <c r="U9" s="46">
        <f t="shared" si="8"/>
        <v>66.13003524758922</v>
      </c>
      <c r="W9" s="49">
        <f t="shared" si="9"/>
        <v>420659.62902209692</v>
      </c>
      <c r="X9" s="47">
        <f t="shared" si="10"/>
        <v>86.713348330218381</v>
      </c>
      <c r="Y9" s="46">
        <f t="shared" si="11"/>
        <v>91.823966476853172</v>
      </c>
      <c r="AA9" s="55">
        <v>11795626.302664084</v>
      </c>
      <c r="AB9" s="53">
        <f t="shared" si="12"/>
        <v>94.536425476669095</v>
      </c>
      <c r="AC9" s="108">
        <f t="shared" si="13"/>
        <v>97.130778971027055</v>
      </c>
      <c r="AE9" s="124">
        <f>'Arg Industria '!AA9</f>
        <v>95.203775221851771</v>
      </c>
    </row>
    <row r="10" spans="1:31" x14ac:dyDescent="0.25">
      <c r="A10" s="2">
        <v>1997</v>
      </c>
      <c r="B10" s="3"/>
      <c r="C10" s="121">
        <v>269557.98266454262</v>
      </c>
      <c r="D10" s="4">
        <f t="shared" si="0"/>
        <v>269637.10186844715</v>
      </c>
      <c r="E10" s="1">
        <f t="shared" si="1"/>
        <v>1.0002134566220202</v>
      </c>
      <c r="F10" s="4">
        <f t="shared" si="2"/>
        <v>269586.75059765711</v>
      </c>
      <c r="H10" s="3"/>
      <c r="I10" s="121">
        <v>292858.87732954265</v>
      </c>
      <c r="J10" s="4">
        <f t="shared" si="3"/>
        <v>317373.79164876742</v>
      </c>
      <c r="K10" s="1">
        <f t="shared" si="4"/>
        <v>1.0602078870528306</v>
      </c>
      <c r="L10" s="4">
        <f t="shared" si="5"/>
        <v>301546.23370303016</v>
      </c>
      <c r="N10" s="4"/>
      <c r="O10" s="4">
        <v>277441.31762238021</v>
      </c>
      <c r="P10" s="4">
        <f t="shared" si="6"/>
        <v>482160.84269158309</v>
      </c>
      <c r="Q10" s="49"/>
      <c r="S10" s="46">
        <v>105.55705251088338</v>
      </c>
      <c r="T10" s="54">
        <f t="shared" si="7"/>
        <v>65.823219942985943</v>
      </c>
      <c r="U10" s="46">
        <f t="shared" si="8"/>
        <v>65.82321987764098</v>
      </c>
      <c r="W10" s="49">
        <f t="shared" si="9"/>
        <v>458115.28859204327</v>
      </c>
      <c r="X10" s="47">
        <f t="shared" si="10"/>
        <v>94.43433088035566</v>
      </c>
      <c r="Y10" s="46">
        <f>X10/X$10*100</f>
        <v>100</v>
      </c>
      <c r="AA10" s="55">
        <v>12477334.787293348</v>
      </c>
      <c r="AB10" s="53">
        <f>AA10/AA$10*100</f>
        <v>100</v>
      </c>
      <c r="AC10" s="108">
        <f t="shared" si="13"/>
        <v>100</v>
      </c>
      <c r="AE10" s="124">
        <f>'Arg Industria '!AA10</f>
        <v>100</v>
      </c>
    </row>
    <row r="11" spans="1:31" x14ac:dyDescent="0.25">
      <c r="A11" s="2">
        <v>1998</v>
      </c>
      <c r="B11" s="3"/>
      <c r="C11" s="121">
        <v>275349.61387643841</v>
      </c>
      <c r="D11" s="4">
        <f t="shared" si="0"/>
        <v>275430.43300867104</v>
      </c>
      <c r="E11" s="1">
        <f t="shared" si="1"/>
        <v>1.0001867720527007</v>
      </c>
      <c r="F11" s="4">
        <f t="shared" si="2"/>
        <v>275386.34690538596</v>
      </c>
      <c r="H11" s="3"/>
      <c r="I11" s="121">
        <v>298948.35855420842</v>
      </c>
      <c r="J11" s="4">
        <f t="shared" si="3"/>
        <v>323973.01706091507</v>
      </c>
      <c r="K11" s="1">
        <f t="shared" si="4"/>
        <v>1.0524879974502503</v>
      </c>
      <c r="L11" s="4">
        <f t="shared" si="5"/>
        <v>310074.15392418596</v>
      </c>
      <c r="N11" s="4"/>
      <c r="O11" s="4">
        <v>288123.3046077239</v>
      </c>
      <c r="P11" s="4">
        <f t="shared" si="6"/>
        <v>500724.89757213258</v>
      </c>
      <c r="Q11" s="49"/>
      <c r="S11" s="46">
        <v>103.75709072239843</v>
      </c>
      <c r="T11" s="54">
        <f t="shared" si="7"/>
        <v>64.700800570010372</v>
      </c>
      <c r="U11" s="46">
        <f t="shared" si="8"/>
        <v>64.700800505779668</v>
      </c>
      <c r="W11" s="49">
        <f t="shared" si="9"/>
        <v>479243.14923505054</v>
      </c>
      <c r="X11" s="47">
        <f t="shared" si="10"/>
        <v>98.789556371492964</v>
      </c>
      <c r="Y11" s="46">
        <f t="shared" ref="Y11:Y32" si="14">X11/X$10*100</f>
        <v>104.61190909125537</v>
      </c>
      <c r="AA11" s="55">
        <v>12891217.565619083</v>
      </c>
      <c r="AB11" s="53">
        <f t="shared" ref="AB11:AB31" si="15">AA11/AA$10*100</f>
        <v>103.31707680671695</v>
      </c>
      <c r="AC11" s="108">
        <f t="shared" si="13"/>
        <v>101.25326066566977</v>
      </c>
      <c r="AE11" s="124">
        <f>'Arg Industria '!AA11</f>
        <v>95.975688803620073</v>
      </c>
    </row>
    <row r="12" spans="1:31" x14ac:dyDescent="0.25">
      <c r="A12" s="2">
        <v>1999</v>
      </c>
      <c r="B12" s="3"/>
      <c r="C12" s="121">
        <v>262474.2427361249</v>
      </c>
      <c r="D12" s="4">
        <f t="shared" si="0"/>
        <v>262551.28275892616</v>
      </c>
      <c r="E12" s="1">
        <f t="shared" si="1"/>
        <v>1.0001600881952954</v>
      </c>
      <c r="F12" s="4">
        <f t="shared" si="2"/>
        <v>262516.26176395605</v>
      </c>
      <c r="H12" s="3"/>
      <c r="I12" s="121">
        <v>283523.02398067492</v>
      </c>
      <c r="J12" s="4">
        <f t="shared" si="3"/>
        <v>307256.44365295133</v>
      </c>
      <c r="K12" s="1">
        <f t="shared" si="4"/>
        <v>1.0448243201209457</v>
      </c>
      <c r="L12" s="4">
        <f t="shared" si="5"/>
        <v>296231.75076924346</v>
      </c>
      <c r="N12" s="4"/>
      <c r="O12" s="4">
        <v>278369.01387171785</v>
      </c>
      <c r="P12" s="4">
        <f t="shared" si="6"/>
        <v>483773.071213188</v>
      </c>
      <c r="Q12" s="49"/>
      <c r="S12" s="46">
        <v>101.85150280818691</v>
      </c>
      <c r="T12" s="54">
        <f t="shared" si="7"/>
        <v>63.51251490444664</v>
      </c>
      <c r="U12" s="46">
        <f t="shared" si="8"/>
        <v>63.512514841395586</v>
      </c>
      <c r="W12" s="49">
        <f t="shared" si="9"/>
        <v>466414.77118170785</v>
      </c>
      <c r="X12" s="47">
        <f t="shared" si="10"/>
        <v>96.145158055359815</v>
      </c>
      <c r="Y12" s="46">
        <f t="shared" si="14"/>
        <v>101.8116580686866</v>
      </c>
      <c r="AA12" s="55">
        <v>13046250.453312678</v>
      </c>
      <c r="AB12" s="53">
        <f t="shared" si="15"/>
        <v>104.55959285951597</v>
      </c>
      <c r="AC12" s="108">
        <f t="shared" si="13"/>
        <v>97.371896049249699</v>
      </c>
      <c r="AE12" s="124">
        <f>'Arg Industria '!AA12</f>
        <v>92.494501836240474</v>
      </c>
    </row>
    <row r="13" spans="1:31" x14ac:dyDescent="0.25">
      <c r="A13" s="2">
        <v>2000</v>
      </c>
      <c r="B13" s="3"/>
      <c r="C13" s="121">
        <v>263218.94463790185</v>
      </c>
      <c r="D13" s="4">
        <f t="shared" si="0"/>
        <v>263296.20324158517</v>
      </c>
      <c r="E13" s="1">
        <f t="shared" si="1"/>
        <v>1.0001334050497854</v>
      </c>
      <c r="F13" s="4">
        <f t="shared" si="2"/>
        <v>263268.1065805016</v>
      </c>
      <c r="H13" s="3"/>
      <c r="I13" s="121">
        <v>284203.73931462184</v>
      </c>
      <c r="J13" s="4">
        <f t="shared" si="3"/>
        <v>307994.14096483815</v>
      </c>
      <c r="K13" s="1">
        <f t="shared" si="4"/>
        <v>1.037216445755998</v>
      </c>
      <c r="L13" s="4">
        <f t="shared" si="5"/>
        <v>299121.02445911948</v>
      </c>
      <c r="N13" s="4"/>
      <c r="O13" s="4">
        <v>276172.68535265006</v>
      </c>
      <c r="P13" s="4">
        <f t="shared" si="6"/>
        <v>479956.10689562868</v>
      </c>
      <c r="Q13" s="49"/>
      <c r="S13" s="46">
        <v>102.90798271802903</v>
      </c>
      <c r="T13" s="54">
        <f t="shared" si="7"/>
        <v>64.171314177604771</v>
      </c>
      <c r="U13" s="46">
        <f t="shared" si="8"/>
        <v>64.171314113899697</v>
      </c>
      <c r="W13" s="49">
        <f t="shared" si="9"/>
        <v>466128.87485551584</v>
      </c>
      <c r="X13" s="47">
        <f t="shared" si="10"/>
        <v>96.086224356927545</v>
      </c>
      <c r="Y13" s="46">
        <f t="shared" si="14"/>
        <v>101.74925099926293</v>
      </c>
      <c r="AA13" s="55">
        <v>13095489.205911011</v>
      </c>
      <c r="AB13" s="53">
        <f t="shared" si="15"/>
        <v>104.95421842208785</v>
      </c>
      <c r="AC13" s="108">
        <f t="shared" si="13"/>
        <v>96.946318622529589</v>
      </c>
      <c r="AE13" s="124">
        <f>'Arg Industria '!AA13</f>
        <v>91.014871961702539</v>
      </c>
    </row>
    <row r="14" spans="1:31" x14ac:dyDescent="0.25">
      <c r="A14" s="2">
        <v>2001</v>
      </c>
      <c r="B14" s="3"/>
      <c r="C14" s="121">
        <v>250888.5006354916</v>
      </c>
      <c r="D14" s="4">
        <f t="shared" si="0"/>
        <v>250962.14007381533</v>
      </c>
      <c r="E14" s="1">
        <f t="shared" si="1"/>
        <v>1.0001067226161517</v>
      </c>
      <c r="F14" s="4">
        <f t="shared" si="2"/>
        <v>250942.05444734098</v>
      </c>
      <c r="H14" s="3"/>
      <c r="I14" s="121">
        <v>268696.70883429161</v>
      </c>
      <c r="J14" s="4">
        <f t="shared" si="3"/>
        <v>291189.03297004988</v>
      </c>
      <c r="K14" s="1">
        <f t="shared" si="4"/>
        <v>1.0296639680268658</v>
      </c>
      <c r="L14" s="4">
        <f t="shared" si="5"/>
        <v>284874.36993125407</v>
      </c>
      <c r="N14" s="4"/>
      <c r="O14" s="4">
        <v>263996.67436681723</v>
      </c>
      <c r="P14" s="4">
        <f t="shared" si="6"/>
        <v>458795.61152362445</v>
      </c>
      <c r="Q14" s="49"/>
      <c r="S14" s="46">
        <v>101.78033851325861</v>
      </c>
      <c r="T14" s="54">
        <f t="shared" si="7"/>
        <v>63.468138305008438</v>
      </c>
      <c r="U14" s="46">
        <f t="shared" si="8"/>
        <v>63.468138242001437</v>
      </c>
      <c r="W14" s="49">
        <f t="shared" si="9"/>
        <v>448846.26809918333</v>
      </c>
      <c r="X14" s="47">
        <f t="shared" si="10"/>
        <v>92.523646452316385</v>
      </c>
      <c r="Y14" s="46">
        <f t="shared" si="14"/>
        <v>97.97670570625418</v>
      </c>
      <c r="AA14" s="55">
        <v>12745435.695000052</v>
      </c>
      <c r="AB14" s="53">
        <f t="shared" si="15"/>
        <v>102.14870332708979</v>
      </c>
      <c r="AC14" s="108">
        <f t="shared" si="13"/>
        <v>95.915760567731851</v>
      </c>
      <c r="AE14" s="124">
        <f>'Arg Industria '!AA14</f>
        <v>84.494564152559903</v>
      </c>
    </row>
    <row r="15" spans="1:31" x14ac:dyDescent="0.25">
      <c r="A15" s="2">
        <v>2002</v>
      </c>
      <c r="B15" s="3"/>
      <c r="C15" s="121">
        <v>294804.47255777742</v>
      </c>
      <c r="D15" s="4">
        <f t="shared" si="0"/>
        <v>294891.00197510619</v>
      </c>
      <c r="E15" s="1">
        <f t="shared" si="1"/>
        <v>1.0000800408943753</v>
      </c>
      <c r="F15" s="4">
        <f t="shared" si="2"/>
        <v>294875.26746491087</v>
      </c>
      <c r="H15" s="3"/>
      <c r="I15" s="121">
        <v>312580.14386036742</v>
      </c>
      <c r="J15" s="4">
        <f t="shared" si="3"/>
        <v>338745.90504371416</v>
      </c>
      <c r="K15" s="1">
        <f t="shared" si="4"/>
        <v>1.0221664835636834</v>
      </c>
      <c r="L15" s="4">
        <f t="shared" si="5"/>
        <v>333830.71778017876</v>
      </c>
      <c r="N15" s="4"/>
      <c r="O15" s="4">
        <v>235235.59675290697</v>
      </c>
      <c r="P15" s="4">
        <f t="shared" si="6"/>
        <v>408812.19327185664</v>
      </c>
      <c r="Q15" s="49"/>
      <c r="S15" s="46">
        <v>132.87961013345429</v>
      </c>
      <c r="T15" s="54">
        <f t="shared" si="7"/>
        <v>82.861008295497612</v>
      </c>
      <c r="U15" s="46">
        <f t="shared" si="8"/>
        <v>82.861008213238648</v>
      </c>
      <c r="W15" s="49">
        <f t="shared" si="9"/>
        <v>402880.34743806417</v>
      </c>
      <c r="X15" s="47">
        <f t="shared" si="10"/>
        <v>83.048387562194961</v>
      </c>
      <c r="Y15" s="46">
        <f t="shared" si="14"/>
        <v>87.943004189243197</v>
      </c>
      <c r="AA15" s="55">
        <v>12486026.874948943</v>
      </c>
      <c r="AB15" s="53">
        <f t="shared" si="15"/>
        <v>100.06966301540972</v>
      </c>
      <c r="AC15" s="108">
        <f t="shared" si="13"/>
        <v>87.881783089147476</v>
      </c>
      <c r="AE15" s="124">
        <f>'Arg Industria '!AA15</f>
        <v>75.576837154945608</v>
      </c>
    </row>
    <row r="16" spans="1:31" x14ac:dyDescent="0.25">
      <c r="A16" s="2">
        <v>2003</v>
      </c>
      <c r="B16" s="3"/>
      <c r="C16" s="121">
        <v>351599.08803470922</v>
      </c>
      <c r="D16" s="4">
        <f>C16/C17*D17</f>
        <v>351702.28750097583</v>
      </c>
      <c r="E16" s="1">
        <f>E17*E$17</f>
        <v>1.0000533598844372</v>
      </c>
      <c r="F16" s="4">
        <f t="shared" si="2"/>
        <v>351692.90447977319</v>
      </c>
      <c r="H16" s="3"/>
      <c r="I16" s="121">
        <v>375909.36139664921</v>
      </c>
      <c r="J16" s="4">
        <f>I16/I17*J17</f>
        <v>407376.34600870736</v>
      </c>
      <c r="K16" s="1">
        <f>K17*K$17</f>
        <v>1.0147235919337176</v>
      </c>
      <c r="L16" s="4">
        <f t="shared" si="5"/>
        <v>404410.04057342908</v>
      </c>
      <c r="N16" s="4"/>
      <c r="O16" s="4">
        <v>256023.46237514098</v>
      </c>
      <c r="P16" s="4">
        <f>P17*O16/O17</f>
        <v>444939.09351898555</v>
      </c>
      <c r="Q16" s="49"/>
      <c r="S16" s="46">
        <v>146.82613769430404</v>
      </c>
      <c r="T16" s="54">
        <f t="shared" si="7"/>
        <v>91.557777760371394</v>
      </c>
      <c r="U16" s="46">
        <f>S16/S17*U17</f>
        <v>91.557777669478838</v>
      </c>
      <c r="W16" s="49">
        <f t="shared" si="9"/>
        <v>441699.27543822513</v>
      </c>
      <c r="X16" s="47">
        <f t="shared" si="10"/>
        <v>91.050389640000262</v>
      </c>
      <c r="Y16" s="46">
        <f t="shared" si="14"/>
        <v>96.416619667012085</v>
      </c>
      <c r="AA16" s="55">
        <v>14106347.744907022</v>
      </c>
      <c r="AB16" s="53">
        <f t="shared" si="15"/>
        <v>113.05577661723581</v>
      </c>
      <c r="AC16" s="108">
        <f t="shared" si="13"/>
        <v>85.282346954673855</v>
      </c>
      <c r="AE16" s="124">
        <f>'Arg Industria '!AA16</f>
        <v>77.213096389023377</v>
      </c>
    </row>
    <row r="17" spans="1:31" s="117" customFormat="1" x14ac:dyDescent="0.25">
      <c r="A17" s="117">
        <v>2004</v>
      </c>
      <c r="B17" s="122">
        <v>412427.45938339259</v>
      </c>
      <c r="C17" s="122">
        <v>412306.44142247888</v>
      </c>
      <c r="D17" s="122">
        <f>B17</f>
        <v>412427.45938339259</v>
      </c>
      <c r="E17" s="115">
        <f>(D17/C17)^(1/11)</f>
        <v>1.0000266795863184</v>
      </c>
      <c r="F17" s="116">
        <f>B17</f>
        <v>412427.45938339259</v>
      </c>
      <c r="H17" s="122">
        <v>485115.19472475466</v>
      </c>
      <c r="I17" s="122">
        <v>447643.42564184091</v>
      </c>
      <c r="J17" s="122">
        <f>H17</f>
        <v>485115.19472475466</v>
      </c>
      <c r="K17" s="115">
        <f>(J17/I17)^(1/11)</f>
        <v>1.0073348956199808</v>
      </c>
      <c r="L17" s="116">
        <f>H17</f>
        <v>485115.19472475466</v>
      </c>
      <c r="N17" s="49">
        <v>485115.19520634518</v>
      </c>
      <c r="O17" s="49">
        <v>279141.28863172425</v>
      </c>
      <c r="P17" s="49">
        <f>N17</f>
        <v>485115.19520634518</v>
      </c>
      <c r="Q17" s="49"/>
      <c r="R17" s="54">
        <v>99.999999900726564</v>
      </c>
      <c r="S17" s="54">
        <v>160.3644619669376</v>
      </c>
      <c r="T17" s="54">
        <f>S17/S$17*100</f>
        <v>100</v>
      </c>
      <c r="U17" s="54">
        <f>R17</f>
        <v>99.999999900726564</v>
      </c>
      <c r="W17" s="49">
        <f t="shared" si="9"/>
        <v>485115.19520634518</v>
      </c>
      <c r="X17" s="52">
        <f>W17/W$17*100</f>
        <v>100</v>
      </c>
      <c r="Y17" s="54">
        <f t="shared" si="14"/>
        <v>105.8936925456652</v>
      </c>
      <c r="Z17" s="9"/>
      <c r="AA17" s="55">
        <v>15084790.667441539</v>
      </c>
      <c r="AB17" s="53">
        <f t="shared" si="15"/>
        <v>120.89753881416702</v>
      </c>
      <c r="AC17" s="108">
        <f t="shared" si="13"/>
        <v>87.589618104993519</v>
      </c>
      <c r="AE17" s="124">
        <f>'Arg Industria '!AA17</f>
        <v>83.420852993146781</v>
      </c>
    </row>
    <row r="18" spans="1:31" x14ac:dyDescent="0.25">
      <c r="A18" s="2">
        <v>2005</v>
      </c>
      <c r="B18" s="121">
        <v>495455.78952992905</v>
      </c>
      <c r="C18" s="121">
        <v>489786.12807283463</v>
      </c>
      <c r="F18" s="4">
        <f t="shared" ref="F18:F30" si="16">B18</f>
        <v>495455.78952992905</v>
      </c>
      <c r="H18" s="121">
        <v>582538.17293727468</v>
      </c>
      <c r="I18" s="121">
        <v>531938.72229640465</v>
      </c>
      <c r="L18" s="4">
        <f t="shared" ref="L18:L33" si="17">H18</f>
        <v>582538.17293727468</v>
      </c>
      <c r="N18" s="4">
        <v>528055.94250341423</v>
      </c>
      <c r="O18" s="3">
        <v>304763.52855029551</v>
      </c>
      <c r="P18" s="49">
        <f t="shared" ref="P18:P33" si="18">N18</f>
        <v>528055.94250341423</v>
      </c>
      <c r="R18" s="46">
        <v>110.31751109088374</v>
      </c>
      <c r="S18" s="46">
        <v>174.5414632868769</v>
      </c>
      <c r="T18" s="54">
        <f t="shared" ref="T18:T25" si="19">S18/S$17*100</f>
        <v>108.84048818924867</v>
      </c>
      <c r="U18" s="46">
        <f t="shared" ref="U18:U29" si="20">R18</f>
        <v>110.31751109088374</v>
      </c>
      <c r="W18" s="49">
        <f t="shared" si="9"/>
        <v>528055.94250341423</v>
      </c>
      <c r="X18" s="47">
        <f t="shared" ref="X18:X32" si="21">W18/W$17*100</f>
        <v>108.85165991941442</v>
      </c>
      <c r="Y18" s="46">
        <f t="shared" si="14"/>
        <v>115.26704208591778</v>
      </c>
      <c r="AA18" s="55">
        <v>15543935.014474137</v>
      </c>
      <c r="AB18" s="53">
        <f t="shared" si="15"/>
        <v>124.57736591554591</v>
      </c>
      <c r="AC18" s="108">
        <f t="shared" si="13"/>
        <v>92.526472396326113</v>
      </c>
      <c r="AE18" s="124">
        <f>'Arg Industria '!AA18</f>
        <v>82.030104471423115</v>
      </c>
    </row>
    <row r="19" spans="1:31" x14ac:dyDescent="0.25">
      <c r="A19" s="2">
        <v>2006</v>
      </c>
      <c r="B19" s="121">
        <v>607716.71306376578</v>
      </c>
      <c r="C19" s="121">
        <v>600255.96546656673</v>
      </c>
      <c r="F19" s="4">
        <f t="shared" si="16"/>
        <v>607716.71306376578</v>
      </c>
      <c r="H19" s="121">
        <v>715904.27173384838</v>
      </c>
      <c r="I19" s="121">
        <v>654438.98524864682</v>
      </c>
      <c r="L19" s="4">
        <f t="shared" si="17"/>
        <v>715904.27173384838</v>
      </c>
      <c r="N19" s="4">
        <v>570549.40422073158</v>
      </c>
      <c r="O19" s="4">
        <v>330564.970472229</v>
      </c>
      <c r="P19" s="49">
        <f t="shared" si="18"/>
        <v>570549.40422073158</v>
      </c>
      <c r="R19" s="46">
        <v>125.47629818519319</v>
      </c>
      <c r="S19" s="46">
        <v>197.9759029862563</v>
      </c>
      <c r="T19" s="54">
        <f t="shared" si="19"/>
        <v>123.45372569333539</v>
      </c>
      <c r="U19" s="46">
        <f t="shared" si="20"/>
        <v>125.47629818519319</v>
      </c>
      <c r="W19" s="49">
        <f t="shared" si="9"/>
        <v>570549.40422073158</v>
      </c>
      <c r="X19" s="47">
        <f t="shared" si="21"/>
        <v>117.61111790737596</v>
      </c>
      <c r="Y19" s="46">
        <f t="shared" si="14"/>
        <v>124.5427555963565</v>
      </c>
      <c r="AA19" s="55">
        <v>16084329.410827523</v>
      </c>
      <c r="AB19" s="53">
        <f t="shared" si="15"/>
        <v>128.90837414419192</v>
      </c>
      <c r="AC19" s="108">
        <f t="shared" si="13"/>
        <v>96.613394143849646</v>
      </c>
      <c r="AE19" s="124">
        <f>'Arg Industria '!AA19</f>
        <v>84.905771688899733</v>
      </c>
    </row>
    <row r="20" spans="1:31" x14ac:dyDescent="0.25">
      <c r="A20" s="2">
        <v>2007</v>
      </c>
      <c r="B20" s="121">
        <v>756835.28175103583</v>
      </c>
      <c r="C20" s="121">
        <v>740316.18177693873</v>
      </c>
      <c r="F20" s="4">
        <f t="shared" si="16"/>
        <v>756835.28175103583</v>
      </c>
      <c r="H20" s="121">
        <v>896980.17407190299</v>
      </c>
      <c r="I20" s="121">
        <v>812455.82826513145</v>
      </c>
      <c r="L20" s="4">
        <f t="shared" si="17"/>
        <v>896980.17407190299</v>
      </c>
      <c r="N20" s="4">
        <v>621942.50264609058</v>
      </c>
      <c r="O20" s="4">
        <v>359169.902946371</v>
      </c>
      <c r="P20" s="49">
        <f t="shared" si="18"/>
        <v>621942.50264609058</v>
      </c>
      <c r="R20" s="46">
        <v>144.22236304089986</v>
      </c>
      <c r="S20" s="46">
        <v>226.20376083862524</v>
      </c>
      <c r="T20" s="54">
        <f t="shared" si="19"/>
        <v>141.05604076123907</v>
      </c>
      <c r="U20" s="46">
        <f t="shared" si="20"/>
        <v>144.22236304089986</v>
      </c>
      <c r="W20" s="49">
        <f t="shared" si="9"/>
        <v>621942.50264609058</v>
      </c>
      <c r="X20" s="47">
        <f t="shared" si="21"/>
        <v>128.2051168035554</v>
      </c>
      <c r="Y20" s="46">
        <f t="shared" si="14"/>
        <v>135.7611322157679</v>
      </c>
      <c r="AA20" s="55">
        <v>16405582.559114195</v>
      </c>
      <c r="AB20" s="53">
        <f t="shared" si="15"/>
        <v>131.48306780885042</v>
      </c>
      <c r="AC20" s="108">
        <f t="shared" si="13"/>
        <v>103.25369987041746</v>
      </c>
      <c r="AE20" s="124">
        <f>'Arg Industria '!AA20</f>
        <v>92.386214721844397</v>
      </c>
    </row>
    <row r="21" spans="1:31" x14ac:dyDescent="0.25">
      <c r="A21" s="2">
        <v>2008</v>
      </c>
      <c r="B21" s="121">
        <v>963939.23656174331</v>
      </c>
      <c r="C21" s="121">
        <v>939505.62851015176</v>
      </c>
      <c r="F21" s="4">
        <f t="shared" si="16"/>
        <v>963939.23656174331</v>
      </c>
      <c r="H21" s="121">
        <v>1149646.0905836355</v>
      </c>
      <c r="I21" s="121">
        <v>1032758.2584521687</v>
      </c>
      <c r="L21" s="4">
        <f t="shared" si="17"/>
        <v>1149646.0905836355</v>
      </c>
      <c r="N21" s="4">
        <v>647176.15974121168</v>
      </c>
      <c r="O21" s="4">
        <v>383444.18325016805</v>
      </c>
      <c r="P21" s="49">
        <f t="shared" si="18"/>
        <v>647176.15974121168</v>
      </c>
      <c r="R21" s="46">
        <v>177.64036472594231</v>
      </c>
      <c r="S21" s="46">
        <v>269.33731259091047</v>
      </c>
      <c r="T21" s="54">
        <f t="shared" si="19"/>
        <v>167.95324181391251</v>
      </c>
      <c r="U21" s="46">
        <f t="shared" si="20"/>
        <v>177.64036472594231</v>
      </c>
      <c r="W21" s="49">
        <f t="shared" si="9"/>
        <v>647176.15974121168</v>
      </c>
      <c r="X21" s="47">
        <f t="shared" si="21"/>
        <v>133.4066972414528</v>
      </c>
      <c r="Y21" s="46">
        <f t="shared" si="14"/>
        <v>141.26927781219047</v>
      </c>
      <c r="AA21" s="55">
        <v>16578581.788010141</v>
      </c>
      <c r="AB21" s="53">
        <f t="shared" si="15"/>
        <v>132.86957567968295</v>
      </c>
      <c r="AC21" s="108">
        <f t="shared" si="13"/>
        <v>106.32176485063609</v>
      </c>
      <c r="AE21" s="124">
        <f>'Arg Industria '!AA21</f>
        <v>91.438506300932019</v>
      </c>
    </row>
    <row r="22" spans="1:31" x14ac:dyDescent="0.25">
      <c r="A22" s="2">
        <v>2009</v>
      </c>
      <c r="B22" s="121">
        <v>1046561.2714321064</v>
      </c>
      <c r="C22" s="121">
        <v>1046915.4281608985</v>
      </c>
      <c r="F22" s="4">
        <f t="shared" si="16"/>
        <v>1046561.2714321064</v>
      </c>
      <c r="H22" s="121">
        <v>1247929.2689250198</v>
      </c>
      <c r="I22" s="121">
        <v>1145458.3363663894</v>
      </c>
      <c r="L22" s="4">
        <f t="shared" si="17"/>
        <v>1247929.2689250198</v>
      </c>
      <c r="N22" s="4">
        <v>608872.87641287444</v>
      </c>
      <c r="O22" s="4">
        <v>386704.38473253674</v>
      </c>
      <c r="P22" s="49">
        <f t="shared" si="18"/>
        <v>608872.87641287444</v>
      </c>
      <c r="R22" s="46">
        <v>204.95727717041606</v>
      </c>
      <c r="S22" s="46">
        <v>296.21033057554888</v>
      </c>
      <c r="T22" s="54">
        <f t="shared" si="19"/>
        <v>184.71070643857408</v>
      </c>
      <c r="U22" s="46">
        <f t="shared" si="20"/>
        <v>204.95727717041606</v>
      </c>
      <c r="W22" s="49">
        <f t="shared" si="9"/>
        <v>608872.87641287444</v>
      </c>
      <c r="X22" s="47">
        <f t="shared" si="21"/>
        <v>125.51098840634924</v>
      </c>
      <c r="Y22" s="46">
        <f t="shared" si="14"/>
        <v>132.90822017404497</v>
      </c>
      <c r="AA22" s="55">
        <v>16786650.183835611</v>
      </c>
      <c r="AB22" s="53">
        <f t="shared" si="15"/>
        <v>134.53714651409993</v>
      </c>
      <c r="AC22" s="108">
        <f t="shared" si="13"/>
        <v>98.789236740735959</v>
      </c>
      <c r="AE22" s="124">
        <f>'Arg Industria '!AA22</f>
        <v>84.397892210410774</v>
      </c>
    </row>
    <row r="23" spans="1:31" x14ac:dyDescent="0.25">
      <c r="A23" s="2">
        <v>2010</v>
      </c>
      <c r="B23" s="121">
        <v>1393953.2748735526</v>
      </c>
      <c r="C23" s="121">
        <v>1311074.945821963</v>
      </c>
      <c r="F23" s="4">
        <f t="shared" si="16"/>
        <v>1393953.2748735526</v>
      </c>
      <c r="H23" s="121">
        <v>1661720.9259445816</v>
      </c>
      <c r="I23" s="121">
        <v>1442655.3785971645</v>
      </c>
      <c r="L23" s="4">
        <f t="shared" si="17"/>
        <v>1661720.9259445816</v>
      </c>
      <c r="N23" s="4">
        <v>670523.67944179836</v>
      </c>
      <c r="O23" s="4">
        <v>422130.05216134537</v>
      </c>
      <c r="P23" s="49">
        <f t="shared" si="18"/>
        <v>670523.67944179836</v>
      </c>
      <c r="R23" s="46">
        <v>247.82434638668408</v>
      </c>
      <c r="S23" s="46">
        <v>341.75614155178812</v>
      </c>
      <c r="T23" s="54">
        <f t="shared" si="19"/>
        <v>213.11214302720521</v>
      </c>
      <c r="U23" s="46">
        <f t="shared" si="20"/>
        <v>247.82434638668408</v>
      </c>
      <c r="W23" s="49">
        <f t="shared" si="9"/>
        <v>670523.67944179836</v>
      </c>
      <c r="X23" s="47">
        <f t="shared" si="21"/>
        <v>138.21947571784247</v>
      </c>
      <c r="Y23" s="46">
        <f t="shared" si="14"/>
        <v>146.3657066548825</v>
      </c>
      <c r="AA23" s="55">
        <v>17009648.704000056</v>
      </c>
      <c r="AB23" s="53">
        <f t="shared" si="15"/>
        <v>136.32437530907896</v>
      </c>
      <c r="AC23" s="108">
        <f t="shared" si="13"/>
        <v>107.36576369635841</v>
      </c>
      <c r="AE23" s="124">
        <f>'Arg Industria '!AA23</f>
        <v>102.06635618980103</v>
      </c>
    </row>
    <row r="24" spans="1:31" x14ac:dyDescent="0.25">
      <c r="A24" s="2">
        <v>2011</v>
      </c>
      <c r="B24" s="121">
        <v>1830888.65964224</v>
      </c>
      <c r="C24" s="121">
        <v>1670095.9794181716</v>
      </c>
      <c r="F24" s="4">
        <f t="shared" si="16"/>
        <v>1830888.65964224</v>
      </c>
      <c r="H24" s="121">
        <v>2179024.1036307774</v>
      </c>
      <c r="I24" s="121">
        <v>1842022.1347372239</v>
      </c>
      <c r="L24" s="4">
        <f t="shared" si="17"/>
        <v>2179024.1036307774</v>
      </c>
      <c r="N24" s="4">
        <v>710781.59722060116</v>
      </c>
      <c r="O24" s="4">
        <v>459571.10469599476</v>
      </c>
      <c r="P24" s="49">
        <f t="shared" si="18"/>
        <v>710781.59722060116</v>
      </c>
      <c r="R24" s="46">
        <v>306.567321403861</v>
      </c>
      <c r="S24" s="46">
        <v>400.81330525680403</v>
      </c>
      <c r="T24" s="54">
        <f t="shared" si="19"/>
        <v>249.93898295212057</v>
      </c>
      <c r="U24" s="46">
        <f t="shared" si="20"/>
        <v>306.567321403861</v>
      </c>
      <c r="W24" s="49">
        <f t="shared" si="9"/>
        <v>710781.59722060128</v>
      </c>
      <c r="X24" s="47">
        <f t="shared" si="21"/>
        <v>146.51810626510436</v>
      </c>
      <c r="Y24" s="46">
        <f t="shared" si="14"/>
        <v>155.15343297210066</v>
      </c>
      <c r="AA24" s="55">
        <v>17445191.278278012</v>
      </c>
      <c r="AB24" s="53">
        <f t="shared" si="15"/>
        <v>139.81504524543033</v>
      </c>
      <c r="AC24" s="108">
        <f t="shared" si="13"/>
        <v>110.97048439940454</v>
      </c>
      <c r="AE24" s="124">
        <f>'Arg Industria '!AA24</f>
        <v>103.48916834191937</v>
      </c>
    </row>
    <row r="25" spans="1:31" x14ac:dyDescent="0.25">
      <c r="A25" s="2">
        <v>2012</v>
      </c>
      <c r="B25" s="121">
        <v>2212389.8336669565</v>
      </c>
      <c r="C25" s="121">
        <v>1952021.1845893965</v>
      </c>
      <c r="F25" s="4">
        <f t="shared" si="16"/>
        <v>2212389.8336669565</v>
      </c>
      <c r="H25" s="121">
        <v>2637913.8482155497</v>
      </c>
      <c r="I25" s="121">
        <v>2164245.8759135343</v>
      </c>
      <c r="L25" s="4">
        <f t="shared" si="17"/>
        <v>2637913.8482155497</v>
      </c>
      <c r="N25" s="4">
        <v>703485.98945894872</v>
      </c>
      <c r="O25" s="4">
        <v>468301.01679773687</v>
      </c>
      <c r="P25" s="49">
        <f t="shared" si="18"/>
        <v>703485.98945894872</v>
      </c>
      <c r="R25" s="46">
        <v>374.97745338814354</v>
      </c>
      <c r="S25" s="46">
        <v>462.14844689271519</v>
      </c>
      <c r="T25" s="54">
        <f t="shared" si="19"/>
        <v>288.18632334388184</v>
      </c>
      <c r="U25" s="46">
        <f t="shared" si="20"/>
        <v>374.97745338814354</v>
      </c>
      <c r="W25" s="49">
        <f t="shared" si="9"/>
        <v>703485.98945894861</v>
      </c>
      <c r="X25" s="47">
        <f t="shared" si="21"/>
        <v>145.01421444028747</v>
      </c>
      <c r="Y25" s="46">
        <f t="shared" si="14"/>
        <v>153.56090638690966</v>
      </c>
      <c r="AA25" s="55">
        <v>17590946.405587208</v>
      </c>
      <c r="AB25" s="53">
        <f t="shared" si="15"/>
        <v>140.98320438994273</v>
      </c>
      <c r="AC25" s="108">
        <f t="shared" si="13"/>
        <v>108.9214187260055</v>
      </c>
      <c r="AE25" s="124">
        <f>'Arg Industria '!AA25</f>
        <v>95.572975473010885</v>
      </c>
    </row>
    <row r="26" spans="1:31" x14ac:dyDescent="0.25">
      <c r="A26" s="2">
        <v>2013</v>
      </c>
      <c r="B26" s="121">
        <v>2811838.9377571754</v>
      </c>
      <c r="F26" s="4">
        <f t="shared" si="16"/>
        <v>2811838.9377571754</v>
      </c>
      <c r="H26" s="121">
        <v>3348308.4882272058</v>
      </c>
      <c r="L26" s="4">
        <f t="shared" si="17"/>
        <v>3348308.4882272058</v>
      </c>
      <c r="N26" s="4">
        <v>720407.10530281509</v>
      </c>
      <c r="O26" s="4"/>
      <c r="P26" s="49">
        <f t="shared" si="18"/>
        <v>720407.10530281509</v>
      </c>
      <c r="R26" s="46">
        <v>464.78004777864896</v>
      </c>
      <c r="T26" s="9"/>
      <c r="U26" s="46">
        <f t="shared" si="20"/>
        <v>464.78004777864896</v>
      </c>
      <c r="W26" s="49">
        <f t="shared" si="9"/>
        <v>720407.10530281509</v>
      </c>
      <c r="X26" s="47">
        <f t="shared" si="21"/>
        <v>148.50227583499787</v>
      </c>
      <c r="Y26" s="46">
        <f t="shared" si="14"/>
        <v>157.25454339602834</v>
      </c>
      <c r="AA26" s="55">
        <v>17727395.587723348</v>
      </c>
      <c r="AB26" s="53">
        <f t="shared" si="15"/>
        <v>142.07678073827552</v>
      </c>
      <c r="AC26" s="108">
        <f t="shared" si="13"/>
        <v>110.68278896726433</v>
      </c>
      <c r="AE26" s="124">
        <f>'Arg Industria '!AA26</f>
        <v>97.579835504278861</v>
      </c>
    </row>
    <row r="27" spans="1:31" x14ac:dyDescent="0.25">
      <c r="A27" s="2">
        <v>2014</v>
      </c>
      <c r="B27" s="121">
        <v>3843256.6103745676</v>
      </c>
      <c r="F27" s="4">
        <f t="shared" si="16"/>
        <v>3843256.6103745676</v>
      </c>
      <c r="H27" s="121">
        <v>4579086.4254100984</v>
      </c>
      <c r="L27" s="4">
        <f t="shared" si="17"/>
        <v>4579086.4254100984</v>
      </c>
      <c r="N27" s="4">
        <v>702306.04596336512</v>
      </c>
      <c r="O27" s="4"/>
      <c r="P27" s="49">
        <f t="shared" si="18"/>
        <v>702306.04596336512</v>
      </c>
      <c r="R27" s="46">
        <v>652.0072626071285</v>
      </c>
      <c r="T27" s="9"/>
      <c r="U27" s="46">
        <f t="shared" si="20"/>
        <v>652.0072626071285</v>
      </c>
      <c r="W27" s="49">
        <f t="shared" si="9"/>
        <v>702306.04596336512</v>
      </c>
      <c r="X27" s="47">
        <f t="shared" si="21"/>
        <v>144.77098489249286</v>
      </c>
      <c r="Y27" s="46">
        <f t="shared" si="14"/>
        <v>153.3033416373878</v>
      </c>
      <c r="AA27" s="55">
        <v>17476548.348705813</v>
      </c>
      <c r="AB27" s="53">
        <f t="shared" si="15"/>
        <v>140.06635749249557</v>
      </c>
      <c r="AC27" s="108">
        <f t="shared" si="13"/>
        <v>109.45050930277918</v>
      </c>
      <c r="AE27" s="124">
        <f>'Arg Industria '!AA27</f>
        <v>92.232235406878061</v>
      </c>
    </row>
    <row r="28" spans="1:31" x14ac:dyDescent="0.25">
      <c r="A28" s="2">
        <v>2015</v>
      </c>
      <c r="B28" s="121">
        <v>5009211.0525861969</v>
      </c>
      <c r="F28" s="4">
        <f t="shared" si="16"/>
        <v>5009211.0525861969</v>
      </c>
      <c r="H28" s="121">
        <v>5954510.895692342</v>
      </c>
      <c r="L28" s="4">
        <f t="shared" si="17"/>
        <v>5954510.895692342</v>
      </c>
      <c r="N28" s="4">
        <v>721487.14663803973</v>
      </c>
      <c r="O28" s="4"/>
      <c r="P28" s="49">
        <f t="shared" si="18"/>
        <v>721487.14663803973</v>
      </c>
      <c r="R28" s="46">
        <v>825.31073816615594</v>
      </c>
      <c r="T28" s="9"/>
      <c r="U28" s="46">
        <f t="shared" si="20"/>
        <v>825.31073816615594</v>
      </c>
      <c r="W28" s="49">
        <f t="shared" si="9"/>
        <v>721487.14663803973</v>
      </c>
      <c r="X28" s="47">
        <f t="shared" si="21"/>
        <v>148.72491189049501</v>
      </c>
      <c r="Y28" s="46">
        <f t="shared" si="14"/>
        <v>157.49030093613226</v>
      </c>
      <c r="AA28" s="55">
        <v>17695160.42595214</v>
      </c>
      <c r="AB28" s="53">
        <f t="shared" si="15"/>
        <v>141.81843099996414</v>
      </c>
      <c r="AC28" s="108">
        <f t="shared" si="13"/>
        <v>111.0506581025227</v>
      </c>
      <c r="AE28" s="124">
        <f>'Arg Industria '!AA28</f>
        <v>95.20786092849491</v>
      </c>
    </row>
    <row r="29" spans="1:31" x14ac:dyDescent="0.25">
      <c r="A29" s="123">
        <v>2016</v>
      </c>
      <c r="B29" s="121">
        <v>6947932.7140928917</v>
      </c>
      <c r="F29" s="4">
        <f t="shared" si="16"/>
        <v>6947932.7140928917</v>
      </c>
      <c r="H29" s="121">
        <v>8228159.5565364286</v>
      </c>
      <c r="L29" s="4">
        <f t="shared" si="17"/>
        <v>8228159.5565364286</v>
      </c>
      <c r="N29" s="4">
        <v>706477.84859884309</v>
      </c>
      <c r="O29" s="4"/>
      <c r="P29" s="49">
        <f t="shared" si="18"/>
        <v>706477.84859884309</v>
      </c>
      <c r="R29" s="46">
        <v>1164.6733967463142</v>
      </c>
      <c r="T29" s="9"/>
      <c r="U29" s="46">
        <f t="shared" si="20"/>
        <v>1164.6733967463142</v>
      </c>
      <c r="W29" s="49">
        <f t="shared" si="9"/>
        <v>706477.84859884309</v>
      </c>
      <c r="X29" s="47">
        <f t="shared" si="21"/>
        <v>145.63094612988584</v>
      </c>
      <c r="Y29" s="46">
        <f t="shared" si="14"/>
        <v>154.21398634612464</v>
      </c>
      <c r="AA29" s="55">
        <v>17980851.92891971</v>
      </c>
      <c r="AB29" s="53">
        <f t="shared" si="15"/>
        <v>144.10811471718324</v>
      </c>
      <c r="AC29" s="108">
        <f t="shared" si="13"/>
        <v>107.01270129636661</v>
      </c>
      <c r="AE29" s="124">
        <f>'Arg Industria '!AA29</f>
        <v>92.1854382150905</v>
      </c>
    </row>
    <row r="30" spans="1:31" x14ac:dyDescent="0.25">
      <c r="A30" s="2">
        <v>2017</v>
      </c>
      <c r="B30" s="121">
        <v>8993361.3720619641</v>
      </c>
      <c r="F30" s="4">
        <f t="shared" si="16"/>
        <v>8993361.3720619641</v>
      </c>
      <c r="H30" s="121">
        <v>10660228.494808454</v>
      </c>
      <c r="L30" s="4">
        <f t="shared" si="17"/>
        <v>10660228.494808454</v>
      </c>
      <c r="N30" s="4">
        <v>726389.94776282401</v>
      </c>
      <c r="O30" s="4"/>
      <c r="P30" s="49">
        <f t="shared" si="18"/>
        <v>726389.94776282401</v>
      </c>
      <c r="R30" s="46">
        <v>1467.5627777676459</v>
      </c>
      <c r="T30" s="9"/>
      <c r="U30" s="46">
        <f>R30</f>
        <v>1467.5627777676459</v>
      </c>
      <c r="W30" s="49">
        <f t="shared" si="9"/>
        <v>726389.94776251062</v>
      </c>
      <c r="X30" s="47">
        <f t="shared" si="21"/>
        <v>149.73555867561282</v>
      </c>
      <c r="Y30" s="46">
        <f t="shared" si="14"/>
        <v>158.56051213548756</v>
      </c>
      <c r="AA30" s="55">
        <v>18249040.464183278</v>
      </c>
      <c r="AB30" s="53">
        <f t="shared" si="15"/>
        <v>146.25752033813913</v>
      </c>
      <c r="AC30" s="108">
        <f t="shared" si="13"/>
        <v>108.41186953594222</v>
      </c>
      <c r="AE30" s="124">
        <f>'Arg Industria '!AA30</f>
        <v>88.520224791375853</v>
      </c>
    </row>
    <row r="31" spans="1:31" x14ac:dyDescent="0.25">
      <c r="A31" s="2">
        <v>2018</v>
      </c>
      <c r="B31" s="2">
        <v>12256813.33554191</v>
      </c>
      <c r="H31" s="2">
        <v>14542722.148095284</v>
      </c>
      <c r="L31" s="4">
        <f t="shared" si="17"/>
        <v>14542722.148095284</v>
      </c>
      <c r="N31" s="4">
        <v>707755.48960364354</v>
      </c>
      <c r="P31" s="49">
        <f t="shared" si="18"/>
        <v>707755.48960364354</v>
      </c>
      <c r="R31" s="46">
        <v>2054.7664216867311</v>
      </c>
      <c r="U31" s="46">
        <f t="shared" ref="U31:U33" si="22">R31</f>
        <v>2054.7664216867311</v>
      </c>
      <c r="W31" s="49">
        <f t="shared" si="9"/>
        <v>707755.48960729816</v>
      </c>
      <c r="X31" s="47">
        <f t="shared" si="21"/>
        <v>145.89431471142692</v>
      </c>
      <c r="Y31" s="46">
        <f t="shared" si="14"/>
        <v>154.49287706212363</v>
      </c>
      <c r="AA31" s="55">
        <v>18542937.719331507</v>
      </c>
      <c r="AB31" s="53">
        <f t="shared" si="15"/>
        <v>148.61296931949954</v>
      </c>
      <c r="AC31" s="108">
        <f t="shared" si="13"/>
        <v>103.95652396257759</v>
      </c>
      <c r="AE31" s="124">
        <f>'Arg Industria '!AA31</f>
        <v>86.262485106416278</v>
      </c>
    </row>
    <row r="32" spans="1:31" x14ac:dyDescent="0.25">
      <c r="A32" s="2">
        <v>2019</v>
      </c>
      <c r="B32" s="2">
        <v>17979583.91909527</v>
      </c>
      <c r="H32" s="2">
        <v>21447249.859798744</v>
      </c>
      <c r="L32" s="4">
        <f t="shared" si="17"/>
        <v>21447249.859798744</v>
      </c>
      <c r="N32" s="4">
        <v>692977.44978354487</v>
      </c>
      <c r="P32" s="49">
        <f t="shared" si="18"/>
        <v>692977.44978354487</v>
      </c>
      <c r="R32" s="46">
        <v>3094.9419589998943</v>
      </c>
      <c r="U32" s="46">
        <f t="shared" si="22"/>
        <v>3094.9419589998943</v>
      </c>
      <c r="W32" s="49">
        <f t="shared" si="9"/>
        <v>692977.44978485</v>
      </c>
      <c r="X32" s="47">
        <f t="shared" si="21"/>
        <v>142.84801973479514</v>
      </c>
      <c r="Y32" s="46">
        <f t="shared" si="14"/>
        <v>151.26704282553513</v>
      </c>
      <c r="AA32" s="55">
        <v>18918818.496112946</v>
      </c>
      <c r="AB32" s="53">
        <f t="shared" ref="AB32:AB33" si="23">AA32/AA$10*100</f>
        <v>151.62547786550914</v>
      </c>
      <c r="AC32" s="108">
        <f t="shared" ref="AC32:AC33" si="24">Y32/AB32*100</f>
        <v>99.763605005557224</v>
      </c>
      <c r="AE32" s="124">
        <f>'Arg Industria '!AA32</f>
        <v>82.938401587024018</v>
      </c>
    </row>
    <row r="33" spans="1:31" x14ac:dyDescent="0.25">
      <c r="A33" s="125" t="s">
        <v>70</v>
      </c>
      <c r="H33" s="2">
        <v>25352324.788392711</v>
      </c>
      <c r="L33" s="4">
        <f t="shared" si="17"/>
        <v>25352324.788392711</v>
      </c>
      <c r="N33" s="4">
        <v>629398.33221060247</v>
      </c>
      <c r="P33" s="49">
        <f t="shared" si="18"/>
        <v>629398.33221060247</v>
      </c>
      <c r="R33" s="46">
        <v>4028.0254158521652</v>
      </c>
      <c r="U33" s="46">
        <f t="shared" si="22"/>
        <v>4028.0254158521652</v>
      </c>
      <c r="W33" s="49">
        <f t="shared" si="9"/>
        <v>629398.33221060247</v>
      </c>
      <c r="X33" s="47">
        <f t="shared" ref="X33" si="25">W33/W$17*100</f>
        <v>129.74203620706749</v>
      </c>
      <c r="Y33" s="46">
        <f t="shared" ref="Y33" si="26">X33/X$10*100</f>
        <v>137.3886329235977</v>
      </c>
      <c r="AA33" s="55">
        <v>18765284.876713734</v>
      </c>
      <c r="AB33" s="53">
        <f t="shared" si="23"/>
        <v>150.3949777465609</v>
      </c>
      <c r="AC33" s="108">
        <f t="shared" si="24"/>
        <v>91.351875562706013</v>
      </c>
      <c r="AE33" s="124">
        <f>'Arg Industria '!AA33</f>
        <v>75.403036993649437</v>
      </c>
    </row>
  </sheetData>
  <mergeCells count="17">
    <mergeCell ref="N2:P2"/>
    <mergeCell ref="R2:U2"/>
    <mergeCell ref="N3:P3"/>
    <mergeCell ref="R3:U3"/>
    <mergeCell ref="AA4:AB4"/>
    <mergeCell ref="AA2:AC2"/>
    <mergeCell ref="AA3:AC3"/>
    <mergeCell ref="S4:T4"/>
    <mergeCell ref="W2:Y2"/>
    <mergeCell ref="X3:Y3"/>
    <mergeCell ref="X4:Y4"/>
    <mergeCell ref="B2:F2"/>
    <mergeCell ref="B3:C3"/>
    <mergeCell ref="D3:F3"/>
    <mergeCell ref="H2:L2"/>
    <mergeCell ref="H3:I3"/>
    <mergeCell ref="J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3"/>
  <sheetViews>
    <sheetView zoomScale="75" zoomScaleNormal="75" workbookViewId="0">
      <pane xSplit="1" ySplit="5" topLeftCell="O16" activePane="bottomRight" state="frozen"/>
      <selection pane="topRight" activeCell="B1" sqref="B1"/>
      <selection pane="bottomLeft" activeCell="A6" sqref="A6"/>
      <selection pane="bottomRight" activeCell="Q36" sqref="Q36"/>
    </sheetView>
  </sheetViews>
  <sheetFormatPr baseColWidth="10" defaultColWidth="11.5703125" defaultRowHeight="15" x14ac:dyDescent="0.25"/>
  <cols>
    <col min="1" max="2" width="11.5703125" style="2"/>
    <col min="3" max="3" width="12.5703125" style="2" bestFit="1" customWidth="1"/>
    <col min="4" max="7" width="11.5703125" style="2"/>
    <col min="8" max="8" width="6.28515625" style="2" customWidth="1"/>
    <col min="9" max="10" width="11.5703125" style="2"/>
    <col min="11" max="11" width="13.42578125" style="2" customWidth="1"/>
    <col min="12" max="12" width="5.5703125" style="2" customWidth="1"/>
    <col min="13" max="16" width="11.5703125" style="2"/>
    <col min="17" max="17" width="7.42578125" style="2" customWidth="1"/>
    <col min="18" max="18" width="17.42578125" style="9" customWidth="1"/>
    <col min="19" max="20" width="10.5703125" style="2" customWidth="1"/>
    <col min="21" max="21" width="4.5703125" style="2" customWidth="1"/>
    <col min="22" max="22" width="10.5703125" style="9" customWidth="1"/>
    <col min="23" max="23" width="9.85546875" style="9" customWidth="1"/>
    <col min="24" max="24" width="4.42578125" style="9" customWidth="1"/>
    <col min="25" max="25" width="11.5703125" style="9"/>
    <col min="26" max="26" width="10.140625" style="9" customWidth="1"/>
    <col min="27" max="28" width="11.5703125" style="9"/>
    <col min="29" max="29" width="5" style="9" customWidth="1"/>
    <col min="30" max="32" width="11.5703125" style="9"/>
    <col min="33" max="33" width="6.7109375" style="9" customWidth="1"/>
    <col min="34" max="34" width="13.140625" style="2" customWidth="1"/>
    <col min="35" max="35" width="5" style="2" customWidth="1"/>
    <col min="36" max="16384" width="11.5703125" style="2"/>
  </cols>
  <sheetData>
    <row r="1" spans="1:35" x14ac:dyDescent="0.25">
      <c r="A1" s="7" t="s">
        <v>5</v>
      </c>
    </row>
    <row r="2" spans="1:35" x14ac:dyDescent="0.25">
      <c r="C2" s="146" t="s">
        <v>6</v>
      </c>
      <c r="D2" s="127"/>
      <c r="E2" s="127"/>
      <c r="F2" s="127"/>
      <c r="G2" s="128"/>
      <c r="H2" s="42"/>
      <c r="I2" s="146" t="s">
        <v>6</v>
      </c>
      <c r="J2" s="127"/>
      <c r="K2" s="128"/>
      <c r="M2" s="135" t="s">
        <v>6</v>
      </c>
      <c r="N2" s="147"/>
      <c r="O2" s="147"/>
      <c r="P2" s="136"/>
      <c r="R2" s="143" t="s">
        <v>29</v>
      </c>
      <c r="S2" s="144"/>
      <c r="T2" s="145"/>
      <c r="U2" s="62"/>
      <c r="V2" s="143" t="s">
        <v>37</v>
      </c>
      <c r="W2" s="145"/>
      <c r="Y2" s="137" t="s">
        <v>38</v>
      </c>
      <c r="Z2" s="138"/>
      <c r="AA2" s="138"/>
      <c r="AB2" s="139"/>
      <c r="AC2" s="62"/>
      <c r="AD2" s="137" t="s">
        <v>38</v>
      </c>
      <c r="AE2" s="138"/>
      <c r="AF2" s="139"/>
      <c r="AH2" s="37" t="s">
        <v>28</v>
      </c>
    </row>
    <row r="3" spans="1:35" x14ac:dyDescent="0.25">
      <c r="C3" s="146" t="s">
        <v>32</v>
      </c>
      <c r="D3" s="128"/>
      <c r="E3" s="126" t="s">
        <v>2</v>
      </c>
      <c r="F3" s="127"/>
      <c r="G3" s="128"/>
      <c r="H3" s="42"/>
      <c r="I3" s="146" t="s">
        <v>33</v>
      </c>
      <c r="J3" s="148"/>
      <c r="K3" s="149"/>
      <c r="M3" s="140" t="s">
        <v>22</v>
      </c>
      <c r="N3" s="141"/>
      <c r="O3" s="141"/>
      <c r="P3" s="142"/>
      <c r="R3" s="63" t="s">
        <v>24</v>
      </c>
      <c r="S3" s="135" t="s">
        <v>26</v>
      </c>
      <c r="T3" s="136"/>
      <c r="U3" s="33"/>
      <c r="V3" s="137" t="s">
        <v>27</v>
      </c>
      <c r="W3" s="139"/>
      <c r="Y3" s="140" t="s">
        <v>39</v>
      </c>
      <c r="Z3" s="141"/>
      <c r="AA3" s="141"/>
      <c r="AB3" s="142"/>
      <c r="AC3" s="33"/>
      <c r="AD3" s="140" t="s">
        <v>42</v>
      </c>
      <c r="AE3" s="141"/>
      <c r="AF3" s="142"/>
      <c r="AH3" s="38" t="s">
        <v>11</v>
      </c>
    </row>
    <row r="4" spans="1:35" x14ac:dyDescent="0.25">
      <c r="C4" s="2" t="s">
        <v>0</v>
      </c>
      <c r="D4" s="2" t="s">
        <v>1</v>
      </c>
      <c r="E4" s="2" t="s">
        <v>3</v>
      </c>
      <c r="F4" s="2" t="s">
        <v>4</v>
      </c>
      <c r="G4" s="7" t="s">
        <v>31</v>
      </c>
      <c r="I4" s="2" t="s">
        <v>0</v>
      </c>
      <c r="J4" s="2" t="s">
        <v>1</v>
      </c>
      <c r="K4" s="7" t="s">
        <v>35</v>
      </c>
      <c r="M4" s="57" t="s">
        <v>0</v>
      </c>
      <c r="N4" s="129" t="s">
        <v>1</v>
      </c>
      <c r="O4" s="131"/>
      <c r="P4" s="38" t="s">
        <v>7</v>
      </c>
      <c r="R4" s="64" t="s">
        <v>25</v>
      </c>
      <c r="S4" s="140" t="s">
        <v>36</v>
      </c>
      <c r="T4" s="142"/>
      <c r="U4" s="33"/>
      <c r="V4" s="150" t="s">
        <v>23</v>
      </c>
      <c r="W4" s="151"/>
      <c r="X4" s="10"/>
      <c r="Y4" s="135" t="s">
        <v>9</v>
      </c>
      <c r="Z4" s="136"/>
      <c r="AA4" s="62" t="s">
        <v>40</v>
      </c>
      <c r="AB4" s="63" t="s">
        <v>41</v>
      </c>
      <c r="AC4" s="62"/>
      <c r="AD4" s="34" t="s">
        <v>43</v>
      </c>
      <c r="AE4" s="63" t="s">
        <v>40</v>
      </c>
      <c r="AF4" s="63" t="s">
        <v>41</v>
      </c>
      <c r="AG4" s="10"/>
      <c r="AH4" s="39"/>
      <c r="AI4" s="9"/>
    </row>
    <row r="5" spans="1:35" x14ac:dyDescent="0.25">
      <c r="K5" s="7" t="s">
        <v>34</v>
      </c>
      <c r="M5" s="58"/>
      <c r="N5" s="56" t="s">
        <v>21</v>
      </c>
      <c r="O5" s="35" t="s">
        <v>20</v>
      </c>
      <c r="P5" s="40" t="s">
        <v>8</v>
      </c>
      <c r="R5" s="67" t="s">
        <v>0</v>
      </c>
      <c r="S5" s="43" t="s">
        <v>20</v>
      </c>
      <c r="T5" s="35" t="s">
        <v>18</v>
      </c>
      <c r="U5" s="61"/>
      <c r="V5" s="41" t="s">
        <v>20</v>
      </c>
      <c r="W5" s="66" t="s">
        <v>18</v>
      </c>
      <c r="X5" s="10"/>
      <c r="Y5" s="43"/>
      <c r="Z5" s="36" t="s">
        <v>18</v>
      </c>
      <c r="AA5" s="69" t="s">
        <v>18</v>
      </c>
      <c r="AB5" s="65" t="s">
        <v>18</v>
      </c>
      <c r="AC5" s="62"/>
      <c r="AD5" s="59" t="s">
        <v>18</v>
      </c>
      <c r="AE5" s="65" t="s">
        <v>18</v>
      </c>
      <c r="AF5" s="65" t="s">
        <v>18</v>
      </c>
      <c r="AG5" s="10"/>
      <c r="AH5" s="40" t="s">
        <v>18</v>
      </c>
    </row>
    <row r="6" spans="1:35" x14ac:dyDescent="0.25">
      <c r="A6" s="5">
        <v>1993</v>
      </c>
      <c r="B6" s="3"/>
      <c r="C6" s="8"/>
      <c r="D6" s="4">
        <v>43138.297937697964</v>
      </c>
      <c r="E6" s="4">
        <f t="shared" ref="E6:E15" si="0">D6/D7*E7</f>
        <v>39711.88224136777</v>
      </c>
      <c r="F6" s="1">
        <f t="shared" ref="F6:F15" si="1">F7*F$17</f>
        <v>0.91367125824423079</v>
      </c>
      <c r="G6" s="4">
        <f t="shared" ref="G6:G16" si="2">E6/F7</f>
        <v>43138.297937698007</v>
      </c>
      <c r="H6" s="49"/>
      <c r="I6" s="4"/>
      <c r="J6" s="4">
        <v>43138.297937697964</v>
      </c>
      <c r="K6" s="4">
        <f t="shared" ref="K6:K15" si="3">K7*J6/J7</f>
        <v>84360.220409506976</v>
      </c>
      <c r="L6" s="49"/>
      <c r="N6" s="46">
        <v>100</v>
      </c>
      <c r="O6" s="54">
        <f t="shared" ref="O6:O16" si="4">N6/N$17*100</f>
        <v>47.074180281411806</v>
      </c>
      <c r="P6" s="46">
        <f t="shared" ref="P6:P15" si="5">N6/N7*P7</f>
        <v>47.074180281411792</v>
      </c>
      <c r="R6" s="49">
        <f t="shared" ref="R6:R30" si="6">G6/P6*100</f>
        <v>91638.978479954647</v>
      </c>
      <c r="S6" s="47">
        <f t="shared" ref="S6:S16" si="7">R6/R$17*100</f>
        <v>99.752518676969743</v>
      </c>
      <c r="T6" s="46">
        <f t="shared" ref="T6:T9" si="8">S6/S$10*100</f>
        <v>91.423698903883448</v>
      </c>
      <c r="U6" s="46"/>
      <c r="V6" s="54">
        <f t="shared" ref="V6:V16" si="9">W6/W$17*100</f>
        <v>93.949574817522787</v>
      </c>
      <c r="W6" s="46">
        <v>88.323390089676849</v>
      </c>
      <c r="Y6" s="55">
        <v>2138966.3692553444</v>
      </c>
      <c r="Z6" s="53">
        <f t="shared" ref="Z6:Z9" si="10">Y6/Y$10*100</f>
        <v>121.36134441159766</v>
      </c>
      <c r="AA6" s="107">
        <f t="shared" ref="AA6:AA31" si="11">T6/Z6*100</f>
        <v>75.331811251051633</v>
      </c>
      <c r="AB6" s="53">
        <f t="shared" ref="AB6:AB9" si="12">W6/Z6*100</f>
        <v>72.777201437491996</v>
      </c>
      <c r="AD6" s="53">
        <v>112.44469550221831</v>
      </c>
      <c r="AE6" s="70">
        <f>T6/AD6*100</f>
        <v>81.305479547569988</v>
      </c>
      <c r="AF6" s="54">
        <f>W6/AD6*100</f>
        <v>78.548294070425413</v>
      </c>
      <c r="AH6" s="2">
        <v>78.5</v>
      </c>
    </row>
    <row r="7" spans="1:35" x14ac:dyDescent="0.25">
      <c r="A7" s="5">
        <v>1994</v>
      </c>
      <c r="C7" s="8"/>
      <c r="D7" s="4">
        <v>45873.46966204395</v>
      </c>
      <c r="E7" s="4">
        <f t="shared" si="0"/>
        <v>42229.803036110723</v>
      </c>
      <c r="F7" s="1">
        <f t="shared" si="1"/>
        <v>0.92057137485399165</v>
      </c>
      <c r="G7" s="4">
        <f t="shared" si="2"/>
        <v>45529.626372312516</v>
      </c>
      <c r="H7" s="49"/>
      <c r="I7" s="4"/>
      <c r="J7" s="4">
        <v>45079.364320933848</v>
      </c>
      <c r="K7" s="4">
        <f t="shared" si="3"/>
        <v>88156.123255645129</v>
      </c>
      <c r="L7" s="49"/>
      <c r="N7" s="46">
        <v>101.76157173702944</v>
      </c>
      <c r="O7" s="54">
        <f t="shared" si="4"/>
        <v>47.903425736687446</v>
      </c>
      <c r="P7" s="46">
        <f t="shared" si="5"/>
        <v>47.903425736687431</v>
      </c>
      <c r="R7" s="49">
        <f t="shared" si="6"/>
        <v>95044.614601421068</v>
      </c>
      <c r="S7" s="47">
        <f t="shared" si="7"/>
        <v>103.45968331857311</v>
      </c>
      <c r="T7" s="46">
        <f t="shared" si="8"/>
        <v>94.821334457113025</v>
      </c>
      <c r="U7" s="46"/>
      <c r="V7" s="54">
        <f t="shared" si="9"/>
        <v>98.264220199456616</v>
      </c>
      <c r="W7" s="46">
        <v>92.379652269759518</v>
      </c>
      <c r="Y7" s="55">
        <v>1956442.624987351</v>
      </c>
      <c r="Z7" s="53">
        <f t="shared" si="10"/>
        <v>111.00525498925013</v>
      </c>
      <c r="AA7" s="108">
        <f t="shared" si="11"/>
        <v>85.420581634892528</v>
      </c>
      <c r="AB7" s="53">
        <f t="shared" si="12"/>
        <v>83.220972087047286</v>
      </c>
      <c r="AD7" s="53">
        <v>109.18929484192722</v>
      </c>
      <c r="AE7" s="70">
        <f t="shared" ref="AE7:AE28" si="13">T7/AD7*100</f>
        <v>86.84123713261944</v>
      </c>
      <c r="AF7" s="54">
        <f t="shared" ref="AF7:AF28" si="14">W7/AD7*100</f>
        <v>84.605045213907701</v>
      </c>
      <c r="AH7" s="2">
        <v>84.6</v>
      </c>
    </row>
    <row r="8" spans="1:35" x14ac:dyDescent="0.25">
      <c r="A8" s="5">
        <v>1995</v>
      </c>
      <c r="C8" s="8"/>
      <c r="D8" s="4">
        <v>44502.096326657294</v>
      </c>
      <c r="E8" s="4">
        <f t="shared" si="0"/>
        <v>40967.355999315718</v>
      </c>
      <c r="F8" s="1">
        <f t="shared" si="1"/>
        <v>0.92752360168260717</v>
      </c>
      <c r="G8" s="4">
        <f t="shared" si="2"/>
        <v>43837.468148003711</v>
      </c>
      <c r="H8" s="49"/>
      <c r="I8" s="4"/>
      <c r="J8" s="4">
        <v>41849.614224707606</v>
      </c>
      <c r="K8" s="4">
        <f t="shared" si="3"/>
        <v>81840.101460376958</v>
      </c>
      <c r="L8" s="49"/>
      <c r="N8" s="46">
        <v>106.33812796387426</v>
      </c>
      <c r="O8" s="54">
        <f t="shared" si="4"/>
        <v>50.057802065592547</v>
      </c>
      <c r="P8" s="46">
        <f t="shared" si="5"/>
        <v>50.05780206559254</v>
      </c>
      <c r="R8" s="49">
        <f t="shared" si="6"/>
        <v>87573.697483884534</v>
      </c>
      <c r="S8" s="47">
        <f t="shared" si="7"/>
        <v>95.32730546296257</v>
      </c>
      <c r="T8" s="46">
        <f t="shared" si="8"/>
        <v>87.36796812305974</v>
      </c>
      <c r="U8" s="46"/>
      <c r="V8" s="54">
        <f t="shared" si="9"/>
        <v>91.451762740131329</v>
      </c>
      <c r="W8" s="46">
        <v>85.97515987244968</v>
      </c>
      <c r="Y8" s="55">
        <v>1786314.2158369618</v>
      </c>
      <c r="Z8" s="53">
        <f t="shared" si="10"/>
        <v>101.3524559766665</v>
      </c>
      <c r="AA8" s="108">
        <f t="shared" si="11"/>
        <v>86.202122367092628</v>
      </c>
      <c r="AB8" s="53">
        <f t="shared" si="12"/>
        <v>84.827899870766828</v>
      </c>
      <c r="AD8" s="53">
        <v>102.69788282907304</v>
      </c>
      <c r="AE8" s="70">
        <f t="shared" si="13"/>
        <v>85.072803563508799</v>
      </c>
      <c r="AF8" s="54">
        <f t="shared" si="14"/>
        <v>83.71658451376635</v>
      </c>
      <c r="AH8" s="2">
        <v>83.7</v>
      </c>
    </row>
    <row r="9" spans="1:35" x14ac:dyDescent="0.25">
      <c r="A9" s="5">
        <v>1996</v>
      </c>
      <c r="C9" s="8"/>
      <c r="D9" s="4">
        <v>47723.427149554875</v>
      </c>
      <c r="E9" s="4">
        <f t="shared" si="0"/>
        <v>43932.820943810082</v>
      </c>
      <c r="F9" s="1">
        <f t="shared" si="1"/>
        <v>0.93452833227051479</v>
      </c>
      <c r="G9" s="4">
        <f t="shared" si="2"/>
        <v>46658.321878291601</v>
      </c>
      <c r="H9" s="49"/>
      <c r="I9" s="4"/>
      <c r="J9" s="4">
        <v>44549.700172778525</v>
      </c>
      <c r="K9" s="4">
        <f t="shared" si="3"/>
        <v>87120.324755993395</v>
      </c>
      <c r="L9" s="49"/>
      <c r="N9" s="46">
        <v>107.12401422336757</v>
      </c>
      <c r="O9" s="54">
        <f t="shared" si="4"/>
        <v>50.427751580193267</v>
      </c>
      <c r="P9" s="46">
        <f t="shared" si="5"/>
        <v>50.427751580193267</v>
      </c>
      <c r="R9" s="49">
        <f t="shared" si="6"/>
        <v>92525.088698616091</v>
      </c>
      <c r="S9" s="47">
        <f t="shared" si="7"/>
        <v>100.71708340262535</v>
      </c>
      <c r="T9" s="46">
        <f t="shared" si="8"/>
        <v>92.307727459966458</v>
      </c>
      <c r="U9" s="46"/>
      <c r="V9" s="54">
        <f t="shared" si="9"/>
        <v>97.243420141012976</v>
      </c>
      <c r="W9" s="46">
        <v>91.419982979711108</v>
      </c>
      <c r="Y9" s="55">
        <v>1708863.864348684</v>
      </c>
      <c r="Z9" s="53">
        <f t="shared" si="10"/>
        <v>96.958053653716249</v>
      </c>
      <c r="AA9" s="108">
        <f t="shared" si="11"/>
        <v>95.203775221851771</v>
      </c>
      <c r="AB9" s="53">
        <f t="shared" si="12"/>
        <v>94.288178789371898</v>
      </c>
      <c r="AD9" s="53">
        <v>99.0339020069584</v>
      </c>
      <c r="AE9" s="70">
        <f t="shared" si="13"/>
        <v>93.208210107161747</v>
      </c>
      <c r="AF9" s="54">
        <f t="shared" si="14"/>
        <v>92.311805479791843</v>
      </c>
      <c r="AH9" s="2">
        <v>92.3</v>
      </c>
    </row>
    <row r="10" spans="1:35" x14ac:dyDescent="0.25">
      <c r="A10" s="5">
        <v>1997</v>
      </c>
      <c r="C10" s="8"/>
      <c r="D10" s="4">
        <v>53382.062494648795</v>
      </c>
      <c r="E10" s="4">
        <f t="shared" si="0"/>
        <v>49141.998663240585</v>
      </c>
      <c r="F10" s="1">
        <f t="shared" si="1"/>
        <v>0.94158596313020004</v>
      </c>
      <c r="G10" s="4">
        <f t="shared" si="2"/>
        <v>51799.472503833058</v>
      </c>
      <c r="H10" s="49"/>
      <c r="I10" s="4"/>
      <c r="J10" s="4">
        <v>48626.636380884389</v>
      </c>
      <c r="K10" s="4">
        <f t="shared" si="3"/>
        <v>95093.083384718833</v>
      </c>
      <c r="L10" s="49"/>
      <c r="N10" s="46">
        <v>109.77946752581434</v>
      </c>
      <c r="O10" s="54">
        <f t="shared" si="4"/>
        <v>51.677784455075773</v>
      </c>
      <c r="P10" s="46">
        <f t="shared" si="5"/>
        <v>51.677784455075766</v>
      </c>
      <c r="R10" s="49">
        <f t="shared" si="6"/>
        <v>100235.47458553119</v>
      </c>
      <c r="S10" s="47">
        <f t="shared" si="7"/>
        <v>109.11013213526029</v>
      </c>
      <c r="T10" s="46">
        <f>S10/S$10*100</f>
        <v>100</v>
      </c>
      <c r="U10" s="46"/>
      <c r="V10" s="54">
        <f t="shared" si="9"/>
        <v>106.36998289444924</v>
      </c>
      <c r="W10" s="46">
        <v>100.0000001199198</v>
      </c>
      <c r="Y10" s="55">
        <v>1762477.4837703088</v>
      </c>
      <c r="Z10" s="53">
        <f>Y10/Y$10*100</f>
        <v>100</v>
      </c>
      <c r="AA10" s="108">
        <f t="shared" si="11"/>
        <v>100</v>
      </c>
      <c r="AB10" s="53">
        <f>W10/Z10*100</f>
        <v>100.0000001199198</v>
      </c>
      <c r="AD10" s="53">
        <v>100</v>
      </c>
      <c r="AE10" s="70">
        <f t="shared" si="13"/>
        <v>100</v>
      </c>
      <c r="AF10" s="54">
        <f t="shared" si="14"/>
        <v>100.0000001199198</v>
      </c>
      <c r="AH10" s="2">
        <v>100</v>
      </c>
    </row>
    <row r="11" spans="1:35" x14ac:dyDescent="0.25">
      <c r="A11" s="5">
        <v>1998</v>
      </c>
      <c r="C11" s="8"/>
      <c r="D11" s="4">
        <v>53326.26472317049</v>
      </c>
      <c r="E11" s="4">
        <f t="shared" si="0"/>
        <v>49090.632832037016</v>
      </c>
      <c r="F11" s="1">
        <f t="shared" si="1"/>
        <v>0.94869689376864164</v>
      </c>
      <c r="G11" s="4">
        <f t="shared" si="2"/>
        <v>51357.473295328557</v>
      </c>
      <c r="H11" s="49"/>
      <c r="I11" s="4"/>
      <c r="J11" s="4">
        <v>49525.624271459143</v>
      </c>
      <c r="K11" s="4">
        <f t="shared" si="3"/>
        <v>96851.122533687885</v>
      </c>
      <c r="L11" s="49"/>
      <c r="N11" s="46">
        <v>107.67408893400179</v>
      </c>
      <c r="O11" s="54">
        <f t="shared" si="4"/>
        <v>50.686694741159677</v>
      </c>
      <c r="P11" s="46">
        <f t="shared" si="5"/>
        <v>50.686694741159684</v>
      </c>
      <c r="R11" s="49">
        <f t="shared" si="6"/>
        <v>101323.38192023433</v>
      </c>
      <c r="S11" s="47">
        <f t="shared" si="7"/>
        <v>110.29436070833987</v>
      </c>
      <c r="T11" s="46">
        <f t="shared" ref="T11:T32" si="15">S11/S$10*100</f>
        <v>101.08535160750381</v>
      </c>
      <c r="U11" s="46"/>
      <c r="V11" s="54">
        <f t="shared" si="9"/>
        <v>105.97798966828327</v>
      </c>
      <c r="W11" s="46">
        <v>99.63148146835151</v>
      </c>
      <c r="Y11" s="55">
        <v>1856310.2632352274</v>
      </c>
      <c r="Z11" s="53">
        <f t="shared" ref="Z11:Z31" si="16">Y11/Y$10*100</f>
        <v>105.32391365727922</v>
      </c>
      <c r="AA11" s="108">
        <f t="shared" si="11"/>
        <v>95.975688803620073</v>
      </c>
      <c r="AB11" s="53">
        <f t="shared" ref="AB11:AB28" si="17">W11/Z11*100</f>
        <v>94.595308898745728</v>
      </c>
      <c r="AD11" s="53">
        <v>96.974184691043376</v>
      </c>
      <c r="AE11" s="70">
        <f t="shared" si="13"/>
        <v>104.23944468268382</v>
      </c>
      <c r="AF11" s="54">
        <f t="shared" si="14"/>
        <v>102.74021048568152</v>
      </c>
      <c r="AH11" s="2">
        <v>102.7</v>
      </c>
    </row>
    <row r="12" spans="1:35" x14ac:dyDescent="0.25">
      <c r="A12" s="5">
        <v>1999</v>
      </c>
      <c r="C12" s="8"/>
      <c r="D12" s="4">
        <v>48089.824686078922</v>
      </c>
      <c r="E12" s="4">
        <f t="shared" si="0"/>
        <v>44270.116027751137</v>
      </c>
      <c r="F12" s="1">
        <f t="shared" si="1"/>
        <v>0.95586152670992619</v>
      </c>
      <c r="G12" s="4">
        <f t="shared" si="2"/>
        <v>45967.213243648126</v>
      </c>
      <c r="H12" s="49"/>
      <c r="I12" s="4"/>
      <c r="J12" s="4">
        <v>45598.803211098784</v>
      </c>
      <c r="K12" s="4">
        <f t="shared" si="3"/>
        <v>89171.925486110267</v>
      </c>
      <c r="L12" s="49"/>
      <c r="N12" s="46">
        <v>105.46290976859196</v>
      </c>
      <c r="O12" s="54">
        <f t="shared" si="4"/>
        <v>49.645800274489638</v>
      </c>
      <c r="P12" s="46">
        <f t="shared" si="5"/>
        <v>49.645800274489638</v>
      </c>
      <c r="R12" s="49">
        <f t="shared" si="6"/>
        <v>92590.335918642159</v>
      </c>
      <c r="S12" s="47">
        <f t="shared" si="7"/>
        <v>100.78810748694222</v>
      </c>
      <c r="T12" s="46">
        <f t="shared" si="15"/>
        <v>92.372821400306321</v>
      </c>
      <c r="U12" s="46"/>
      <c r="V12" s="54">
        <f t="shared" si="9"/>
        <v>94.897049246313287</v>
      </c>
      <c r="W12" s="46">
        <v>89.214124866673927</v>
      </c>
      <c r="Y12" s="55">
        <v>1760158.869968496</v>
      </c>
      <c r="Z12" s="53">
        <f t="shared" si="16"/>
        <v>99.868445763241596</v>
      </c>
      <c r="AA12" s="108">
        <f t="shared" si="11"/>
        <v>92.494501836240474</v>
      </c>
      <c r="AB12" s="53">
        <f t="shared" si="17"/>
        <v>89.331644429687131</v>
      </c>
      <c r="AD12" s="53">
        <v>88.546290973660803</v>
      </c>
      <c r="AE12" s="70">
        <f t="shared" si="13"/>
        <v>104.32150278071362</v>
      </c>
      <c r="AF12" s="54">
        <f t="shared" si="14"/>
        <v>100.75422006463464</v>
      </c>
      <c r="AH12" s="2">
        <v>100.8</v>
      </c>
    </row>
    <row r="13" spans="1:35" x14ac:dyDescent="0.25">
      <c r="A13" s="5">
        <v>2000</v>
      </c>
      <c r="C13" s="8"/>
      <c r="D13" s="4">
        <v>46877.339445250916</v>
      </c>
      <c r="E13" s="4">
        <f t="shared" si="0"/>
        <v>43153.936822611926</v>
      </c>
      <c r="F13" s="1">
        <f t="shared" si="1"/>
        <v>0.96308026751803366</v>
      </c>
      <c r="G13" s="4">
        <f t="shared" si="2"/>
        <v>44472.386319847792</v>
      </c>
      <c r="H13" s="49"/>
      <c r="I13" s="4"/>
      <c r="J13" s="4">
        <v>43855.461423875488</v>
      </c>
      <c r="K13" s="4">
        <f t="shared" si="3"/>
        <v>85762.688115835175</v>
      </c>
      <c r="L13" s="49"/>
      <c r="N13" s="46">
        <v>106.89053979427582</v>
      </c>
      <c r="O13" s="54">
        <f t="shared" si="4"/>
        <v>50.317845406531625</v>
      </c>
      <c r="P13" s="46">
        <f t="shared" si="5"/>
        <v>50.317845406531625</v>
      </c>
      <c r="R13" s="49">
        <f t="shared" si="6"/>
        <v>88382.930470379302</v>
      </c>
      <c r="S13" s="47">
        <f t="shared" si="7"/>
        <v>96.208186393089875</v>
      </c>
      <c r="T13" s="46">
        <f t="shared" si="15"/>
        <v>88.175300048050261</v>
      </c>
      <c r="U13" s="46"/>
      <c r="V13" s="54">
        <f t="shared" si="9"/>
        <v>93.345615782514585</v>
      </c>
      <c r="W13" s="46">
        <v>87.755599234307653</v>
      </c>
      <c r="Y13" s="55">
        <v>1707489.9696037823</v>
      </c>
      <c r="Z13" s="53">
        <f t="shared" si="16"/>
        <v>96.880101182972467</v>
      </c>
      <c r="AA13" s="108">
        <f t="shared" si="11"/>
        <v>91.014871961702539</v>
      </c>
      <c r="AB13" s="53">
        <f t="shared" si="17"/>
        <v>90.581655224087925</v>
      </c>
      <c r="AD13" s="53">
        <v>82.132317901381356</v>
      </c>
      <c r="AE13" s="70">
        <f t="shared" si="13"/>
        <v>107.35761792809122</v>
      </c>
      <c r="AF13" s="54">
        <f t="shared" si="14"/>
        <v>106.84661224303731</v>
      </c>
      <c r="AH13" s="2">
        <v>106.9</v>
      </c>
    </row>
    <row r="14" spans="1:35" x14ac:dyDescent="0.25">
      <c r="A14" s="5">
        <v>2001</v>
      </c>
      <c r="C14" s="8"/>
      <c r="D14" s="4">
        <v>43241.974897491382</v>
      </c>
      <c r="E14" s="4">
        <f t="shared" si="0"/>
        <v>39807.324282785463</v>
      </c>
      <c r="F14" s="1">
        <f t="shared" si="1"/>
        <v>0.97035352481979475</v>
      </c>
      <c r="G14" s="4">
        <f t="shared" si="2"/>
        <v>40716.036581506378</v>
      </c>
      <c r="H14" s="49"/>
      <c r="I14" s="4"/>
      <c r="J14" s="4">
        <v>40626.827854500807</v>
      </c>
      <c r="K14" s="4">
        <f t="shared" si="3"/>
        <v>79448.849773688577</v>
      </c>
      <c r="L14" s="49"/>
      <c r="N14" s="46">
        <v>106.43699540696691</v>
      </c>
      <c r="O14" s="54">
        <f t="shared" si="4"/>
        <v>50.104343103993607</v>
      </c>
      <c r="P14" s="46">
        <f t="shared" si="5"/>
        <v>50.1043431039936</v>
      </c>
      <c r="R14" s="49">
        <f t="shared" si="6"/>
        <v>81262.489555044333</v>
      </c>
      <c r="S14" s="47">
        <f t="shared" si="7"/>
        <v>88.457315233492878</v>
      </c>
      <c r="T14" s="46">
        <f t="shared" si="15"/>
        <v>81.071586572578994</v>
      </c>
      <c r="U14" s="46"/>
      <c r="V14" s="54">
        <f t="shared" si="9"/>
        <v>82.633210314996902</v>
      </c>
      <c r="W14" s="46">
        <v>77.684707814691762</v>
      </c>
      <c r="Y14" s="55">
        <v>1691077.3768797149</v>
      </c>
      <c r="Z14" s="53">
        <f t="shared" si="16"/>
        <v>95.948878351747553</v>
      </c>
      <c r="AA14" s="108">
        <f t="shared" si="11"/>
        <v>84.494564152559903</v>
      </c>
      <c r="AB14" s="53">
        <f t="shared" si="17"/>
        <v>80.964685725559463</v>
      </c>
      <c r="AD14" s="53">
        <v>76.702555645576581</v>
      </c>
      <c r="AE14" s="70">
        <f t="shared" si="13"/>
        <v>105.69606956408417</v>
      </c>
      <c r="AF14" s="54">
        <f t="shared" si="14"/>
        <v>101.28046863738605</v>
      </c>
      <c r="AH14" s="2">
        <v>101.3</v>
      </c>
    </row>
    <row r="15" spans="1:35" x14ac:dyDescent="0.25">
      <c r="A15" s="5">
        <v>2002</v>
      </c>
      <c r="C15" s="8"/>
      <c r="D15" s="4">
        <v>63603.071689457931</v>
      </c>
      <c r="E15" s="4">
        <f t="shared" si="0"/>
        <v>58551.167150101312</v>
      </c>
      <c r="F15" s="1">
        <f t="shared" si="1"/>
        <v>0.97768171032802198</v>
      </c>
      <c r="G15" s="4">
        <f t="shared" si="2"/>
        <v>59438.872513231137</v>
      </c>
      <c r="H15" s="49"/>
      <c r="I15" s="4"/>
      <c r="J15" s="4">
        <v>36176.069201442595</v>
      </c>
      <c r="K15" s="4">
        <f t="shared" si="3"/>
        <v>70745.052940911919</v>
      </c>
      <c r="L15" s="49"/>
      <c r="N15" s="46">
        <v>175.81531961167752</v>
      </c>
      <c r="O15" s="54">
        <f t="shared" si="4"/>
        <v>82.763620516341447</v>
      </c>
      <c r="P15" s="46">
        <f t="shared" si="5"/>
        <v>82.763620516341433</v>
      </c>
      <c r="R15" s="49">
        <f t="shared" si="6"/>
        <v>71817.632121947958</v>
      </c>
      <c r="S15" s="47">
        <f t="shared" si="7"/>
        <v>78.176228155439603</v>
      </c>
      <c r="T15" s="46">
        <f t="shared" si="15"/>
        <v>71.648917131295448</v>
      </c>
      <c r="U15" s="46"/>
      <c r="V15" s="54">
        <f t="shared" si="9"/>
        <v>74.6414189212895</v>
      </c>
      <c r="W15" s="46">
        <v>70.171506076922014</v>
      </c>
      <c r="Y15" s="55">
        <v>1670877.056174472</v>
      </c>
      <c r="Z15" s="53">
        <f t="shared" si="16"/>
        <v>94.802746222897312</v>
      </c>
      <c r="AA15" s="108">
        <f t="shared" si="11"/>
        <v>75.576837154945608</v>
      </c>
      <c r="AB15" s="53">
        <f t="shared" si="17"/>
        <v>74.018431820463221</v>
      </c>
      <c r="AD15" s="53">
        <v>69.687245812732158</v>
      </c>
      <c r="AE15" s="70">
        <f t="shared" si="13"/>
        <v>102.81496462614524</v>
      </c>
      <c r="AF15" s="54">
        <f t="shared" si="14"/>
        <v>100.69490515594659</v>
      </c>
      <c r="AH15" s="2">
        <v>100.7</v>
      </c>
    </row>
    <row r="16" spans="1:35" x14ac:dyDescent="0.25">
      <c r="A16" s="5">
        <v>2003</v>
      </c>
      <c r="D16" s="4">
        <v>84529.831677749782</v>
      </c>
      <c r="E16" s="4">
        <f>D16/D17*E17</f>
        <v>77815.743363762653</v>
      </c>
      <c r="F16" s="1">
        <f>F17*F$17</f>
        <v>0.9850652388648149</v>
      </c>
      <c r="G16" s="4">
        <f t="shared" si="2"/>
        <v>78403.413927371061</v>
      </c>
      <c r="H16" s="49"/>
      <c r="I16" s="4"/>
      <c r="J16" s="4">
        <v>41952.370162310428</v>
      </c>
      <c r="K16" s="4">
        <f>K17*J16/J17</f>
        <v>82041.048506481544</v>
      </c>
      <c r="L16" s="49"/>
      <c r="N16" s="46">
        <v>201.49000247354439</v>
      </c>
      <c r="O16" s="54">
        <f t="shared" si="4"/>
        <v>94.849767013417392</v>
      </c>
      <c r="P16" s="46">
        <f>N16/N17*P17</f>
        <v>94.849767013417392</v>
      </c>
      <c r="R16" s="49">
        <f t="shared" si="6"/>
        <v>82660.628904107027</v>
      </c>
      <c r="S16" s="47">
        <f t="shared" si="7"/>
        <v>89.97924317118688</v>
      </c>
      <c r="T16" s="46">
        <f t="shared" si="15"/>
        <v>82.466441393034458</v>
      </c>
      <c r="U16" s="46"/>
      <c r="V16" s="54">
        <f t="shared" si="9"/>
        <v>87.665946260915078</v>
      </c>
      <c r="W16" s="46">
        <v>82.416057594965196</v>
      </c>
      <c r="Y16" s="55">
        <v>1882391.1087517184</v>
      </c>
      <c r="Z16" s="53">
        <f t="shared" si="16"/>
        <v>106.80369684637839</v>
      </c>
      <c r="AA16" s="108">
        <f t="shared" si="11"/>
        <v>77.213096389023377</v>
      </c>
      <c r="AB16" s="53">
        <f t="shared" si="17"/>
        <v>77.165922181054029</v>
      </c>
      <c r="AD16" s="53">
        <v>73.238747993465594</v>
      </c>
      <c r="AE16" s="70">
        <f t="shared" si="13"/>
        <v>112.59946906846653</v>
      </c>
      <c r="AF16" s="54">
        <f t="shared" si="14"/>
        <v>112.53067515889047</v>
      </c>
      <c r="AH16" s="2">
        <v>112.4</v>
      </c>
    </row>
    <row r="17" spans="1:34" s="9" customFormat="1" x14ac:dyDescent="0.25">
      <c r="A17" s="48">
        <v>2004</v>
      </c>
      <c r="C17" s="49">
        <v>91866.330490070832</v>
      </c>
      <c r="D17" s="49">
        <v>99792.729819174929</v>
      </c>
      <c r="E17" s="50">
        <f>C17</f>
        <v>91866.330490070832</v>
      </c>
      <c r="F17" s="51">
        <f>(E17/D17)^(1/11)</f>
        <v>0.99250452838504211</v>
      </c>
      <c r="G17" s="49">
        <f>C17</f>
        <v>91866.330490070832</v>
      </c>
      <c r="H17" s="49"/>
      <c r="I17" s="49">
        <v>91866.330490070657</v>
      </c>
      <c r="J17" s="49">
        <v>46976.609542820603</v>
      </c>
      <c r="K17" s="49">
        <f>I17</f>
        <v>91866.330490070657</v>
      </c>
      <c r="L17" s="49"/>
      <c r="M17" s="54">
        <v>100</v>
      </c>
      <c r="N17" s="54">
        <v>212.43067728889807</v>
      </c>
      <c r="O17" s="54">
        <f>N17/N$17*100</f>
        <v>100</v>
      </c>
      <c r="P17" s="54">
        <f>M17</f>
        <v>100</v>
      </c>
      <c r="R17" s="49">
        <f t="shared" si="6"/>
        <v>91866.330490070832</v>
      </c>
      <c r="S17" s="52">
        <f>R17/R$17*100</f>
        <v>100</v>
      </c>
      <c r="T17" s="54">
        <f t="shared" si="15"/>
        <v>91.650516815462424</v>
      </c>
      <c r="U17" s="54"/>
      <c r="V17" s="54">
        <f>W17/W$17*100</f>
        <v>100</v>
      </c>
      <c r="W17" s="54">
        <v>94.011484630160794</v>
      </c>
      <c r="Y17" s="55">
        <v>1936350.0427936742</v>
      </c>
      <c r="Z17" s="53">
        <f t="shared" si="16"/>
        <v>109.86523576184449</v>
      </c>
      <c r="AA17" s="108">
        <f t="shared" si="11"/>
        <v>83.420852993146781</v>
      </c>
      <c r="AB17" s="53">
        <f t="shared" si="17"/>
        <v>85.569820133049205</v>
      </c>
      <c r="AD17" s="53">
        <v>80.349999999999994</v>
      </c>
      <c r="AE17" s="70">
        <f t="shared" si="13"/>
        <v>114.06411551395448</v>
      </c>
      <c r="AF17" s="54">
        <f t="shared" si="14"/>
        <v>117.0024699815318</v>
      </c>
      <c r="AH17" s="9">
        <v>116.4</v>
      </c>
    </row>
    <row r="18" spans="1:34" x14ac:dyDescent="0.25">
      <c r="A18" s="5">
        <v>2005</v>
      </c>
      <c r="C18" s="4">
        <v>106839.92386047631</v>
      </c>
      <c r="D18" s="4">
        <v>114091.12203451614</v>
      </c>
      <c r="G18" s="4">
        <f t="shared" ref="G18:G33" si="18">C18</f>
        <v>106839.92386047631</v>
      </c>
      <c r="H18" s="4"/>
      <c r="I18" s="4">
        <v>98685.714521410453</v>
      </c>
      <c r="J18" s="3">
        <v>50480.320867741655</v>
      </c>
      <c r="K18" s="49">
        <f t="shared" ref="K18:K33" si="19">I18</f>
        <v>98685.714521410453</v>
      </c>
      <c r="M18" s="46">
        <v>108.26280620109088</v>
      </c>
      <c r="N18" s="46">
        <v>226.01108723820255</v>
      </c>
      <c r="O18" s="54">
        <f t="shared" ref="O18:O25" si="20">N18/N$17*100</f>
        <v>106.39286666249038</v>
      </c>
      <c r="P18" s="46">
        <f t="shared" ref="P18:P29" si="21">M18</f>
        <v>108.26280620109088</v>
      </c>
      <c r="R18" s="49">
        <f t="shared" si="6"/>
        <v>98685.714521410366</v>
      </c>
      <c r="S18" s="47">
        <f t="shared" ref="S18:S32" si="22">R18/R$17*100</f>
        <v>107.42315927387193</v>
      </c>
      <c r="T18" s="46">
        <f t="shared" si="15"/>
        <v>98.453880654000983</v>
      </c>
      <c r="U18" s="46"/>
      <c r="V18" s="54">
        <f t="shared" ref="V18:V28" si="23">W18/W$17*100</f>
        <v>109.11602909310776</v>
      </c>
      <c r="W18" s="46">
        <v>102.58159891990879</v>
      </c>
      <c r="Y18" s="55">
        <v>2115354.466029434</v>
      </c>
      <c r="Z18" s="53">
        <f t="shared" si="16"/>
        <v>120.02164484417965</v>
      </c>
      <c r="AA18" s="108">
        <f t="shared" si="11"/>
        <v>82.030104471423115</v>
      </c>
      <c r="AB18" s="53">
        <f>W18/Z18*100</f>
        <v>85.469249361719108</v>
      </c>
      <c r="AD18" s="53">
        <v>85.675000000000011</v>
      </c>
      <c r="AE18" s="70">
        <f t="shared" si="13"/>
        <v>114.91553038109245</v>
      </c>
      <c r="AF18" s="54">
        <f t="shared" si="14"/>
        <v>119.73340988609135</v>
      </c>
    </row>
    <row r="19" spans="1:34" x14ac:dyDescent="0.25">
      <c r="A19" s="5">
        <v>2006</v>
      </c>
      <c r="C19" s="4">
        <v>127987.88991555668</v>
      </c>
      <c r="D19" s="4">
        <v>134708.78924066905</v>
      </c>
      <c r="G19" s="4">
        <f t="shared" si="18"/>
        <v>127987.88991555668</v>
      </c>
      <c r="H19" s="4"/>
      <c r="I19" s="4">
        <v>107665.90371949125</v>
      </c>
      <c r="J19" s="4">
        <v>54974.9308623342</v>
      </c>
      <c r="K19" s="49">
        <f t="shared" si="19"/>
        <v>107665.90371949125</v>
      </c>
      <c r="M19" s="46">
        <v>118.87504353189814</v>
      </c>
      <c r="N19" s="46">
        <v>245.03675971507971</v>
      </c>
      <c r="O19" s="54">
        <f t="shared" si="20"/>
        <v>115.34904602400648</v>
      </c>
      <c r="P19" s="46">
        <f t="shared" si="21"/>
        <v>118.87504353189814</v>
      </c>
      <c r="R19" s="49">
        <f t="shared" si="6"/>
        <v>107665.90371949117</v>
      </c>
      <c r="S19" s="47">
        <f t="shared" si="22"/>
        <v>117.19843727852827</v>
      </c>
      <c r="T19" s="46">
        <f t="shared" si="15"/>
        <v>107.41297346541674</v>
      </c>
      <c r="U19" s="46"/>
      <c r="V19" s="54">
        <f t="shared" si="23"/>
        <v>119.68787835802384</v>
      </c>
      <c r="W19" s="46">
        <v>112.52035136671913</v>
      </c>
      <c r="Y19" s="55">
        <v>2229682.8994296123</v>
      </c>
      <c r="Z19" s="53">
        <f t="shared" si="16"/>
        <v>126.50844733969895</v>
      </c>
      <c r="AA19" s="108">
        <f t="shared" si="11"/>
        <v>84.905771688899733</v>
      </c>
      <c r="AB19" s="53">
        <f t="shared" si="17"/>
        <v>88.942954982745817</v>
      </c>
      <c r="AD19" s="53">
        <v>90.299999999999983</v>
      </c>
      <c r="AE19" s="70">
        <f t="shared" si="13"/>
        <v>118.95124414774835</v>
      </c>
      <c r="AF19" s="54">
        <f t="shared" si="14"/>
        <v>124.60725511264579</v>
      </c>
    </row>
    <row r="20" spans="1:34" x14ac:dyDescent="0.25">
      <c r="A20" s="5">
        <v>2007</v>
      </c>
      <c r="C20" s="4">
        <v>152911.93677687435</v>
      </c>
      <c r="D20" s="4">
        <v>158820.96026364618</v>
      </c>
      <c r="G20" s="4">
        <f t="shared" si="18"/>
        <v>152911.93677687435</v>
      </c>
      <c r="H20" s="4"/>
      <c r="I20" s="4">
        <v>115777.41792659608</v>
      </c>
      <c r="J20" s="4">
        <v>59152.87918862675</v>
      </c>
      <c r="K20" s="49">
        <f t="shared" si="19"/>
        <v>115777.41792659608</v>
      </c>
      <c r="M20" s="46">
        <v>132.07406030925802</v>
      </c>
      <c r="N20" s="46">
        <v>268.4923581778628</v>
      </c>
      <c r="O20" s="54">
        <f t="shared" si="20"/>
        <v>126.39057673046104</v>
      </c>
      <c r="P20" s="46">
        <f t="shared" si="21"/>
        <v>132.07406030925802</v>
      </c>
      <c r="R20" s="49">
        <f t="shared" si="6"/>
        <v>115777.4179265962</v>
      </c>
      <c r="S20" s="47">
        <f t="shared" si="22"/>
        <v>126.02812946698654</v>
      </c>
      <c r="T20" s="46">
        <f t="shared" si="15"/>
        <v>115.50543198935326</v>
      </c>
      <c r="U20" s="46"/>
      <c r="V20" s="54">
        <f t="shared" si="23"/>
        <v>130.2858357117025</v>
      </c>
      <c r="W20" s="46">
        <v>122.48364841538375</v>
      </c>
      <c r="Y20" s="55">
        <v>2203529.2142590955</v>
      </c>
      <c r="Z20" s="53">
        <f t="shared" si="16"/>
        <v>125.02453135147489</v>
      </c>
      <c r="AA20" s="108">
        <f t="shared" si="11"/>
        <v>92.386214721844397</v>
      </c>
      <c r="AB20" s="53">
        <f t="shared" si="17"/>
        <v>97.967692493125142</v>
      </c>
      <c r="AD20" s="53">
        <v>95.074999999999989</v>
      </c>
      <c r="AE20" s="70">
        <f t="shared" si="13"/>
        <v>121.48875307846781</v>
      </c>
      <c r="AF20" s="54">
        <f t="shared" si="14"/>
        <v>128.82844955601763</v>
      </c>
      <c r="AH20" s="7"/>
    </row>
    <row r="21" spans="1:34" x14ac:dyDescent="0.25">
      <c r="A21" s="5">
        <v>2008</v>
      </c>
      <c r="C21" s="4">
        <v>190132.67927512614</v>
      </c>
      <c r="D21" s="4">
        <v>201174.60317048014</v>
      </c>
      <c r="G21" s="4">
        <f t="shared" si="18"/>
        <v>190132.67927512614</v>
      </c>
      <c r="H21" s="4"/>
      <c r="I21" s="4">
        <v>119969.83451865798</v>
      </c>
      <c r="J21" s="4">
        <v>61841.926920785379</v>
      </c>
      <c r="K21" s="49">
        <f t="shared" si="19"/>
        <v>119969.83451865798</v>
      </c>
      <c r="M21" s="46">
        <v>158.48373888150712</v>
      </c>
      <c r="N21" s="46">
        <v>325.30455176173427</v>
      </c>
      <c r="O21" s="54">
        <f t="shared" si="20"/>
        <v>153.13445115995739</v>
      </c>
      <c r="P21" s="46">
        <f t="shared" si="21"/>
        <v>158.48373888150712</v>
      </c>
      <c r="R21" s="49">
        <f t="shared" si="6"/>
        <v>119969.834518658</v>
      </c>
      <c r="S21" s="47">
        <f t="shared" si="22"/>
        <v>130.59173461992657</v>
      </c>
      <c r="T21" s="46">
        <f t="shared" si="15"/>
        <v>119.68799969743986</v>
      </c>
      <c r="U21" s="46"/>
      <c r="V21" s="54">
        <f t="shared" si="23"/>
        <v>137.40238939179127</v>
      </c>
      <c r="W21" s="46">
        <v>129.17402618453755</v>
      </c>
      <c r="Y21" s="55">
        <v>2306986.5538922865</v>
      </c>
      <c r="Z21" s="53">
        <f t="shared" si="16"/>
        <v>130.89452632082191</v>
      </c>
      <c r="AA21" s="108">
        <f t="shared" si="11"/>
        <v>91.438506300932019</v>
      </c>
      <c r="AB21" s="53">
        <f t="shared" si="17"/>
        <v>98.685582824091952</v>
      </c>
      <c r="AD21" s="53">
        <v>97.449999999999989</v>
      </c>
      <c r="AE21" s="70">
        <f t="shared" si="13"/>
        <v>122.81990733446884</v>
      </c>
      <c r="AF21" s="54">
        <f t="shared" si="14"/>
        <v>132.554157192958</v>
      </c>
    </row>
    <row r="22" spans="1:34" x14ac:dyDescent="0.25">
      <c r="A22" s="5">
        <v>2009</v>
      </c>
      <c r="C22" s="4">
        <v>194474.51778291928</v>
      </c>
      <c r="D22" s="4">
        <v>224188.46636305063</v>
      </c>
      <c r="G22" s="4">
        <f t="shared" si="18"/>
        <v>194474.51778291928</v>
      </c>
      <c r="H22" s="4"/>
      <c r="I22" s="4">
        <v>111260.23518814905</v>
      </c>
      <c r="J22" s="4">
        <v>61502.972459379656</v>
      </c>
      <c r="K22" s="49">
        <f t="shared" si="19"/>
        <v>111260.23518814905</v>
      </c>
      <c r="M22" s="46">
        <v>174.79247410725796</v>
      </c>
      <c r="N22" s="46">
        <v>364.51647359177389</v>
      </c>
      <c r="O22" s="54">
        <f t="shared" si="20"/>
        <v>171.59314193403651</v>
      </c>
      <c r="P22" s="46">
        <f t="shared" si="21"/>
        <v>174.79247410725796</v>
      </c>
      <c r="R22" s="49">
        <f t="shared" si="6"/>
        <v>111260.2351881488</v>
      </c>
      <c r="S22" s="47">
        <f t="shared" si="22"/>
        <v>121.11100399310509</v>
      </c>
      <c r="T22" s="46">
        <f t="shared" si="15"/>
        <v>110.99886108007615</v>
      </c>
      <c r="U22" s="46"/>
      <c r="V22" s="54">
        <f t="shared" si="23"/>
        <v>137.96213785880369</v>
      </c>
      <c r="W22" s="46">
        <v>129.70025402857047</v>
      </c>
      <c r="Y22" s="55">
        <v>2317984.3507235204</v>
      </c>
      <c r="Z22" s="53">
        <f t="shared" si="16"/>
        <v>131.51852276517405</v>
      </c>
      <c r="AA22" s="108">
        <f t="shared" si="11"/>
        <v>84.397892210410774</v>
      </c>
      <c r="AB22" s="53">
        <f t="shared" si="17"/>
        <v>98.617480870089992</v>
      </c>
      <c r="AD22" s="53">
        <v>93.974999999999994</v>
      </c>
      <c r="AE22" s="70">
        <f t="shared" si="13"/>
        <v>118.1153084118927</v>
      </c>
      <c r="AF22" s="54">
        <f t="shared" si="14"/>
        <v>138.01569995059376</v>
      </c>
    </row>
    <row r="23" spans="1:34" x14ac:dyDescent="0.25">
      <c r="A23" s="5">
        <v>2010</v>
      </c>
      <c r="C23" s="4">
        <v>263297.3677000599</v>
      </c>
      <c r="D23" s="4">
        <v>271664.78346489801</v>
      </c>
      <c r="G23" s="4">
        <f t="shared" si="18"/>
        <v>263297.3677000599</v>
      </c>
      <c r="H23" s="4"/>
      <c r="I23" s="4">
        <v>123396.43715671632</v>
      </c>
      <c r="J23" s="4">
        <v>67547.339311133037</v>
      </c>
      <c r="K23" s="49">
        <f t="shared" si="19"/>
        <v>123396.43715671632</v>
      </c>
      <c r="M23" s="46">
        <v>213.37517821982658</v>
      </c>
      <c r="N23" s="46">
        <v>402.18428473336286</v>
      </c>
      <c r="O23" s="54">
        <f t="shared" si="20"/>
        <v>189.32495525888982</v>
      </c>
      <c r="P23" s="46">
        <f t="shared" si="21"/>
        <v>213.37517821982658</v>
      </c>
      <c r="R23" s="49">
        <f t="shared" si="6"/>
        <v>123396.43715671639</v>
      </c>
      <c r="S23" s="47">
        <f t="shared" si="22"/>
        <v>134.32172211347162</v>
      </c>
      <c r="T23" s="46">
        <f t="shared" si="15"/>
        <v>123.10655251242602</v>
      </c>
      <c r="U23" s="46"/>
      <c r="V23" s="54">
        <f t="shared" si="23"/>
        <v>154.71513993444233</v>
      </c>
      <c r="W23" s="46">
        <v>145.45000000000002</v>
      </c>
      <c r="Y23" s="55">
        <v>2125798.6961370427</v>
      </c>
      <c r="Z23" s="53">
        <f t="shared" si="16"/>
        <v>120.61423284622698</v>
      </c>
      <c r="AA23" s="108">
        <f t="shared" si="11"/>
        <v>102.06635618980103</v>
      </c>
      <c r="AB23" s="53">
        <f t="shared" si="17"/>
        <v>120.59107500641035</v>
      </c>
      <c r="AD23" s="53">
        <v>95.424999999999997</v>
      </c>
      <c r="AE23" s="70">
        <f t="shared" si="13"/>
        <v>129.00870056319206</v>
      </c>
      <c r="AF23" s="54">
        <f t="shared" si="14"/>
        <v>152.42336913806659</v>
      </c>
    </row>
    <row r="24" spans="1:34" x14ac:dyDescent="0.25">
      <c r="A24" s="5">
        <v>2011</v>
      </c>
      <c r="C24" s="4">
        <v>345390.53859464359</v>
      </c>
      <c r="D24" s="4">
        <v>347309.28353211645</v>
      </c>
      <c r="G24" s="4">
        <f t="shared" si="18"/>
        <v>345390.53859464359</v>
      </c>
      <c r="H24" s="4"/>
      <c r="I24" s="4">
        <v>132856.75955809592</v>
      </c>
      <c r="J24" s="4">
        <v>74962.495944895505</v>
      </c>
      <c r="K24" s="49">
        <f t="shared" si="19"/>
        <v>132856.75955809592</v>
      </c>
      <c r="M24" s="46">
        <v>259.97212316744088</v>
      </c>
      <c r="N24" s="46">
        <v>463.31072512236187</v>
      </c>
      <c r="O24" s="54">
        <f t="shared" si="20"/>
        <v>218.09972600721693</v>
      </c>
      <c r="P24" s="46">
        <f t="shared" si="21"/>
        <v>259.97212316744088</v>
      </c>
      <c r="R24" s="49">
        <f t="shared" si="6"/>
        <v>132856.7595580958</v>
      </c>
      <c r="S24" s="47">
        <f t="shared" si="22"/>
        <v>144.61964339857388</v>
      </c>
      <c r="T24" s="46">
        <f t="shared" si="15"/>
        <v>132.54465059147176</v>
      </c>
      <c r="U24" s="46"/>
      <c r="V24" s="54">
        <f t="shared" si="23"/>
        <v>176.22846894904595</v>
      </c>
      <c r="W24" s="46">
        <v>165.67500000000001</v>
      </c>
      <c r="Y24" s="55">
        <v>2257308.3348187176</v>
      </c>
      <c r="Z24" s="53">
        <f t="shared" si="16"/>
        <v>128.07586795320992</v>
      </c>
      <c r="AA24" s="108">
        <f t="shared" si="11"/>
        <v>103.48916834191937</v>
      </c>
      <c r="AB24" s="53">
        <f t="shared" si="17"/>
        <v>129.35692152445628</v>
      </c>
      <c r="AD24" s="53">
        <v>98.4</v>
      </c>
      <c r="AE24" s="70">
        <f t="shared" si="13"/>
        <v>134.6998481620648</v>
      </c>
      <c r="AF24" s="54">
        <f t="shared" si="14"/>
        <v>168.3689024390244</v>
      </c>
    </row>
    <row r="25" spans="1:34" x14ac:dyDescent="0.25">
      <c r="A25" s="5">
        <v>2012</v>
      </c>
      <c r="C25" s="4">
        <v>401406.09852324327</v>
      </c>
      <c r="D25" s="4">
        <v>383965.21547865623</v>
      </c>
      <c r="G25" s="4">
        <f t="shared" si="18"/>
        <v>401406.09852324327</v>
      </c>
      <c r="H25" s="4"/>
      <c r="I25" s="4">
        <v>128986.20871831839</v>
      </c>
      <c r="J25" s="4">
        <v>74659.511435771303</v>
      </c>
      <c r="K25" s="49">
        <f t="shared" si="19"/>
        <v>128986.20871831839</v>
      </c>
      <c r="M25" s="46">
        <v>311.20078845005719</v>
      </c>
      <c r="N25" s="46">
        <v>514.28841160978789</v>
      </c>
      <c r="O25" s="54">
        <f t="shared" si="20"/>
        <v>242.09705404760075</v>
      </c>
      <c r="P25" s="46">
        <f t="shared" si="21"/>
        <v>311.20078845005719</v>
      </c>
      <c r="R25" s="49">
        <f t="shared" si="6"/>
        <v>128986.2087183184</v>
      </c>
      <c r="S25" s="47">
        <f t="shared" si="22"/>
        <v>140.40640137711779</v>
      </c>
      <c r="T25" s="46">
        <f t="shared" si="15"/>
        <v>128.68319250412102</v>
      </c>
      <c r="U25" s="46"/>
      <c r="V25" s="54">
        <f t="shared" si="23"/>
        <v>178.22290612592514</v>
      </c>
      <c r="W25" s="46">
        <v>167.55</v>
      </c>
      <c r="Y25" s="55">
        <v>2373068.6232766761</v>
      </c>
      <c r="Z25" s="53">
        <f t="shared" si="16"/>
        <v>134.64391148987531</v>
      </c>
      <c r="AA25" s="108">
        <f t="shared" si="11"/>
        <v>95.572975473010885</v>
      </c>
      <c r="AB25" s="53">
        <f t="shared" si="17"/>
        <v>124.43934385595973</v>
      </c>
      <c r="AD25" s="53">
        <v>99.6</v>
      </c>
      <c r="AE25" s="70">
        <f t="shared" si="13"/>
        <v>129.19999247401711</v>
      </c>
      <c r="AF25" s="54">
        <f t="shared" si="14"/>
        <v>168.22289156626508</v>
      </c>
    </row>
    <row r="26" spans="1:34" x14ac:dyDescent="0.25">
      <c r="A26" s="5">
        <v>2013</v>
      </c>
      <c r="C26" s="4">
        <v>502616.40378660482</v>
      </c>
      <c r="D26" s="4"/>
      <c r="G26" s="4">
        <f t="shared" si="18"/>
        <v>502616.40378660482</v>
      </c>
      <c r="H26" s="4"/>
      <c r="I26" s="4">
        <v>130925.55718475768</v>
      </c>
      <c r="J26" s="4"/>
      <c r="K26" s="49">
        <f t="shared" si="19"/>
        <v>130925.55718475768</v>
      </c>
      <c r="M26" s="46">
        <v>383.89479838327486</v>
      </c>
      <c r="O26" s="9"/>
      <c r="P26" s="46">
        <f t="shared" si="21"/>
        <v>383.89479838327486</v>
      </c>
      <c r="R26" s="49">
        <f t="shared" si="6"/>
        <v>130925.55718475771</v>
      </c>
      <c r="S26" s="47">
        <f t="shared" si="22"/>
        <v>142.51745605416178</v>
      </c>
      <c r="T26" s="46">
        <f t="shared" si="15"/>
        <v>130.61798502588883</v>
      </c>
      <c r="U26" s="46"/>
      <c r="V26" s="54">
        <f t="shared" si="23"/>
        <v>186.14746984205848</v>
      </c>
      <c r="W26" s="46">
        <v>175</v>
      </c>
      <c r="Y26" s="55">
        <v>2359209.3222321705</v>
      </c>
      <c r="Z26" s="53">
        <f t="shared" si="16"/>
        <v>133.8575581224066</v>
      </c>
      <c r="AA26" s="108">
        <f t="shared" si="11"/>
        <v>97.579835504278861</v>
      </c>
      <c r="AB26" s="53">
        <f t="shared" si="17"/>
        <v>130.73598716029954</v>
      </c>
      <c r="AD26" s="53">
        <v>99.974999999999994</v>
      </c>
      <c r="AE26" s="70">
        <f t="shared" si="13"/>
        <v>130.65064768781079</v>
      </c>
      <c r="AF26" s="54">
        <f t="shared" si="14"/>
        <v>175.04376094023507</v>
      </c>
    </row>
    <row r="27" spans="1:34" x14ac:dyDescent="0.25">
      <c r="A27" s="5">
        <v>2014</v>
      </c>
      <c r="C27" s="4">
        <v>676458.29722869827</v>
      </c>
      <c r="D27" s="4"/>
      <c r="G27" s="4">
        <f t="shared" si="18"/>
        <v>676458.29722869827</v>
      </c>
      <c r="H27" s="4"/>
      <c r="I27" s="4">
        <v>124308.5175411987</v>
      </c>
      <c r="J27" s="4"/>
      <c r="K27" s="49">
        <f t="shared" si="19"/>
        <v>124308.5175411987</v>
      </c>
      <c r="M27" s="46">
        <v>544.1769482968084</v>
      </c>
      <c r="O27" s="9"/>
      <c r="P27" s="46">
        <f t="shared" si="21"/>
        <v>544.1769482968084</v>
      </c>
      <c r="R27" s="49">
        <f t="shared" si="6"/>
        <v>124308.51754119879</v>
      </c>
      <c r="S27" s="47">
        <f t="shared" si="22"/>
        <v>135.31455635384762</v>
      </c>
      <c r="T27" s="46">
        <f t="shared" si="15"/>
        <v>124.01649022485148</v>
      </c>
      <c r="U27" s="46"/>
      <c r="V27" s="54">
        <f t="shared" si="23"/>
        <v>185.00399252731441</v>
      </c>
      <c r="W27" s="46">
        <v>173.92500000000001</v>
      </c>
      <c r="Y27" s="55">
        <v>2369846.840134392</v>
      </c>
      <c r="Z27" s="53">
        <f t="shared" si="16"/>
        <v>134.4611129479392</v>
      </c>
      <c r="AA27" s="108">
        <f t="shared" si="11"/>
        <v>92.232235406878061</v>
      </c>
      <c r="AB27" s="53">
        <f t="shared" si="17"/>
        <v>129.34966562960139</v>
      </c>
      <c r="AD27" s="53">
        <v>97.074999999999989</v>
      </c>
      <c r="AE27" s="70">
        <f t="shared" si="13"/>
        <v>127.75327347396497</v>
      </c>
      <c r="AF27" s="54">
        <f t="shared" si="14"/>
        <v>179.16559361318571</v>
      </c>
    </row>
    <row r="28" spans="1:34" x14ac:dyDescent="0.25">
      <c r="A28" s="5">
        <v>2015</v>
      </c>
      <c r="C28" s="4">
        <v>844444.0510533913</v>
      </c>
      <c r="D28" s="4"/>
      <c r="G28" s="4">
        <f t="shared" si="18"/>
        <v>844444.0510533913</v>
      </c>
      <c r="H28" s="4"/>
      <c r="I28" s="4">
        <v>125260.63665761077</v>
      </c>
      <c r="J28" s="4"/>
      <c r="K28" s="49">
        <f t="shared" si="19"/>
        <v>125260.63665761077</v>
      </c>
      <c r="M28" s="46">
        <v>674.14957610474767</v>
      </c>
      <c r="O28" s="9"/>
      <c r="P28" s="46">
        <f t="shared" si="21"/>
        <v>674.14957610474767</v>
      </c>
      <c r="R28" s="49">
        <f t="shared" si="6"/>
        <v>125260.63665761078</v>
      </c>
      <c r="S28" s="47">
        <f t="shared" si="22"/>
        <v>136.35097427903611</v>
      </c>
      <c r="T28" s="46">
        <f t="shared" si="15"/>
        <v>124.96637260965484</v>
      </c>
      <c r="U28" s="46"/>
      <c r="V28" s="54">
        <f t="shared" si="23"/>
        <v>178.39343986510679</v>
      </c>
      <c r="W28" s="46">
        <v>167.7103213</v>
      </c>
      <c r="Y28" s="55">
        <v>2313363.7895549885</v>
      </c>
      <c r="Z28" s="53">
        <f t="shared" si="16"/>
        <v>131.2563599170764</v>
      </c>
      <c r="AA28" s="108">
        <f t="shared" si="11"/>
        <v>95.20786092849491</v>
      </c>
      <c r="AB28" s="53">
        <f t="shared" si="17"/>
        <v>127.77310098036703</v>
      </c>
      <c r="AD28" s="53">
        <v>96.3</v>
      </c>
      <c r="AE28" s="70">
        <f t="shared" si="13"/>
        <v>129.76778048769972</v>
      </c>
      <c r="AF28" s="54">
        <f t="shared" si="14"/>
        <v>174.15402004153688</v>
      </c>
    </row>
    <row r="29" spans="1:34" x14ac:dyDescent="0.25">
      <c r="A29" s="6">
        <v>2016</v>
      </c>
      <c r="C29" s="4">
        <v>1109816.2979232739</v>
      </c>
      <c r="D29" s="4"/>
      <c r="G29" s="4">
        <f t="shared" si="18"/>
        <v>1109816.2979232739</v>
      </c>
      <c r="H29" s="4"/>
      <c r="I29" s="4">
        <v>118244.61342415857</v>
      </c>
      <c r="J29" s="4"/>
      <c r="K29" s="49">
        <f t="shared" si="19"/>
        <v>118244.61342415857</v>
      </c>
      <c r="M29" s="46">
        <v>938.57662161930421</v>
      </c>
      <c r="O29" s="9"/>
      <c r="P29" s="46">
        <f t="shared" si="21"/>
        <v>938.57662161930421</v>
      </c>
      <c r="R29" s="49">
        <f t="shared" si="6"/>
        <v>118244.6134241586</v>
      </c>
      <c r="S29" s="47">
        <f t="shared" si="22"/>
        <v>128.71376574352104</v>
      </c>
      <c r="T29" s="46">
        <f t="shared" si="15"/>
        <v>117.96683151658067</v>
      </c>
      <c r="U29" s="46"/>
      <c r="V29" s="54"/>
      <c r="W29" s="46"/>
      <c r="Y29" s="55">
        <v>2255387.4929203745</v>
      </c>
      <c r="Z29" s="53">
        <f t="shared" si="16"/>
        <v>127.96688262340963</v>
      </c>
      <c r="AA29" s="108">
        <f t="shared" si="11"/>
        <v>92.1854382150905</v>
      </c>
      <c r="AB29" s="53"/>
      <c r="AE29" s="54"/>
      <c r="AF29" s="54"/>
    </row>
    <row r="30" spans="1:34" x14ac:dyDescent="0.25">
      <c r="A30" s="5">
        <v>2017</v>
      </c>
      <c r="C30" s="4">
        <v>1368258.2728982626</v>
      </c>
      <c r="D30" s="4"/>
      <c r="G30" s="4">
        <f t="shared" si="18"/>
        <v>1368258.2728982626</v>
      </c>
      <c r="H30" s="4"/>
      <c r="I30" s="4">
        <v>121288.31310604302</v>
      </c>
      <c r="J30" s="4"/>
      <c r="K30" s="49">
        <f t="shared" si="19"/>
        <v>121288.31310604302</v>
      </c>
      <c r="M30" s="46">
        <v>1128.1039680276347</v>
      </c>
      <c r="O30" s="9"/>
      <c r="P30" s="46">
        <f>M30</f>
        <v>1128.1039680276347</v>
      </c>
      <c r="R30" s="49">
        <f t="shared" si="6"/>
        <v>121288.31310561839</v>
      </c>
      <c r="S30" s="47">
        <f t="shared" si="22"/>
        <v>132.02694878373046</v>
      </c>
      <c r="T30" s="46">
        <f t="shared" si="15"/>
        <v>121.00338089597484</v>
      </c>
      <c r="U30" s="46"/>
      <c r="Y30" s="55">
        <v>2409231.7297189641</v>
      </c>
      <c r="Z30" s="53">
        <f t="shared" si="16"/>
        <v>136.69574516010908</v>
      </c>
      <c r="AA30" s="108">
        <f t="shared" si="11"/>
        <v>88.520224791375853</v>
      </c>
      <c r="AE30" s="54"/>
      <c r="AF30" s="54"/>
    </row>
    <row r="31" spans="1:34" x14ac:dyDescent="0.25">
      <c r="A31" s="48">
        <v>2018</v>
      </c>
      <c r="C31" s="4">
        <v>1858022.3646677495</v>
      </c>
      <c r="G31" s="4">
        <f t="shared" si="18"/>
        <v>1858022.3646677495</v>
      </c>
      <c r="I31" s="4">
        <v>115463.77104427951</v>
      </c>
      <c r="K31" s="49">
        <f t="shared" si="19"/>
        <v>115463.77104427951</v>
      </c>
      <c r="M31" s="46">
        <v>1609.1821251357287</v>
      </c>
      <c r="P31" s="46">
        <f t="shared" ref="P31:P33" si="24">M31</f>
        <v>1609.1821251357287</v>
      </c>
      <c r="R31" s="49">
        <f t="shared" ref="R31:R32" si="25">G31/P31*100</f>
        <v>115463.77104524647</v>
      </c>
      <c r="S31" s="47">
        <f t="shared" si="22"/>
        <v>125.68671288957832</v>
      </c>
      <c r="T31" s="46">
        <f t="shared" si="15"/>
        <v>115.19252193166496</v>
      </c>
      <c r="U31" s="46"/>
      <c r="Y31" s="55">
        <v>2353563.3821912217</v>
      </c>
      <c r="Z31" s="53">
        <f t="shared" si="16"/>
        <v>133.53721700639579</v>
      </c>
      <c r="AA31" s="108">
        <f t="shared" si="11"/>
        <v>86.262485106416278</v>
      </c>
    </row>
    <row r="32" spans="1:34" x14ac:dyDescent="0.25">
      <c r="A32" s="48">
        <v>2019</v>
      </c>
      <c r="C32" s="4">
        <v>2788782.1616178406</v>
      </c>
      <c r="G32" s="4">
        <f t="shared" si="18"/>
        <v>2788782.1616178406</v>
      </c>
      <c r="I32" s="4">
        <v>108320.27677732437</v>
      </c>
      <c r="K32" s="49">
        <f t="shared" si="19"/>
        <v>108320.27677732437</v>
      </c>
      <c r="M32" s="46">
        <v>2574.5707494333028</v>
      </c>
      <c r="P32" s="46">
        <f t="shared" si="24"/>
        <v>2574.5707494333028</v>
      </c>
      <c r="R32" s="49">
        <f t="shared" si="25"/>
        <v>108320.27677746625</v>
      </c>
      <c r="S32" s="47">
        <f t="shared" si="22"/>
        <v>117.91074727772413</v>
      </c>
      <c r="T32" s="46">
        <f t="shared" si="15"/>
        <v>108.06580926100796</v>
      </c>
      <c r="U32" s="46"/>
      <c r="Y32" s="55">
        <v>2296445.93991961</v>
      </c>
      <c r="Z32" s="53">
        <f t="shared" ref="Z32:Z33" si="26">Y32/Y$10*100</f>
        <v>130.29646966082259</v>
      </c>
      <c r="AA32" s="108">
        <f t="shared" ref="AA32:AA33" si="27">T32/Z32*100</f>
        <v>82.938401587024018</v>
      </c>
    </row>
    <row r="33" spans="1:27" x14ac:dyDescent="0.25">
      <c r="A33" s="125" t="s">
        <v>70</v>
      </c>
      <c r="C33" s="4">
        <v>3185404.4009809881</v>
      </c>
      <c r="G33" s="4">
        <f t="shared" si="18"/>
        <v>3185404.4009809881</v>
      </c>
      <c r="I33" s="4">
        <v>92632.253047475751</v>
      </c>
      <c r="K33" s="49">
        <f t="shared" si="19"/>
        <v>92632.253047475751</v>
      </c>
      <c r="M33" s="46">
        <v>3438.7638173373689</v>
      </c>
      <c r="P33" s="46">
        <f t="shared" si="24"/>
        <v>3438.7638173373689</v>
      </c>
      <c r="R33" s="49">
        <f t="shared" ref="R33" si="28">G33/P33*100</f>
        <v>92632.253047475737</v>
      </c>
      <c r="S33" s="47">
        <f t="shared" ref="S33" si="29">R33/R$17*100</f>
        <v>100.83373587833432</v>
      </c>
      <c r="T33" s="46">
        <f t="shared" ref="T33" si="30">S33/S$10*100</f>
        <v>92.414640056831772</v>
      </c>
      <c r="Y33" s="55">
        <v>2160108.2498125578</v>
      </c>
      <c r="Z33" s="53">
        <f t="shared" si="26"/>
        <v>122.5608990585022</v>
      </c>
      <c r="AA33" s="108">
        <f t="shared" si="27"/>
        <v>75.403036993649437</v>
      </c>
    </row>
  </sheetData>
  <mergeCells count="19">
    <mergeCell ref="Y2:AB2"/>
    <mergeCell ref="Y3:AB3"/>
    <mergeCell ref="Y4:Z4"/>
    <mergeCell ref="AD2:AF2"/>
    <mergeCell ref="AD3:AF3"/>
    <mergeCell ref="S3:T3"/>
    <mergeCell ref="V3:W3"/>
    <mergeCell ref="V2:W2"/>
    <mergeCell ref="N4:O4"/>
    <mergeCell ref="M3:P3"/>
    <mergeCell ref="R2:T2"/>
    <mergeCell ref="S4:T4"/>
    <mergeCell ref="V4:W4"/>
    <mergeCell ref="C2:G2"/>
    <mergeCell ref="C3:D3"/>
    <mergeCell ref="E3:G3"/>
    <mergeCell ref="M2:P2"/>
    <mergeCell ref="I2:K2"/>
    <mergeCell ref="I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abSelected="1" zoomScale="115" zoomScaleNormal="115" workbookViewId="0">
      <pane xSplit="1" ySplit="7" topLeftCell="B58" activePane="bottomRight" state="frozen"/>
      <selection pane="topRight" activeCell="B1" sqref="B1"/>
      <selection pane="bottomLeft" activeCell="A9" sqref="A9"/>
      <selection pane="bottomRight" activeCell="L64" sqref="L64"/>
    </sheetView>
  </sheetViews>
  <sheetFormatPr baseColWidth="10" defaultColWidth="9.140625" defaultRowHeight="11.25" x14ac:dyDescent="0.2"/>
  <cols>
    <col min="1" max="4" width="9.140625" style="13"/>
    <col min="5" max="5" width="4.140625" style="13" customWidth="1"/>
    <col min="6" max="16384" width="9.140625" style="13"/>
  </cols>
  <sheetData>
    <row r="1" spans="1:12" x14ac:dyDescent="0.2">
      <c r="A1" s="11" t="s">
        <v>10</v>
      </c>
      <c r="B1" s="12"/>
      <c r="C1" s="12"/>
      <c r="D1" s="12"/>
    </row>
    <row r="2" spans="1:12" x14ac:dyDescent="0.2">
      <c r="A2" s="14"/>
      <c r="B2" s="12"/>
      <c r="C2" s="12"/>
      <c r="D2" s="12"/>
    </row>
    <row r="3" spans="1:12" ht="15" customHeight="1" thickBot="1" x14ac:dyDescent="0.25">
      <c r="A3" s="152" t="s">
        <v>11</v>
      </c>
      <c r="B3" s="152"/>
      <c r="C3" s="152"/>
      <c r="D3" s="152"/>
      <c r="F3" s="13" t="s">
        <v>56</v>
      </c>
      <c r="J3" s="13" t="s">
        <v>57</v>
      </c>
    </row>
    <row r="4" spans="1:12" ht="15" customHeight="1" thickBot="1" x14ac:dyDescent="0.25">
      <c r="A4" s="15"/>
      <c r="B4" s="153" t="s">
        <v>12</v>
      </c>
      <c r="C4" s="154"/>
      <c r="D4" s="16" t="s">
        <v>13</v>
      </c>
      <c r="F4" s="153" t="s">
        <v>12</v>
      </c>
      <c r="G4" s="154"/>
      <c r="H4" s="16" t="s">
        <v>13</v>
      </c>
      <c r="J4" s="153" t="s">
        <v>12</v>
      </c>
      <c r="K4" s="154"/>
      <c r="L4" s="16" t="s">
        <v>13</v>
      </c>
    </row>
    <row r="5" spans="1:12" x14ac:dyDescent="0.2">
      <c r="A5" s="17"/>
      <c r="B5" s="18"/>
      <c r="C5" s="18"/>
      <c r="D5" s="19" t="s">
        <v>14</v>
      </c>
      <c r="F5" s="18"/>
      <c r="G5" s="18"/>
      <c r="H5" s="19" t="s">
        <v>14</v>
      </c>
      <c r="J5" s="18"/>
      <c r="K5" s="18"/>
      <c r="L5" s="19" t="s">
        <v>14</v>
      </c>
    </row>
    <row r="6" spans="1:12" x14ac:dyDescent="0.2">
      <c r="A6" s="17"/>
      <c r="B6" s="19" t="s">
        <v>15</v>
      </c>
      <c r="C6" s="19" t="s">
        <v>16</v>
      </c>
      <c r="D6" s="19" t="s">
        <v>17</v>
      </c>
      <c r="F6" s="19" t="s">
        <v>15</v>
      </c>
      <c r="G6" s="19" t="s">
        <v>16</v>
      </c>
      <c r="H6" s="19" t="s">
        <v>17</v>
      </c>
      <c r="J6" s="19" t="s">
        <v>15</v>
      </c>
      <c r="K6" s="19" t="s">
        <v>16</v>
      </c>
      <c r="L6" s="19" t="s">
        <v>17</v>
      </c>
    </row>
    <row r="7" spans="1:12" ht="12" thickBot="1" x14ac:dyDescent="0.25">
      <c r="A7" s="20"/>
      <c r="B7" s="21" t="s">
        <v>18</v>
      </c>
      <c r="C7" s="21" t="s">
        <v>18</v>
      </c>
      <c r="D7" s="21" t="s">
        <v>19</v>
      </c>
      <c r="F7" s="21" t="s">
        <v>18</v>
      </c>
      <c r="G7" s="21" t="s">
        <v>18</v>
      </c>
      <c r="H7" s="21" t="s">
        <v>19</v>
      </c>
      <c r="J7" s="21" t="s">
        <v>18</v>
      </c>
      <c r="K7" s="21" t="s">
        <v>18</v>
      </c>
      <c r="L7" s="21" t="s">
        <v>19</v>
      </c>
    </row>
    <row r="8" spans="1:12" x14ac:dyDescent="0.2">
      <c r="A8" s="22">
        <v>1935</v>
      </c>
      <c r="B8" s="23">
        <v>22.3</v>
      </c>
      <c r="C8" s="23">
        <v>17</v>
      </c>
      <c r="D8" s="23">
        <v>28.2</v>
      </c>
      <c r="H8" s="104"/>
    </row>
    <row r="9" spans="1:12" x14ac:dyDescent="0.2">
      <c r="A9" s="24">
        <v>1936</v>
      </c>
      <c r="B9" s="25">
        <v>22.3</v>
      </c>
      <c r="C9" s="25">
        <v>18.600000000000001</v>
      </c>
      <c r="D9" s="25">
        <v>25.7</v>
      </c>
      <c r="H9" s="104"/>
    </row>
    <row r="10" spans="1:12" x14ac:dyDescent="0.2">
      <c r="A10" s="24">
        <v>1937</v>
      </c>
      <c r="B10" s="25">
        <v>22.5</v>
      </c>
      <c r="C10" s="25">
        <v>18.5</v>
      </c>
      <c r="D10" s="25">
        <v>26.1</v>
      </c>
      <c r="H10" s="104"/>
    </row>
    <row r="11" spans="1:12" x14ac:dyDescent="0.2">
      <c r="A11" s="24">
        <v>1938</v>
      </c>
      <c r="B11" s="25">
        <v>22.4</v>
      </c>
      <c r="C11" s="25">
        <v>16.7</v>
      </c>
      <c r="D11" s="25">
        <v>28.7</v>
      </c>
      <c r="H11" s="104"/>
    </row>
    <row r="12" spans="1:12" x14ac:dyDescent="0.2">
      <c r="A12" s="24">
        <v>1939</v>
      </c>
      <c r="B12" s="25">
        <v>22.6</v>
      </c>
      <c r="C12" s="25">
        <v>17.899999999999999</v>
      </c>
      <c r="D12" s="25">
        <v>27</v>
      </c>
      <c r="H12" s="104"/>
    </row>
    <row r="13" spans="1:12" x14ac:dyDescent="0.2">
      <c r="A13" s="24">
        <v>1940</v>
      </c>
      <c r="B13" s="25">
        <v>22</v>
      </c>
      <c r="C13" s="25">
        <v>19.7</v>
      </c>
      <c r="D13" s="25">
        <v>23.9</v>
      </c>
      <c r="H13" s="104"/>
    </row>
    <row r="14" spans="1:12" x14ac:dyDescent="0.2">
      <c r="A14" s="24">
        <v>1941</v>
      </c>
      <c r="B14" s="25">
        <v>20.6</v>
      </c>
      <c r="C14" s="25">
        <v>20.399999999999999</v>
      </c>
      <c r="D14" s="25">
        <v>21.7</v>
      </c>
      <c r="H14" s="104"/>
    </row>
    <row r="15" spans="1:12" x14ac:dyDescent="0.2">
      <c r="A15" s="24">
        <v>1942</v>
      </c>
      <c r="B15" s="25">
        <v>19.600000000000001</v>
      </c>
      <c r="C15" s="25">
        <v>20.2</v>
      </c>
      <c r="D15" s="25">
        <v>20.8</v>
      </c>
      <c r="H15" s="104"/>
    </row>
    <row r="16" spans="1:12" x14ac:dyDescent="0.2">
      <c r="A16" s="24">
        <v>1943</v>
      </c>
      <c r="B16" s="25">
        <v>18.2</v>
      </c>
      <c r="C16" s="25">
        <v>21.5</v>
      </c>
      <c r="D16" s="25">
        <v>18.100000000000001</v>
      </c>
      <c r="H16" s="104"/>
    </row>
    <row r="17" spans="1:8" x14ac:dyDescent="0.2">
      <c r="A17" s="24">
        <v>1944</v>
      </c>
      <c r="B17" s="25">
        <v>18.8</v>
      </c>
      <c r="C17" s="25">
        <v>23.9</v>
      </c>
      <c r="D17" s="25">
        <v>16.8</v>
      </c>
      <c r="H17" s="104"/>
    </row>
    <row r="18" spans="1:8" x14ac:dyDescent="0.2">
      <c r="A18" s="24">
        <v>1945</v>
      </c>
      <c r="B18" s="25">
        <v>17.899999999999999</v>
      </c>
      <c r="C18" s="25">
        <v>22.7</v>
      </c>
      <c r="D18" s="25">
        <v>16.899999999999999</v>
      </c>
      <c r="H18" s="104"/>
    </row>
    <row r="19" spans="1:8" x14ac:dyDescent="0.2">
      <c r="A19" s="24">
        <v>1946</v>
      </c>
      <c r="B19" s="25">
        <v>18.8</v>
      </c>
      <c r="C19" s="25">
        <v>20</v>
      </c>
      <c r="D19" s="25">
        <v>20.100000000000001</v>
      </c>
      <c r="H19" s="104"/>
    </row>
    <row r="20" spans="1:8" x14ac:dyDescent="0.2">
      <c r="A20" s="24">
        <v>1947</v>
      </c>
      <c r="B20" s="25">
        <v>20.5</v>
      </c>
      <c r="C20" s="25">
        <v>21.1</v>
      </c>
      <c r="D20" s="25">
        <v>20.8</v>
      </c>
      <c r="H20" s="104"/>
    </row>
    <row r="21" spans="1:8" x14ac:dyDescent="0.2">
      <c r="A21" s="24">
        <v>1948</v>
      </c>
      <c r="B21" s="25">
        <v>20.5</v>
      </c>
      <c r="C21" s="25">
        <v>22</v>
      </c>
      <c r="D21" s="25">
        <v>19.899999999999999</v>
      </c>
      <c r="H21" s="104"/>
    </row>
    <row r="22" spans="1:8" x14ac:dyDescent="0.2">
      <c r="A22" s="24">
        <v>1949</v>
      </c>
      <c r="B22" s="25">
        <v>19.899999999999999</v>
      </c>
      <c r="C22" s="25">
        <v>22.8</v>
      </c>
      <c r="D22" s="25">
        <v>18.7</v>
      </c>
      <c r="H22" s="104"/>
    </row>
    <row r="23" spans="1:8" x14ac:dyDescent="0.2">
      <c r="A23" s="24">
        <v>1950</v>
      </c>
      <c r="B23" s="25">
        <v>20.8</v>
      </c>
      <c r="C23" s="25">
        <v>23.5</v>
      </c>
      <c r="D23" s="25">
        <v>19</v>
      </c>
      <c r="H23" s="104"/>
    </row>
    <row r="24" spans="1:8" x14ac:dyDescent="0.2">
      <c r="A24" s="24">
        <v>1951</v>
      </c>
      <c r="B24" s="25">
        <v>21.2</v>
      </c>
      <c r="C24" s="25">
        <v>23.5</v>
      </c>
      <c r="D24" s="25">
        <v>19.3</v>
      </c>
      <c r="H24" s="104"/>
    </row>
    <row r="25" spans="1:8" x14ac:dyDescent="0.2">
      <c r="A25" s="24">
        <v>1952</v>
      </c>
      <c r="B25" s="25">
        <v>20.399999999999999</v>
      </c>
      <c r="C25" s="25">
        <v>24.9</v>
      </c>
      <c r="D25" s="25">
        <v>17.600000000000001</v>
      </c>
      <c r="H25" s="104"/>
    </row>
    <row r="26" spans="1:8" x14ac:dyDescent="0.2">
      <c r="A26" s="24">
        <v>1953</v>
      </c>
      <c r="B26" s="25">
        <v>21.3</v>
      </c>
      <c r="C26" s="25">
        <v>25.7</v>
      </c>
      <c r="D26" s="25">
        <v>17.8</v>
      </c>
      <c r="H26" s="104"/>
    </row>
    <row r="27" spans="1:8" x14ac:dyDescent="0.2">
      <c r="A27" s="24">
        <v>1954</v>
      </c>
      <c r="B27" s="25">
        <v>22.9</v>
      </c>
      <c r="C27" s="25">
        <v>26.4</v>
      </c>
      <c r="D27" s="25">
        <v>18.600000000000001</v>
      </c>
      <c r="H27" s="104"/>
    </row>
    <row r="28" spans="1:8" x14ac:dyDescent="0.2">
      <c r="A28" s="24">
        <v>1955</v>
      </c>
      <c r="B28" s="25">
        <v>24.1</v>
      </c>
      <c r="C28" s="25">
        <v>28</v>
      </c>
      <c r="D28" s="25">
        <v>18.5</v>
      </c>
      <c r="H28" s="104"/>
    </row>
    <row r="29" spans="1:8" x14ac:dyDescent="0.2">
      <c r="A29" s="24">
        <v>1956</v>
      </c>
      <c r="B29" s="25">
        <v>24</v>
      </c>
      <c r="C29" s="25">
        <v>27.9</v>
      </c>
      <c r="D29" s="25">
        <v>18.399999999999999</v>
      </c>
      <c r="H29" s="104"/>
    </row>
    <row r="30" spans="1:8" x14ac:dyDescent="0.2">
      <c r="A30" s="24">
        <v>1957</v>
      </c>
      <c r="B30" s="25">
        <v>25</v>
      </c>
      <c r="C30" s="25">
        <v>28.6</v>
      </c>
      <c r="D30" s="25">
        <v>18.7</v>
      </c>
      <c r="H30" s="104"/>
    </row>
    <row r="31" spans="1:8" x14ac:dyDescent="0.2">
      <c r="A31" s="24">
        <v>1958</v>
      </c>
      <c r="B31" s="25">
        <v>26.4</v>
      </c>
      <c r="C31" s="25">
        <v>29.3</v>
      </c>
      <c r="D31" s="25">
        <v>19.3</v>
      </c>
      <c r="H31" s="104"/>
    </row>
    <row r="32" spans="1:8" x14ac:dyDescent="0.2">
      <c r="A32" s="24">
        <v>1959</v>
      </c>
      <c r="B32" s="25">
        <v>24</v>
      </c>
      <c r="C32" s="25">
        <v>30.4</v>
      </c>
      <c r="D32" s="25">
        <v>16.899999999999999</v>
      </c>
      <c r="H32" s="104"/>
    </row>
    <row r="33" spans="1:8" x14ac:dyDescent="0.2">
      <c r="A33" s="24">
        <v>1960</v>
      </c>
      <c r="B33" s="25">
        <v>26.7</v>
      </c>
      <c r="C33" s="25">
        <v>31</v>
      </c>
      <c r="D33" s="25">
        <v>18.5</v>
      </c>
      <c r="H33" s="104"/>
    </row>
    <row r="34" spans="1:8" x14ac:dyDescent="0.2">
      <c r="A34" s="24">
        <v>1961</v>
      </c>
      <c r="B34" s="25">
        <v>30.1</v>
      </c>
      <c r="C34" s="25">
        <v>32.200000000000003</v>
      </c>
      <c r="D34" s="25">
        <v>20</v>
      </c>
      <c r="H34" s="104"/>
    </row>
    <row r="35" spans="1:8" x14ac:dyDescent="0.2">
      <c r="A35" s="24">
        <v>1962</v>
      </c>
      <c r="B35" s="25">
        <v>28.5</v>
      </c>
      <c r="C35" s="25">
        <v>33.5</v>
      </c>
      <c r="D35" s="25">
        <v>18.2</v>
      </c>
      <c r="H35" s="104"/>
    </row>
    <row r="36" spans="1:8" x14ac:dyDescent="0.2">
      <c r="A36" s="24">
        <v>1963</v>
      </c>
      <c r="B36" s="25">
        <v>29.1</v>
      </c>
      <c r="C36" s="25">
        <v>34.700000000000003</v>
      </c>
      <c r="D36" s="25">
        <v>18</v>
      </c>
      <c r="H36" s="104"/>
    </row>
    <row r="37" spans="1:8" x14ac:dyDescent="0.2">
      <c r="A37" s="24">
        <v>1964</v>
      </c>
      <c r="B37" s="25">
        <v>31.4</v>
      </c>
      <c r="C37" s="25">
        <v>36.200000000000003</v>
      </c>
      <c r="D37" s="25">
        <v>18.600000000000001</v>
      </c>
      <c r="H37" s="104"/>
    </row>
    <row r="38" spans="1:8" x14ac:dyDescent="0.2">
      <c r="A38" s="24">
        <v>1965</v>
      </c>
      <c r="B38" s="25">
        <v>33.799999999999997</v>
      </c>
      <c r="C38" s="25">
        <v>37.299999999999997</v>
      </c>
      <c r="D38" s="25">
        <v>19.399999999999999</v>
      </c>
      <c r="H38" s="104"/>
    </row>
    <row r="39" spans="1:8" x14ac:dyDescent="0.2">
      <c r="A39" s="24">
        <v>1966</v>
      </c>
      <c r="B39" s="25">
        <v>34</v>
      </c>
      <c r="C39" s="25">
        <v>37.700000000000003</v>
      </c>
      <c r="D39" s="25">
        <v>19.3</v>
      </c>
      <c r="H39" s="104"/>
    </row>
    <row r="40" spans="1:8" x14ac:dyDescent="0.2">
      <c r="A40" s="24">
        <v>1967</v>
      </c>
      <c r="B40" s="25">
        <v>33.299999999999997</v>
      </c>
      <c r="C40" s="25">
        <v>38.799999999999997</v>
      </c>
      <c r="D40" s="25">
        <v>18.399999999999999</v>
      </c>
      <c r="H40" s="104"/>
    </row>
    <row r="41" spans="1:8" x14ac:dyDescent="0.2">
      <c r="A41" s="24">
        <v>1968</v>
      </c>
      <c r="B41" s="25">
        <v>35.799999999999997</v>
      </c>
      <c r="C41" s="25">
        <v>40.200000000000003</v>
      </c>
      <c r="D41" s="25">
        <v>19</v>
      </c>
      <c r="H41" s="104"/>
    </row>
    <row r="42" spans="1:8" x14ac:dyDescent="0.2">
      <c r="A42" s="24">
        <v>1969</v>
      </c>
      <c r="B42" s="25">
        <v>37.4</v>
      </c>
      <c r="C42" s="25">
        <v>40.700000000000003</v>
      </c>
      <c r="D42" s="25">
        <v>19.7</v>
      </c>
      <c r="H42" s="104"/>
    </row>
    <row r="43" spans="1:8" x14ac:dyDescent="0.2">
      <c r="A43" s="24">
        <v>1970</v>
      </c>
      <c r="B43" s="25">
        <v>38.9</v>
      </c>
      <c r="C43" s="25">
        <v>40.700000000000003</v>
      </c>
      <c r="D43" s="25">
        <v>20.5</v>
      </c>
      <c r="H43" s="104"/>
    </row>
    <row r="44" spans="1:8" x14ac:dyDescent="0.2">
      <c r="A44" s="24">
        <v>1971</v>
      </c>
      <c r="B44" s="25">
        <v>40.4</v>
      </c>
      <c r="C44" s="25">
        <v>43.4</v>
      </c>
      <c r="D44" s="25">
        <v>19.899999999999999</v>
      </c>
      <c r="H44" s="104"/>
    </row>
    <row r="45" spans="1:8" x14ac:dyDescent="0.2">
      <c r="A45" s="24">
        <v>1972</v>
      </c>
      <c r="B45" s="25">
        <v>41.7</v>
      </c>
      <c r="C45" s="25">
        <v>45.6</v>
      </c>
      <c r="D45" s="25">
        <v>19.600000000000001</v>
      </c>
      <c r="H45" s="104"/>
    </row>
    <row r="46" spans="1:8" x14ac:dyDescent="0.2">
      <c r="A46" s="24">
        <v>1973</v>
      </c>
      <c r="B46" s="25">
        <v>41.9</v>
      </c>
      <c r="C46" s="25">
        <v>46.3</v>
      </c>
      <c r="D46" s="25">
        <v>19.399999999999999</v>
      </c>
      <c r="H46" s="104"/>
    </row>
    <row r="47" spans="1:8" x14ac:dyDescent="0.2">
      <c r="A47" s="24">
        <v>1974</v>
      </c>
      <c r="B47" s="25">
        <v>41.6</v>
      </c>
      <c r="C47" s="25">
        <v>45.7</v>
      </c>
      <c r="D47" s="25">
        <v>19.5</v>
      </c>
      <c r="H47" s="104"/>
    </row>
    <row r="48" spans="1:8" x14ac:dyDescent="0.2">
      <c r="A48" s="24">
        <v>1975</v>
      </c>
      <c r="B48" s="25">
        <v>38.700000000000003</v>
      </c>
      <c r="C48" s="25">
        <v>48.5</v>
      </c>
      <c r="D48" s="25">
        <v>17.100000000000001</v>
      </c>
      <c r="H48" s="104"/>
    </row>
    <row r="49" spans="1:12" x14ac:dyDescent="0.2">
      <c r="A49" s="24">
        <v>1976</v>
      </c>
      <c r="B49" s="25">
        <v>38.799999999999997</v>
      </c>
      <c r="C49" s="25">
        <v>50.6</v>
      </c>
      <c r="D49" s="25">
        <v>16.399999999999999</v>
      </c>
      <c r="H49" s="104"/>
    </row>
    <row r="50" spans="1:12" ht="12" thickBot="1" x14ac:dyDescent="0.25">
      <c r="A50" s="24">
        <v>1977</v>
      </c>
      <c r="B50" s="25">
        <v>43.7</v>
      </c>
      <c r="C50" s="25">
        <v>52.9</v>
      </c>
      <c r="D50" s="25">
        <v>17.7</v>
      </c>
      <c r="H50" s="104"/>
    </row>
    <row r="51" spans="1:12" x14ac:dyDescent="0.2">
      <c r="A51" s="22">
        <v>1978</v>
      </c>
      <c r="B51" s="23">
        <v>43.1</v>
      </c>
      <c r="C51" s="23">
        <v>53.4</v>
      </c>
      <c r="D51" s="23">
        <v>17.3</v>
      </c>
      <c r="H51" s="104"/>
    </row>
    <row r="52" spans="1:12" x14ac:dyDescent="0.2">
      <c r="A52" s="24">
        <v>1979</v>
      </c>
      <c r="B52" s="25">
        <v>51</v>
      </c>
      <c r="C52" s="25">
        <v>52.9</v>
      </c>
      <c r="D52" s="25">
        <v>20.6</v>
      </c>
      <c r="H52" s="104"/>
    </row>
    <row r="53" spans="1:12" x14ac:dyDescent="0.2">
      <c r="A53" s="24">
        <v>1980</v>
      </c>
      <c r="B53" s="25">
        <v>54.1</v>
      </c>
      <c r="C53" s="25">
        <v>53.6</v>
      </c>
      <c r="D53" s="25">
        <v>21.6</v>
      </c>
      <c r="H53" s="104"/>
    </row>
    <row r="54" spans="1:12" x14ac:dyDescent="0.2">
      <c r="A54" s="24">
        <v>1981</v>
      </c>
      <c r="B54" s="25">
        <v>51.9</v>
      </c>
      <c r="C54" s="25">
        <v>54.6</v>
      </c>
      <c r="D54" s="25">
        <v>20.399999999999999</v>
      </c>
      <c r="H54" s="104"/>
    </row>
    <row r="55" spans="1:12" x14ac:dyDescent="0.2">
      <c r="A55" s="24">
        <v>1982</v>
      </c>
      <c r="B55" s="25">
        <v>54.3</v>
      </c>
      <c r="C55" s="25">
        <v>57.8</v>
      </c>
      <c r="D55" s="25">
        <v>20.100000000000001</v>
      </c>
      <c r="H55" s="104"/>
    </row>
    <row r="56" spans="1:12" x14ac:dyDescent="0.2">
      <c r="A56" s="24">
        <v>1983</v>
      </c>
      <c r="B56" s="25">
        <v>57.3</v>
      </c>
      <c r="C56" s="25">
        <v>61.3</v>
      </c>
      <c r="D56" s="25">
        <v>20</v>
      </c>
      <c r="H56" s="104"/>
    </row>
    <row r="57" spans="1:12" x14ac:dyDescent="0.2">
      <c r="A57" s="24">
        <v>1984</v>
      </c>
      <c r="B57" s="25">
        <v>56.9</v>
      </c>
      <c r="C57" s="25">
        <v>63.8</v>
      </c>
      <c r="D57" s="25">
        <v>19.100000000000001</v>
      </c>
      <c r="H57" s="104"/>
    </row>
    <row r="58" spans="1:12" x14ac:dyDescent="0.2">
      <c r="A58" s="24">
        <v>1985</v>
      </c>
      <c r="B58" s="25">
        <v>53.7</v>
      </c>
      <c r="C58" s="25">
        <v>66.5</v>
      </c>
      <c r="D58" s="25">
        <v>17.3</v>
      </c>
      <c r="H58" s="104"/>
    </row>
    <row r="59" spans="1:12" x14ac:dyDescent="0.2">
      <c r="A59" s="24">
        <v>1986</v>
      </c>
      <c r="B59" s="25">
        <v>62.9</v>
      </c>
      <c r="C59" s="25">
        <v>69.599999999999994</v>
      </c>
      <c r="D59" s="25">
        <v>19.399999999999999</v>
      </c>
      <c r="H59" s="104"/>
    </row>
    <row r="60" spans="1:12" x14ac:dyDescent="0.2">
      <c r="A60" s="24">
        <v>1987</v>
      </c>
      <c r="B60" s="25">
        <v>64.3</v>
      </c>
      <c r="C60" s="25">
        <v>71.599999999999994</v>
      </c>
      <c r="D60" s="25">
        <v>19.2</v>
      </c>
      <c r="H60" s="104"/>
      <c r="L60" s="102">
        <f t="shared" ref="L60:L64" si="0">L61-(L61*(D61/D60-1))</f>
        <v>18.395301720274297</v>
      </c>
    </row>
    <row r="61" spans="1:12" x14ac:dyDescent="0.2">
      <c r="A61" s="24">
        <v>1988</v>
      </c>
      <c r="B61" s="25">
        <v>59</v>
      </c>
      <c r="C61" s="25">
        <v>73.7</v>
      </c>
      <c r="D61" s="25">
        <v>17.100000000000001</v>
      </c>
      <c r="H61" s="104"/>
      <c r="L61" s="102">
        <f t="shared" si="0"/>
        <v>16.581680423909226</v>
      </c>
    </row>
    <row r="62" spans="1:12" x14ac:dyDescent="0.2">
      <c r="A62" s="24">
        <v>1989</v>
      </c>
      <c r="B62" s="25">
        <v>58.5</v>
      </c>
      <c r="C62" s="25">
        <v>73.900000000000006</v>
      </c>
      <c r="D62" s="25">
        <v>16.899999999999999</v>
      </c>
      <c r="H62" s="104"/>
      <c r="L62" s="102">
        <f t="shared" si="0"/>
        <v>16.389984696465188</v>
      </c>
    </row>
    <row r="63" spans="1:12" x14ac:dyDescent="0.2">
      <c r="A63" s="24">
        <v>1900</v>
      </c>
      <c r="B63" s="25">
        <v>55.9</v>
      </c>
      <c r="C63" s="25">
        <v>76.099999999999994</v>
      </c>
      <c r="D63" s="25">
        <v>15.7</v>
      </c>
      <c r="H63" s="104"/>
      <c r="L63" s="102">
        <f t="shared" si="0"/>
        <v>15.303355876810038</v>
      </c>
    </row>
    <row r="64" spans="1:12" ht="13.15" customHeight="1" x14ac:dyDescent="0.2">
      <c r="A64" s="24">
        <v>1991</v>
      </c>
      <c r="B64" s="25">
        <v>64.7</v>
      </c>
      <c r="C64" s="25">
        <v>77.7</v>
      </c>
      <c r="D64" s="25">
        <v>17.8</v>
      </c>
      <c r="H64" s="104"/>
      <c r="L64" s="102">
        <f t="shared" si="0"/>
        <v>17.666374063670414</v>
      </c>
    </row>
    <row r="65" spans="1:12" s="101" customFormat="1" x14ac:dyDescent="0.2">
      <c r="A65" s="99">
        <v>1992</v>
      </c>
      <c r="B65" s="100">
        <v>73.7</v>
      </c>
      <c r="C65" s="100">
        <v>82.4</v>
      </c>
      <c r="D65" s="100">
        <v>19.2</v>
      </c>
      <c r="H65" s="105"/>
      <c r="J65" s="102"/>
      <c r="L65" s="102">
        <f>L66-(L66*(D66/D65-1))</f>
        <v>19.174479166666668</v>
      </c>
    </row>
    <row r="66" spans="1:12" s="111" customFormat="1" x14ac:dyDescent="0.2">
      <c r="A66" s="109">
        <v>1993</v>
      </c>
      <c r="B66" s="110">
        <v>78.5</v>
      </c>
      <c r="C66" s="110">
        <v>84.7</v>
      </c>
      <c r="D66" s="110">
        <v>19.899999999999999</v>
      </c>
      <c r="H66" s="112"/>
      <c r="J66" s="113">
        <v>75.331811251051633</v>
      </c>
      <c r="K66" s="113">
        <v>85.862715448401005</v>
      </c>
      <c r="L66" s="114">
        <f>D66</f>
        <v>19.899999999999999</v>
      </c>
    </row>
    <row r="67" spans="1:12" x14ac:dyDescent="0.2">
      <c r="A67" s="24">
        <v>1994</v>
      </c>
      <c r="B67" s="25">
        <v>84.6</v>
      </c>
      <c r="C67" s="25">
        <v>90.1</v>
      </c>
      <c r="D67" s="25">
        <v>20.100000000000001</v>
      </c>
      <c r="H67" s="104"/>
      <c r="J67" s="29">
        <v>85.420581634892528</v>
      </c>
      <c r="K67" s="29">
        <v>88.522157675319818</v>
      </c>
      <c r="L67" s="104">
        <f>L66*(J67/J66)/(K67/K66)</f>
        <v>21.887180482747116</v>
      </c>
    </row>
    <row r="68" spans="1:12" x14ac:dyDescent="0.2">
      <c r="A68" s="24">
        <v>1995</v>
      </c>
      <c r="B68" s="25">
        <v>83.7</v>
      </c>
      <c r="C68" s="25">
        <v>92.6</v>
      </c>
      <c r="D68" s="25">
        <v>19.399999999999999</v>
      </c>
      <c r="H68" s="104"/>
      <c r="J68" s="29">
        <v>86.202122367092628</v>
      </c>
      <c r="K68" s="29">
        <v>90.835163748947338</v>
      </c>
      <c r="L68" s="104">
        <f t="shared" ref="L68:L91" si="1">L67*(J68/J67)/(K68/K67)</f>
        <v>21.525004016761976</v>
      </c>
    </row>
    <row r="69" spans="1:12" x14ac:dyDescent="0.2">
      <c r="A69" s="24">
        <v>1996</v>
      </c>
      <c r="B69" s="25">
        <v>92.3</v>
      </c>
      <c r="C69" s="25">
        <v>95.9</v>
      </c>
      <c r="D69" s="25">
        <v>20.6</v>
      </c>
      <c r="H69" s="104"/>
      <c r="J69" s="29">
        <v>95.203775221851771</v>
      </c>
      <c r="K69" s="29">
        <v>94.605483994248615</v>
      </c>
      <c r="L69" s="104">
        <f t="shared" si="1"/>
        <v>22.825334165657871</v>
      </c>
    </row>
    <row r="70" spans="1:12" s="32" customFormat="1" x14ac:dyDescent="0.2">
      <c r="A70" s="30">
        <v>1997</v>
      </c>
      <c r="B70" s="31">
        <v>100</v>
      </c>
      <c r="C70" s="31">
        <v>100</v>
      </c>
      <c r="D70" s="31">
        <v>21.4</v>
      </c>
      <c r="F70" s="103">
        <v>100.0000001199198</v>
      </c>
      <c r="G70" s="103">
        <v>100</v>
      </c>
      <c r="H70" s="106">
        <f>D70</f>
        <v>21.4</v>
      </c>
      <c r="J70" s="103">
        <v>100</v>
      </c>
      <c r="K70" s="103">
        <v>100</v>
      </c>
      <c r="L70" s="106">
        <f t="shared" si="1"/>
        <v>22.681892404376864</v>
      </c>
    </row>
    <row r="71" spans="1:12" x14ac:dyDescent="0.2">
      <c r="A71" s="24">
        <v>1998</v>
      </c>
      <c r="B71" s="25">
        <v>102.7</v>
      </c>
      <c r="C71" s="25">
        <v>104.1</v>
      </c>
      <c r="D71" s="25">
        <v>21.1</v>
      </c>
      <c r="F71" s="29">
        <v>102.74021048568152</v>
      </c>
      <c r="G71" s="29">
        <v>104.33253282715791</v>
      </c>
      <c r="H71" s="104">
        <f>H70*(F71/F70)/(G71/G70)</f>
        <v>21.07339333359565</v>
      </c>
      <c r="J71" s="29">
        <v>95.975688803620073</v>
      </c>
      <c r="K71" s="29">
        <v>104.33253282715791</v>
      </c>
      <c r="L71" s="104">
        <f t="shared" si="1"/>
        <v>20.865114532262318</v>
      </c>
    </row>
    <row r="72" spans="1:12" x14ac:dyDescent="0.2">
      <c r="A72" s="24">
        <v>1999</v>
      </c>
      <c r="B72" s="25">
        <v>100.8</v>
      </c>
      <c r="C72" s="25">
        <v>108.9</v>
      </c>
      <c r="D72" s="25">
        <v>19.8</v>
      </c>
      <c r="F72" s="29">
        <v>100.75422006463464</v>
      </c>
      <c r="G72" s="29">
        <v>110.4032130811607</v>
      </c>
      <c r="H72" s="104">
        <f t="shared" ref="H72:H88" si="2">H71*(F72/F71)/(G72/G71)</f>
        <v>19.52968801018951</v>
      </c>
      <c r="J72" s="29">
        <v>92.494501836240474</v>
      </c>
      <c r="K72" s="29">
        <v>110.4032130811607</v>
      </c>
      <c r="L72" s="104">
        <f t="shared" si="1"/>
        <v>19.002620305115386</v>
      </c>
    </row>
    <row r="73" spans="1:12" x14ac:dyDescent="0.2">
      <c r="A73" s="24">
        <v>2000</v>
      </c>
      <c r="B73" s="25">
        <v>106.9</v>
      </c>
      <c r="C73" s="25">
        <v>113.1</v>
      </c>
      <c r="D73" s="25">
        <v>20.2</v>
      </c>
      <c r="F73" s="29">
        <v>106.84661224303731</v>
      </c>
      <c r="G73" s="29">
        <v>114.10345790902305</v>
      </c>
      <c r="H73" s="104">
        <f t="shared" si="2"/>
        <v>20.038985155753092</v>
      </c>
      <c r="J73" s="29">
        <v>91.014871961702539</v>
      </c>
      <c r="K73" s="29">
        <v>114.10345790902305</v>
      </c>
      <c r="L73" s="104">
        <f t="shared" si="1"/>
        <v>18.092260925864775</v>
      </c>
    </row>
    <row r="74" spans="1:12" x14ac:dyDescent="0.2">
      <c r="A74" s="24">
        <v>2001</v>
      </c>
      <c r="B74" s="25">
        <v>101.3</v>
      </c>
      <c r="C74" s="25">
        <v>114.9</v>
      </c>
      <c r="D74" s="25">
        <v>18.899999999999999</v>
      </c>
      <c r="F74" s="29">
        <v>101.28046863738605</v>
      </c>
      <c r="G74" s="29">
        <v>116.10600630831588</v>
      </c>
      <c r="H74" s="104">
        <f t="shared" si="2"/>
        <v>18.667441032167176</v>
      </c>
      <c r="J74" s="29">
        <v>84.494564152559903</v>
      </c>
      <c r="K74" s="29">
        <v>116.10600630831588</v>
      </c>
      <c r="L74" s="104">
        <f t="shared" si="1"/>
        <v>16.506438157677088</v>
      </c>
    </row>
    <row r="75" spans="1:12" x14ac:dyDescent="0.2">
      <c r="A75" s="24">
        <v>2002</v>
      </c>
      <c r="B75" s="25">
        <v>100.7</v>
      </c>
      <c r="C75" s="25">
        <v>123.3</v>
      </c>
      <c r="D75" s="25">
        <v>17.5</v>
      </c>
      <c r="F75" s="29">
        <v>100.69490515594659</v>
      </c>
      <c r="G75" s="29">
        <v>126.96203192378334</v>
      </c>
      <c r="H75" s="104">
        <f t="shared" si="2"/>
        <v>16.972562073098604</v>
      </c>
      <c r="J75" s="29">
        <v>75.576837154945608</v>
      </c>
      <c r="K75" s="29">
        <v>126.96203192378334</v>
      </c>
      <c r="L75" s="104">
        <f t="shared" si="1"/>
        <v>13.501876605445759</v>
      </c>
    </row>
    <row r="76" spans="1:12" x14ac:dyDescent="0.2">
      <c r="A76" s="24">
        <v>2003</v>
      </c>
      <c r="B76" s="25">
        <v>112.4</v>
      </c>
      <c r="C76" s="25">
        <v>130.9</v>
      </c>
      <c r="D76" s="25">
        <v>18.399999999999999</v>
      </c>
      <c r="F76" s="29">
        <v>112.53067515889047</v>
      </c>
      <c r="G76" s="29">
        <v>135.85719594687384</v>
      </c>
      <c r="H76" s="104">
        <f t="shared" si="2"/>
        <v>17.725645143258326</v>
      </c>
      <c r="J76" s="29">
        <v>77.213096389023377</v>
      </c>
      <c r="K76" s="29">
        <v>135.85719594687384</v>
      </c>
      <c r="L76" s="104">
        <f t="shared" si="1"/>
        <v>12.891029674934984</v>
      </c>
    </row>
    <row r="77" spans="1:12" ht="12" thickBot="1" x14ac:dyDescent="0.25">
      <c r="A77" s="26">
        <v>2004</v>
      </c>
      <c r="B77" s="27">
        <v>116.4</v>
      </c>
      <c r="C77" s="27">
        <v>139.1</v>
      </c>
      <c r="D77" s="27">
        <v>17.899999999999999</v>
      </c>
      <c r="F77" s="29">
        <v>117.0024699815318</v>
      </c>
      <c r="G77" s="29">
        <v>140.36800978013497</v>
      </c>
      <c r="H77" s="104">
        <f t="shared" si="2"/>
        <v>17.837774137597787</v>
      </c>
      <c r="J77" s="29">
        <v>83.420852993146781</v>
      </c>
      <c r="K77" s="29">
        <v>140.36800978013497</v>
      </c>
      <c r="L77" s="104">
        <f t="shared" si="1"/>
        <v>13.479872050872896</v>
      </c>
    </row>
    <row r="78" spans="1:12" x14ac:dyDescent="0.2">
      <c r="A78" s="28">
        <f>A77+1</f>
        <v>2005</v>
      </c>
      <c r="D78" s="104">
        <f>H78</f>
        <v>17.542318126331182</v>
      </c>
      <c r="F78" s="29">
        <v>119.73340988609135</v>
      </c>
      <c r="G78" s="29">
        <v>146.06364734907112</v>
      </c>
      <c r="H78" s="104">
        <f t="shared" si="2"/>
        <v>17.542318126331182</v>
      </c>
      <c r="J78" s="29">
        <v>82.030104471423115</v>
      </c>
      <c r="K78" s="29">
        <v>146.06364734907112</v>
      </c>
      <c r="L78" s="104">
        <f t="shared" si="1"/>
        <v>12.73826881163696</v>
      </c>
    </row>
    <row r="79" spans="1:12" x14ac:dyDescent="0.2">
      <c r="A79" s="28">
        <f t="shared" ref="A79:A90" si="3">A78+1</f>
        <v>2006</v>
      </c>
      <c r="D79" s="104">
        <f t="shared" ref="D79:D88" si="4">H79</f>
        <v>18.111914611235775</v>
      </c>
      <c r="F79" s="29">
        <v>124.60725511264579</v>
      </c>
      <c r="G79" s="29">
        <v>147.22878908443033</v>
      </c>
      <c r="H79" s="104">
        <f t="shared" si="2"/>
        <v>18.111914611235775</v>
      </c>
      <c r="J79" s="29">
        <v>84.905771688899733</v>
      </c>
      <c r="K79" s="29">
        <v>147.22878908443033</v>
      </c>
      <c r="L79" s="104">
        <f t="shared" si="1"/>
        <v>13.08048235629936</v>
      </c>
    </row>
    <row r="80" spans="1:12" x14ac:dyDescent="0.2">
      <c r="A80" s="28">
        <f t="shared" si="3"/>
        <v>2007</v>
      </c>
      <c r="D80" s="104">
        <f t="shared" si="4"/>
        <v>17.891394317980758</v>
      </c>
      <c r="F80" s="29">
        <v>128.82844955601763</v>
      </c>
      <c r="G80" s="29">
        <v>154.09245183434217</v>
      </c>
      <c r="H80" s="104">
        <f t="shared" si="2"/>
        <v>17.891394317980758</v>
      </c>
      <c r="J80" s="29">
        <v>92.386214721844397</v>
      </c>
      <c r="K80" s="29">
        <v>154.09245183434217</v>
      </c>
      <c r="L80" s="104">
        <f t="shared" si="1"/>
        <v>13.59894113581438</v>
      </c>
    </row>
    <row r="81" spans="1:12" x14ac:dyDescent="0.2">
      <c r="A81" s="28">
        <f t="shared" si="3"/>
        <v>2008</v>
      </c>
      <c r="D81" s="104">
        <f t="shared" si="4"/>
        <v>18.620748354206441</v>
      </c>
      <c r="F81" s="29">
        <v>132.554157192958</v>
      </c>
      <c r="G81" s="29">
        <v>152.33861209916313</v>
      </c>
      <c r="H81" s="104">
        <f t="shared" si="2"/>
        <v>18.620748354206441</v>
      </c>
      <c r="J81" s="29">
        <v>91.438506300932019</v>
      </c>
      <c r="K81" s="29">
        <v>152.33861209916313</v>
      </c>
      <c r="L81" s="104">
        <f t="shared" si="1"/>
        <v>13.614397118076862</v>
      </c>
    </row>
    <row r="82" spans="1:12" x14ac:dyDescent="0.2">
      <c r="A82" s="28">
        <f t="shared" si="3"/>
        <v>2009</v>
      </c>
      <c r="D82" s="104">
        <f t="shared" si="4"/>
        <v>19.029260011361057</v>
      </c>
      <c r="F82" s="29">
        <v>138.01569995059376</v>
      </c>
      <c r="G82" s="29">
        <v>155.21023800386766</v>
      </c>
      <c r="H82" s="104">
        <f t="shared" si="2"/>
        <v>19.029260011361057</v>
      </c>
      <c r="J82" s="29">
        <v>84.397892210410774</v>
      </c>
      <c r="K82" s="29">
        <v>155.21023800386766</v>
      </c>
      <c r="L82" s="104">
        <f t="shared" si="1"/>
        <v>12.33361880564239</v>
      </c>
    </row>
    <row r="83" spans="1:12" x14ac:dyDescent="0.2">
      <c r="A83" s="28">
        <f t="shared" si="3"/>
        <v>2010</v>
      </c>
      <c r="D83" s="104">
        <f t="shared" si="4"/>
        <v>19.172805537901912</v>
      </c>
      <c r="F83" s="29">
        <v>152.42336913806659</v>
      </c>
      <c r="G83" s="29">
        <v>170.12951438926214</v>
      </c>
      <c r="H83" s="104">
        <f t="shared" si="2"/>
        <v>19.172805537901912</v>
      </c>
      <c r="J83" s="29">
        <v>102.06635618980103</v>
      </c>
      <c r="K83" s="29">
        <v>170.12951438926214</v>
      </c>
      <c r="L83" s="104">
        <f t="shared" si="1"/>
        <v>13.607621919774246</v>
      </c>
    </row>
    <row r="84" spans="1:12" x14ac:dyDescent="0.2">
      <c r="A84" s="28">
        <f t="shared" si="3"/>
        <v>2011</v>
      </c>
      <c r="D84" s="104">
        <f t="shared" si="4"/>
        <v>20.997445732036507</v>
      </c>
      <c r="F84" s="29">
        <v>168.3689024390244</v>
      </c>
      <c r="G84" s="29">
        <v>171.59680057545927</v>
      </c>
      <c r="H84" s="104">
        <f t="shared" si="2"/>
        <v>20.997445732036507</v>
      </c>
      <c r="J84" s="29">
        <v>103.48916834191937</v>
      </c>
      <c r="K84" s="29">
        <v>171.59680057545927</v>
      </c>
      <c r="L84" s="104">
        <f t="shared" si="1"/>
        <v>13.679335357523913</v>
      </c>
    </row>
    <row r="85" spans="1:12" x14ac:dyDescent="0.2">
      <c r="A85" s="28">
        <f t="shared" si="3"/>
        <v>2012</v>
      </c>
      <c r="D85" s="104">
        <f t="shared" si="4"/>
        <v>21.140859310547501</v>
      </c>
      <c r="F85" s="29">
        <v>168.22289156626508</v>
      </c>
      <c r="G85" s="29">
        <v>170.28493602456899</v>
      </c>
      <c r="H85" s="104">
        <f t="shared" si="2"/>
        <v>21.140859310547501</v>
      </c>
      <c r="J85" s="29">
        <v>95.572975473010885</v>
      </c>
      <c r="K85" s="29">
        <v>170.28493602456899</v>
      </c>
      <c r="L85" s="104">
        <f t="shared" si="1"/>
        <v>12.730286054969724</v>
      </c>
    </row>
    <row r="86" spans="1:12" x14ac:dyDescent="0.2">
      <c r="A86" s="28">
        <f t="shared" si="3"/>
        <v>2013</v>
      </c>
      <c r="D86" s="104">
        <f t="shared" si="4"/>
        <v>21.637200152236137</v>
      </c>
      <c r="F86" s="29">
        <v>175.04376094023507</v>
      </c>
      <c r="G86" s="29">
        <v>173.12482452780657</v>
      </c>
      <c r="H86" s="104">
        <f t="shared" si="2"/>
        <v>21.637200152236137</v>
      </c>
      <c r="J86" s="29">
        <v>97.579835504278861</v>
      </c>
      <c r="K86" s="29">
        <v>173.12482452780657</v>
      </c>
      <c r="L86" s="104">
        <f t="shared" si="1"/>
        <v>12.784390313645384</v>
      </c>
    </row>
    <row r="87" spans="1:12" x14ac:dyDescent="0.2">
      <c r="A87" s="28">
        <f t="shared" si="3"/>
        <v>2014</v>
      </c>
      <c r="D87" s="104">
        <f t="shared" si="4"/>
        <v>22.265210932221304</v>
      </c>
      <c r="F87" s="29">
        <v>179.16559361318571</v>
      </c>
      <c r="G87" s="29">
        <v>172.20334046670359</v>
      </c>
      <c r="H87" s="104">
        <f t="shared" si="2"/>
        <v>22.265210932221304</v>
      </c>
      <c r="J87" s="29">
        <v>92.232235406878061</v>
      </c>
      <c r="K87" s="29">
        <v>172.20334046670359</v>
      </c>
      <c r="L87" s="104">
        <f t="shared" si="1"/>
        <v>12.148438201281387</v>
      </c>
    </row>
    <row r="88" spans="1:12" x14ac:dyDescent="0.2">
      <c r="A88" s="28">
        <f t="shared" si="3"/>
        <v>2015</v>
      </c>
      <c r="D88" s="104">
        <f t="shared" si="4"/>
        <v>22.13680374340197</v>
      </c>
      <c r="F88" s="29">
        <v>174.15402004153688</v>
      </c>
      <c r="G88" s="29">
        <v>168.35745881021464</v>
      </c>
      <c r="H88" s="104">
        <f t="shared" si="2"/>
        <v>22.13680374340197</v>
      </c>
      <c r="J88" s="29">
        <v>95.20786092849491</v>
      </c>
      <c r="K88" s="29">
        <v>168.35745881021464</v>
      </c>
      <c r="L88" s="104">
        <f t="shared" si="1"/>
        <v>12.826841607685138</v>
      </c>
    </row>
    <row r="89" spans="1:12" x14ac:dyDescent="0.2">
      <c r="A89" s="28">
        <f t="shared" si="3"/>
        <v>2016</v>
      </c>
      <c r="D89" s="13">
        <f>D88+(D88*(L89/L88-1))</f>
        <v>21.438889427924046</v>
      </c>
      <c r="F89" s="29"/>
      <c r="G89" s="29">
        <v>168.31952968338021</v>
      </c>
      <c r="H89" s="29"/>
      <c r="J89" s="29">
        <v>92.1854382150905</v>
      </c>
      <c r="K89" s="29">
        <v>168.31952968338021</v>
      </c>
      <c r="L89" s="104">
        <f t="shared" si="1"/>
        <v>12.422445540206809</v>
      </c>
    </row>
    <row r="90" spans="1:12" x14ac:dyDescent="0.2">
      <c r="A90" s="28">
        <f t="shared" si="3"/>
        <v>2017</v>
      </c>
      <c r="D90" s="13">
        <f>D89+(D89*(L90/L89-1))</f>
        <v>20.612188737289539</v>
      </c>
      <c r="F90" s="29"/>
      <c r="G90" s="29">
        <v>168.10973614762557</v>
      </c>
      <c r="H90" s="29"/>
      <c r="J90" s="29">
        <v>88.520224791375853</v>
      </c>
      <c r="K90" s="29">
        <v>168.10973614762557</v>
      </c>
      <c r="L90" s="104">
        <f t="shared" si="1"/>
        <v>11.94342612355352</v>
      </c>
    </row>
    <row r="91" spans="1:12" x14ac:dyDescent="0.2">
      <c r="A91" s="13">
        <v>2018</v>
      </c>
      <c r="D91" s="13">
        <f>D90+(D90*(L91/L90-1))</f>
        <v>20.018025113177092</v>
      </c>
      <c r="F91" s="29"/>
      <c r="G91" s="29">
        <v>168.68451024013845</v>
      </c>
      <c r="H91" s="29"/>
      <c r="J91" s="29">
        <v>86.262485106416278</v>
      </c>
      <c r="K91" s="29">
        <v>168.68451024013845</v>
      </c>
      <c r="L91" s="104">
        <f t="shared" si="1"/>
        <v>11.599146850724438</v>
      </c>
    </row>
  </sheetData>
  <mergeCells count="4">
    <mergeCell ref="A3:D3"/>
    <mergeCell ref="B4:C4"/>
    <mergeCell ref="J4:K4"/>
    <mergeCell ref="F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="75" zoomScaleNormal="75" workbookViewId="0">
      <pane xSplit="2" ySplit="4" topLeftCell="G25" activePane="bottomRight" state="frozen"/>
      <selection pane="topRight" activeCell="C1" sqref="C1"/>
      <selection pane="bottomLeft" activeCell="A4" sqref="A4"/>
      <selection pane="bottomRight" activeCell="J28" sqref="J28"/>
    </sheetView>
  </sheetViews>
  <sheetFormatPr baseColWidth="10" defaultRowHeight="15" x14ac:dyDescent="0.25"/>
  <cols>
    <col min="4" max="4" width="13" bestFit="1" customWidth="1"/>
    <col min="8" max="8" width="5.28515625" customWidth="1"/>
    <col min="10" max="10" width="8.5703125" customWidth="1"/>
    <col min="18" max="18" width="11.7109375" bestFit="1" customWidth="1"/>
    <col min="19" max="19" width="12.28515625" customWidth="1"/>
    <col min="20" max="20" width="13" customWidth="1"/>
  </cols>
  <sheetData>
    <row r="1" spans="1:20" x14ac:dyDescent="0.25">
      <c r="A1" t="s">
        <v>58</v>
      </c>
    </row>
    <row r="2" spans="1:20" x14ac:dyDescent="0.25">
      <c r="A2" t="s">
        <v>59</v>
      </c>
      <c r="C2" s="146" t="s">
        <v>48</v>
      </c>
      <c r="D2" s="148"/>
      <c r="E2" s="148"/>
      <c r="F2" s="148"/>
      <c r="G2" s="149"/>
      <c r="I2" s="82" t="s">
        <v>11</v>
      </c>
      <c r="K2" s="146" t="s">
        <v>30</v>
      </c>
      <c r="L2" s="148"/>
      <c r="M2" s="148"/>
      <c r="N2" s="148"/>
      <c r="O2" s="148"/>
      <c r="P2" s="148"/>
      <c r="Q2" s="148"/>
      <c r="R2" s="148"/>
      <c r="S2" s="148"/>
      <c r="T2" s="149"/>
    </row>
    <row r="3" spans="1:20" x14ac:dyDescent="0.25">
      <c r="C3" s="157" t="s">
        <v>49</v>
      </c>
      <c r="D3" s="157"/>
      <c r="E3" s="147" t="s">
        <v>50</v>
      </c>
      <c r="F3" s="147"/>
      <c r="G3" s="85" t="s">
        <v>47</v>
      </c>
      <c r="I3" s="83" t="s">
        <v>47</v>
      </c>
      <c r="K3" s="155" t="s">
        <v>51</v>
      </c>
      <c r="L3" s="156"/>
      <c r="M3" s="155" t="s">
        <v>52</v>
      </c>
      <c r="N3" s="156"/>
      <c r="O3" s="156"/>
      <c r="P3" s="158"/>
      <c r="Q3" s="155" t="s">
        <v>46</v>
      </c>
      <c r="R3" s="156"/>
      <c r="S3" s="135" t="s">
        <v>47</v>
      </c>
      <c r="T3" s="136"/>
    </row>
    <row r="4" spans="1:20" x14ac:dyDescent="0.25">
      <c r="D4" s="81" t="s">
        <v>18</v>
      </c>
      <c r="F4" s="81" t="s">
        <v>18</v>
      </c>
      <c r="G4" s="40" t="s">
        <v>18</v>
      </c>
      <c r="I4" s="84"/>
      <c r="K4" s="56" t="s">
        <v>44</v>
      </c>
      <c r="L4" s="61" t="s">
        <v>18</v>
      </c>
      <c r="M4" s="43" t="s">
        <v>53</v>
      </c>
      <c r="N4" s="44" t="s">
        <v>54</v>
      </c>
      <c r="O4" s="44" t="s">
        <v>7</v>
      </c>
      <c r="P4" s="68" t="s">
        <v>18</v>
      </c>
      <c r="R4" s="68" t="s">
        <v>18</v>
      </c>
      <c r="S4" s="40" t="s">
        <v>45</v>
      </c>
      <c r="T4" s="68" t="s">
        <v>55</v>
      </c>
    </row>
    <row r="5" spans="1:20" x14ac:dyDescent="0.25">
      <c r="B5">
        <v>1987</v>
      </c>
      <c r="C5">
        <v>64783</v>
      </c>
      <c r="D5" s="71">
        <f t="shared" ref="D5:F14" si="0">C5/C$15*100</f>
        <v>73.120160725975751</v>
      </c>
      <c r="E5">
        <v>12537</v>
      </c>
      <c r="F5" s="72">
        <f t="shared" si="0"/>
        <v>98.926852363292042</v>
      </c>
      <c r="G5" s="86">
        <f>D5/F5*100</f>
        <v>73.913360204218776</v>
      </c>
      <c r="H5" s="71"/>
      <c r="I5" s="89">
        <v>71.599999999999994</v>
      </c>
      <c r="K5" s="71">
        <v>53.244999999999997</v>
      </c>
      <c r="L5" s="80">
        <f t="shared" ref="L5:L14" si="1">K5/K$15*100</f>
        <v>71.999405019472078</v>
      </c>
      <c r="N5">
        <v>18939</v>
      </c>
      <c r="O5" s="73">
        <f t="shared" ref="O5:O14" si="2">O6*N5/N6</f>
        <v>17645.742020994596</v>
      </c>
      <c r="P5" s="78">
        <f t="shared" ref="P5:P13" si="3">O5/O$15*100</f>
        <v>101.18608751402472</v>
      </c>
      <c r="S5" s="91">
        <f t="shared" ref="S5:S14" si="4">L5/P5*100</f>
        <v>71.155439239107579</v>
      </c>
      <c r="T5" s="92"/>
    </row>
    <row r="6" spans="1:20" x14ac:dyDescent="0.25">
      <c r="B6">
        <f>B5+1</f>
        <v>1988</v>
      </c>
      <c r="C6">
        <v>67482</v>
      </c>
      <c r="D6" s="71">
        <f t="shared" si="0"/>
        <v>76.166504887243505</v>
      </c>
      <c r="E6">
        <v>12765</v>
      </c>
      <c r="F6" s="72">
        <f t="shared" ref="F6" si="5">E6/E$15*100</f>
        <v>100.72595281306715</v>
      </c>
      <c r="G6" s="86">
        <f t="shared" ref="G6:G36" si="6">D6/F6*100</f>
        <v>75.617557104272379</v>
      </c>
      <c r="H6" s="71"/>
      <c r="I6" s="89">
        <v>73.7</v>
      </c>
      <c r="K6" s="71">
        <v>56.609000000000002</v>
      </c>
      <c r="L6" s="80">
        <f t="shared" si="1"/>
        <v>76.548301601038517</v>
      </c>
      <c r="N6">
        <v>19310</v>
      </c>
      <c r="O6" s="73">
        <f t="shared" si="2"/>
        <v>17991.408122150358</v>
      </c>
      <c r="P6" s="78">
        <f t="shared" si="3"/>
        <v>103.16824277394885</v>
      </c>
      <c r="S6" s="93">
        <f t="shared" si="4"/>
        <v>74.197543297081168</v>
      </c>
      <c r="T6" s="94"/>
    </row>
    <row r="7" spans="1:20" x14ac:dyDescent="0.25">
      <c r="B7">
        <f t="shared" ref="B7:B36" si="7">B6+1</f>
        <v>1989</v>
      </c>
      <c r="C7">
        <v>68317</v>
      </c>
      <c r="D7" s="71">
        <f t="shared" si="0"/>
        <v>77.108964084968051</v>
      </c>
      <c r="E7">
        <v>12805</v>
      </c>
      <c r="F7" s="72">
        <f t="shared" ref="F7" si="8">E7/E$15*100</f>
        <v>101.04158447092244</v>
      </c>
      <c r="G7" s="86">
        <f t="shared" si="6"/>
        <v>76.3140883911597</v>
      </c>
      <c r="H7" s="71"/>
      <c r="I7" s="89">
        <v>73.900000000000006</v>
      </c>
      <c r="K7" s="71">
        <v>56.83</v>
      </c>
      <c r="L7" s="80">
        <f t="shared" si="1"/>
        <v>76.847144093466042</v>
      </c>
      <c r="N7">
        <v>19364</v>
      </c>
      <c r="O7" s="73">
        <f t="shared" si="2"/>
        <v>18041.720708302408</v>
      </c>
      <c r="P7" s="78">
        <f t="shared" si="3"/>
        <v>103.45675054763051</v>
      </c>
      <c r="S7" s="93">
        <f t="shared" si="4"/>
        <v>74.279487502448035</v>
      </c>
      <c r="T7" s="94"/>
    </row>
    <row r="8" spans="1:20" x14ac:dyDescent="0.25">
      <c r="B8">
        <f t="shared" si="7"/>
        <v>1990</v>
      </c>
      <c r="C8">
        <v>68344</v>
      </c>
      <c r="D8" s="71">
        <f t="shared" si="0"/>
        <v>77.139438813517231</v>
      </c>
      <c r="E8">
        <v>12669</v>
      </c>
      <c r="F8" s="72">
        <f t="shared" ref="F8" si="9">E8/E$15*100</f>
        <v>99.968436834214472</v>
      </c>
      <c r="G8" s="86">
        <f t="shared" si="6"/>
        <v>77.16379414979113</v>
      </c>
      <c r="H8" s="71"/>
      <c r="I8" s="89">
        <v>76.099999999999994</v>
      </c>
      <c r="K8" s="71">
        <v>56.512999999999998</v>
      </c>
      <c r="L8" s="80">
        <f t="shared" si="1"/>
        <v>76.418487667676331</v>
      </c>
      <c r="N8">
        <v>19081</v>
      </c>
      <c r="O8" s="73">
        <f t="shared" si="2"/>
        <v>17778.045488283322</v>
      </c>
      <c r="P8" s="78">
        <f t="shared" si="3"/>
        <v>101.94475610407652</v>
      </c>
      <c r="S8" s="93">
        <f t="shared" si="4"/>
        <v>74.960685167229059</v>
      </c>
      <c r="T8" s="94"/>
    </row>
    <row r="9" spans="1:20" x14ac:dyDescent="0.25">
      <c r="B9">
        <f t="shared" si="7"/>
        <v>1991</v>
      </c>
      <c r="C9">
        <v>67127</v>
      </c>
      <c r="D9" s="71">
        <f t="shared" si="0"/>
        <v>75.765818641504325</v>
      </c>
      <c r="E9">
        <v>12164</v>
      </c>
      <c r="F9" s="72">
        <f t="shared" ref="F9" si="10">E9/E$15*100</f>
        <v>95.983587153791532</v>
      </c>
      <c r="G9" s="86">
        <f t="shared" si="6"/>
        <v>78.936223252530766</v>
      </c>
      <c r="H9" s="71"/>
      <c r="I9" s="89">
        <v>77.7</v>
      </c>
      <c r="K9" s="71">
        <v>55.834000000000003</v>
      </c>
      <c r="L9" s="80">
        <f t="shared" si="1"/>
        <v>75.50032453483341</v>
      </c>
      <c r="N9">
        <v>18400</v>
      </c>
      <c r="O9" s="73">
        <f t="shared" si="2"/>
        <v>17143.547874032447</v>
      </c>
      <c r="P9" s="78">
        <f t="shared" si="3"/>
        <v>98.30635251375756</v>
      </c>
      <c r="S9" s="93">
        <f t="shared" si="4"/>
        <v>76.801063821656342</v>
      </c>
      <c r="T9" s="94"/>
    </row>
    <row r="10" spans="1:20" x14ac:dyDescent="0.25">
      <c r="B10">
        <f t="shared" si="7"/>
        <v>1992</v>
      </c>
      <c r="C10">
        <v>69854</v>
      </c>
      <c r="D10" s="71">
        <f t="shared" si="0"/>
        <v>78.843766224971219</v>
      </c>
      <c r="E10">
        <v>12020</v>
      </c>
      <c r="F10" s="72">
        <f t="shared" ref="F10" si="11">E10/E$15*100</f>
        <v>94.847313185512505</v>
      </c>
      <c r="G10" s="86">
        <f t="shared" si="6"/>
        <v>83.127042376793696</v>
      </c>
      <c r="H10" s="71"/>
      <c r="I10" s="89">
        <v>82.4</v>
      </c>
      <c r="K10" s="71">
        <v>58.012999999999998</v>
      </c>
      <c r="L10" s="80">
        <f t="shared" si="1"/>
        <v>78.446830376460412</v>
      </c>
      <c r="N10">
        <v>18039</v>
      </c>
      <c r="O10" s="73">
        <f t="shared" si="2"/>
        <v>16807.198918460395</v>
      </c>
      <c r="P10" s="78">
        <f t="shared" si="3"/>
        <v>96.377624619330021</v>
      </c>
      <c r="S10" s="93">
        <f t="shared" si="4"/>
        <v>81.395272695615589</v>
      </c>
      <c r="T10" s="94"/>
    </row>
    <row r="11" spans="1:20" x14ac:dyDescent="0.25">
      <c r="B11">
        <f t="shared" si="7"/>
        <v>1993</v>
      </c>
      <c r="C11">
        <v>72453</v>
      </c>
      <c r="D11" s="71">
        <f t="shared" si="0"/>
        <v>81.77724102124202</v>
      </c>
      <c r="E11">
        <v>12070</v>
      </c>
      <c r="F11" s="72">
        <f t="shared" ref="F11" si="12">E11/E$15*100</f>
        <v>95.241852757831609</v>
      </c>
      <c r="G11" s="86">
        <f t="shared" si="6"/>
        <v>85.862715448401005</v>
      </c>
      <c r="H11" s="71"/>
      <c r="I11" s="89">
        <v>84.7</v>
      </c>
      <c r="K11" s="71">
        <v>59.982999999999997</v>
      </c>
      <c r="L11" s="80">
        <f t="shared" si="1"/>
        <v>81.110720467330154</v>
      </c>
      <c r="N11">
        <v>18078</v>
      </c>
      <c r="O11" s="73">
        <f t="shared" si="2"/>
        <v>16843.535786236876</v>
      </c>
      <c r="P11" s="78">
        <f t="shared" si="3"/>
        <v>96.585991344766782</v>
      </c>
      <c r="S11" s="93">
        <f t="shared" si="4"/>
        <v>83.977727347439895</v>
      </c>
      <c r="T11" s="94"/>
    </row>
    <row r="12" spans="1:20" x14ac:dyDescent="0.25">
      <c r="B12">
        <f t="shared" si="7"/>
        <v>1994</v>
      </c>
      <c r="C12">
        <v>76498</v>
      </c>
      <c r="D12" s="71">
        <f t="shared" si="0"/>
        <v>86.342806835368748</v>
      </c>
      <c r="E12">
        <v>12361</v>
      </c>
      <c r="F12" s="72">
        <f t="shared" ref="F12" si="13">E12/E$15*100</f>
        <v>97.538073068728792</v>
      </c>
      <c r="G12" s="86">
        <f t="shared" si="6"/>
        <v>88.522157675319818</v>
      </c>
      <c r="H12" s="71"/>
      <c r="I12" s="89">
        <v>90.1</v>
      </c>
      <c r="K12" s="71">
        <v>63.536999999999999</v>
      </c>
      <c r="L12" s="80">
        <f t="shared" si="1"/>
        <v>85.916540458675897</v>
      </c>
      <c r="N12">
        <v>18409</v>
      </c>
      <c r="O12" s="73">
        <f t="shared" si="2"/>
        <v>17151.933305057788</v>
      </c>
      <c r="P12" s="78">
        <f t="shared" si="3"/>
        <v>98.354437142704498</v>
      </c>
      <c r="S12" s="93">
        <f t="shared" si="4"/>
        <v>87.354005528004592</v>
      </c>
      <c r="T12" s="94"/>
    </row>
    <row r="13" spans="1:20" x14ac:dyDescent="0.25">
      <c r="B13">
        <f t="shared" si="7"/>
        <v>1995</v>
      </c>
      <c r="C13">
        <v>79805</v>
      </c>
      <c r="D13" s="71">
        <f t="shared" si="0"/>
        <v>90.075396735817975</v>
      </c>
      <c r="E13">
        <v>12567</v>
      </c>
      <c r="F13" s="72">
        <f t="shared" ref="F13" si="14">E13/E$15*100</f>
        <v>99.163576106683507</v>
      </c>
      <c r="G13" s="86">
        <f t="shared" si="6"/>
        <v>90.835163748947338</v>
      </c>
      <c r="H13" s="71"/>
      <c r="I13" s="89">
        <v>92.6</v>
      </c>
      <c r="K13" s="71">
        <v>66.159000000000006</v>
      </c>
      <c r="L13" s="80">
        <f t="shared" si="1"/>
        <v>89.462083513630475</v>
      </c>
      <c r="N13">
        <v>18584</v>
      </c>
      <c r="O13" s="73">
        <f t="shared" si="2"/>
        <v>17314.983352772771</v>
      </c>
      <c r="P13" s="78">
        <f t="shared" si="3"/>
        <v>99.289416038895126</v>
      </c>
      <c r="S13" s="93">
        <f t="shared" si="4"/>
        <v>90.102336263701105</v>
      </c>
      <c r="T13" s="94"/>
    </row>
    <row r="14" spans="1:20" x14ac:dyDescent="0.25">
      <c r="B14">
        <f t="shared" si="7"/>
        <v>1996</v>
      </c>
      <c r="C14">
        <v>82886</v>
      </c>
      <c r="D14" s="71">
        <f t="shared" si="0"/>
        <v>93.552901871374075</v>
      </c>
      <c r="E14">
        <v>12532</v>
      </c>
      <c r="F14" s="72">
        <f t="shared" ref="F14" si="15">E14/E$15*100</f>
        <v>98.887398406060129</v>
      </c>
      <c r="G14" s="86">
        <f t="shared" si="6"/>
        <v>94.605483994248615</v>
      </c>
      <c r="H14" s="71"/>
      <c r="I14" s="89">
        <v>95.9</v>
      </c>
      <c r="K14" s="71">
        <v>68.906999999999996</v>
      </c>
      <c r="L14" s="80">
        <f t="shared" si="1"/>
        <v>93.178007356122876</v>
      </c>
      <c r="N14">
        <v>18527</v>
      </c>
      <c r="O14" s="73">
        <f t="shared" si="2"/>
        <v>17261.875622945605</v>
      </c>
      <c r="P14" s="78">
        <f>O14/O$15*100</f>
        <v>98.98488005556446</v>
      </c>
      <c r="S14" s="93">
        <f t="shared" si="4"/>
        <v>94.133576061129816</v>
      </c>
      <c r="T14" s="94"/>
    </row>
    <row r="15" spans="1:20" s="74" customFormat="1" x14ac:dyDescent="0.25">
      <c r="B15" s="74">
        <f t="shared" si="7"/>
        <v>1997</v>
      </c>
      <c r="C15" s="74">
        <v>88598</v>
      </c>
      <c r="D15" s="75">
        <f>C15/C$15*100</f>
        <v>100</v>
      </c>
      <c r="E15" s="74">
        <v>12673</v>
      </c>
      <c r="F15" s="77">
        <f t="shared" ref="F15" si="16">E15/E$15*100</f>
        <v>100</v>
      </c>
      <c r="G15" s="87">
        <f t="shared" si="6"/>
        <v>100</v>
      </c>
      <c r="H15" s="75"/>
      <c r="I15" s="90">
        <v>100</v>
      </c>
      <c r="K15" s="75">
        <v>73.951999999999998</v>
      </c>
      <c r="L15" s="75">
        <f>K15/K$15*100</f>
        <v>100</v>
      </c>
      <c r="N15" s="74">
        <v>18717</v>
      </c>
      <c r="O15" s="76">
        <f>O16*N15/N16</f>
        <v>17438.901389036157</v>
      </c>
      <c r="P15" s="77">
        <f>O15/O$15*100</f>
        <v>100</v>
      </c>
      <c r="Q15" s="79">
        <f>P15/P16*Q16</f>
        <v>17113.422860778282</v>
      </c>
      <c r="R15" s="77">
        <f>Q15/Q$15*100</f>
        <v>100</v>
      </c>
      <c r="S15" s="95">
        <f>L15/P15*100</f>
        <v>100</v>
      </c>
      <c r="T15" s="96">
        <f>L15/R15*100</f>
        <v>100</v>
      </c>
    </row>
    <row r="16" spans="1:20" x14ac:dyDescent="0.25">
      <c r="B16">
        <f t="shared" si="7"/>
        <v>1998</v>
      </c>
      <c r="C16">
        <v>92845</v>
      </c>
      <c r="D16" s="71">
        <f t="shared" ref="D16:D36" si="17">C16/C$15*100</f>
        <v>104.79356193142057</v>
      </c>
      <c r="E16">
        <v>12729</v>
      </c>
      <c r="F16" s="72">
        <f t="shared" ref="F16" si="18">E16/E$15*100</f>
        <v>100.44188432099739</v>
      </c>
      <c r="G16" s="86">
        <f t="shared" si="6"/>
        <v>104.33253282715791</v>
      </c>
      <c r="H16" s="71"/>
      <c r="I16" s="89">
        <v>104.1</v>
      </c>
      <c r="K16" s="71">
        <v>76.995000000000005</v>
      </c>
      <c r="L16" s="80">
        <f t="shared" ref="L16:L36" si="19">K16/K$15*100</f>
        <v>104.11483124188663</v>
      </c>
      <c r="M16">
        <v>17574</v>
      </c>
      <c r="N16">
        <v>18862</v>
      </c>
      <c r="O16">
        <f>M16</f>
        <v>17574</v>
      </c>
      <c r="P16" s="78">
        <f t="shared" ref="P16:P36" si="20">O16/O$15*100</f>
        <v>100.77469679970082</v>
      </c>
      <c r="Q16">
        <v>17246</v>
      </c>
      <c r="R16" s="78">
        <f t="shared" ref="R16:R36" si="21">Q16/Q$15*100</f>
        <v>100.77469679970082</v>
      </c>
      <c r="S16" s="93">
        <f t="shared" ref="S16:S36" si="22">L16/P16*100</f>
        <v>103.31445744642093</v>
      </c>
      <c r="T16" s="94">
        <f t="shared" ref="T16:T36" si="23">L16/R16*100</f>
        <v>103.31445744642093</v>
      </c>
    </row>
    <row r="17" spans="2:20" x14ac:dyDescent="0.25">
      <c r="B17">
        <f t="shared" si="7"/>
        <v>1999</v>
      </c>
      <c r="C17">
        <v>96665</v>
      </c>
      <c r="D17" s="71">
        <f t="shared" si="17"/>
        <v>109.10517167430416</v>
      </c>
      <c r="E17">
        <v>12524</v>
      </c>
      <c r="F17" s="72">
        <f t="shared" ref="F17" si="24">E17/E$15*100</f>
        <v>98.824272074489073</v>
      </c>
      <c r="G17" s="86">
        <f t="shared" si="6"/>
        <v>110.4032130811607</v>
      </c>
      <c r="H17" s="71"/>
      <c r="I17" s="89">
        <v>108.9</v>
      </c>
      <c r="K17" s="71">
        <v>81.272999999999996</v>
      </c>
      <c r="L17" s="80">
        <f t="shared" si="19"/>
        <v>109.8996646473388</v>
      </c>
      <c r="M17">
        <v>17372</v>
      </c>
      <c r="N17">
        <v>18594</v>
      </c>
      <c r="O17">
        <f t="shared" ref="O17:O36" si="25">M17</f>
        <v>17372</v>
      </c>
      <c r="P17" s="78">
        <f t="shared" si="20"/>
        <v>99.61636695142839</v>
      </c>
      <c r="Q17">
        <v>17051</v>
      </c>
      <c r="R17" s="78">
        <f t="shared" si="21"/>
        <v>99.63524035322385</v>
      </c>
      <c r="S17" s="93">
        <f t="shared" si="22"/>
        <v>110.32289975092588</v>
      </c>
      <c r="T17" s="94">
        <f t="shared" si="23"/>
        <v>110.30200183963608</v>
      </c>
    </row>
    <row r="18" spans="2:20" x14ac:dyDescent="0.25">
      <c r="B18">
        <f t="shared" si="7"/>
        <v>2000</v>
      </c>
      <c r="C18">
        <v>99139</v>
      </c>
      <c r="D18" s="71">
        <f t="shared" si="17"/>
        <v>111.89755976432876</v>
      </c>
      <c r="E18">
        <v>12428</v>
      </c>
      <c r="F18" s="72">
        <f t="shared" ref="F18" si="26">E18/E$15*100</f>
        <v>98.066756095636393</v>
      </c>
      <c r="G18" s="86">
        <f t="shared" si="6"/>
        <v>114.10345790902305</v>
      </c>
      <c r="H18" s="71"/>
      <c r="I18" s="89">
        <v>113.1</v>
      </c>
      <c r="K18" s="71">
        <v>87.116</v>
      </c>
      <c r="L18" s="80">
        <f t="shared" si="19"/>
        <v>117.80073561228906</v>
      </c>
      <c r="M18">
        <v>17272</v>
      </c>
      <c r="N18">
        <v>18454</v>
      </c>
      <c r="O18">
        <f t="shared" si="25"/>
        <v>17272</v>
      </c>
      <c r="P18" s="78">
        <f t="shared" si="20"/>
        <v>99.042936333471744</v>
      </c>
      <c r="Q18">
        <v>16948</v>
      </c>
      <c r="R18" s="78">
        <f t="shared" si="21"/>
        <v>99.033373614828335</v>
      </c>
      <c r="S18" s="93">
        <f t="shared" si="22"/>
        <v>118.93905812289421</v>
      </c>
      <c r="T18" s="94">
        <f t="shared" si="23"/>
        <v>118.95054294570721</v>
      </c>
    </row>
    <row r="19" spans="2:20" x14ac:dyDescent="0.25">
      <c r="B19">
        <f t="shared" si="7"/>
        <v>2001</v>
      </c>
      <c r="C19">
        <v>94783</v>
      </c>
      <c r="D19" s="71">
        <f t="shared" si="17"/>
        <v>106.98097022506153</v>
      </c>
      <c r="E19">
        <v>11677</v>
      </c>
      <c r="F19" s="72">
        <f t="shared" ref="F19" si="27">E19/E$15*100</f>
        <v>92.14077171940346</v>
      </c>
      <c r="G19" s="86">
        <f t="shared" si="6"/>
        <v>116.10600630831588</v>
      </c>
      <c r="H19" s="71"/>
      <c r="I19" s="89">
        <v>114.9</v>
      </c>
      <c r="K19" s="71">
        <v>83.415000000000006</v>
      </c>
      <c r="L19" s="80">
        <f t="shared" si="19"/>
        <v>112.7961380354825</v>
      </c>
      <c r="M19">
        <v>16481</v>
      </c>
      <c r="O19">
        <f t="shared" si="25"/>
        <v>16481</v>
      </c>
      <c r="P19" s="78">
        <f t="shared" si="20"/>
        <v>94.507100145434677</v>
      </c>
      <c r="Q19">
        <v>16126</v>
      </c>
      <c r="R19" s="78">
        <f t="shared" si="21"/>
        <v>94.230126440448529</v>
      </c>
      <c r="S19" s="93">
        <f t="shared" si="22"/>
        <v>119.35202525725926</v>
      </c>
      <c r="T19" s="94">
        <f t="shared" si="23"/>
        <v>119.70284058439347</v>
      </c>
    </row>
    <row r="20" spans="2:20" x14ac:dyDescent="0.25">
      <c r="B20">
        <f t="shared" si="7"/>
        <v>2002</v>
      </c>
      <c r="C20">
        <v>95577</v>
      </c>
      <c r="D20" s="71">
        <f t="shared" si="17"/>
        <v>107.87715298313731</v>
      </c>
      <c r="E20">
        <v>10768</v>
      </c>
      <c r="F20" s="72">
        <f t="shared" ref="F20" si="28">E20/E$15*100</f>
        <v>84.96804229464216</v>
      </c>
      <c r="G20" s="86">
        <f t="shared" si="6"/>
        <v>126.96203192378334</v>
      </c>
      <c r="H20" s="71"/>
      <c r="I20" s="89">
        <v>123.3</v>
      </c>
      <c r="K20" s="71">
        <v>84.146000000000001</v>
      </c>
      <c r="L20" s="80">
        <f t="shared" si="19"/>
        <v>113.78461704889658</v>
      </c>
      <c r="M20">
        <v>15288</v>
      </c>
      <c r="O20">
        <f t="shared" si="25"/>
        <v>15288</v>
      </c>
      <c r="P20" s="78">
        <f t="shared" si="20"/>
        <v>87.666072873211903</v>
      </c>
      <c r="Q20">
        <v>14973</v>
      </c>
      <c r="R20" s="78">
        <f t="shared" si="21"/>
        <v>87.49272499025399</v>
      </c>
      <c r="S20" s="93">
        <f t="shared" si="22"/>
        <v>129.79321796866495</v>
      </c>
      <c r="T20" s="94">
        <f t="shared" si="23"/>
        <v>130.05037511584112</v>
      </c>
    </row>
    <row r="21" spans="2:20" x14ac:dyDescent="0.25">
      <c r="B21">
        <f t="shared" si="7"/>
        <v>2003</v>
      </c>
      <c r="C21">
        <v>96774</v>
      </c>
      <c r="D21" s="71">
        <f t="shared" si="17"/>
        <v>109.22819928215084</v>
      </c>
      <c r="E21">
        <v>10189</v>
      </c>
      <c r="F21" s="72">
        <f t="shared" ref="F21" si="29">E21/E$15*100</f>
        <v>80.399274047186935</v>
      </c>
      <c r="G21" s="86">
        <f t="shared" si="6"/>
        <v>135.85719594687384</v>
      </c>
      <c r="H21" s="71"/>
      <c r="I21" s="89">
        <v>130.9</v>
      </c>
      <c r="K21" s="71">
        <v>88.808999999999997</v>
      </c>
      <c r="L21" s="80">
        <f t="shared" si="19"/>
        <v>120.09005841627001</v>
      </c>
      <c r="M21">
        <v>14539</v>
      </c>
      <c r="O21">
        <f t="shared" si="25"/>
        <v>14539</v>
      </c>
      <c r="P21" s="78">
        <f t="shared" si="20"/>
        <v>83.371077544716627</v>
      </c>
      <c r="Q21">
        <v>14214</v>
      </c>
      <c r="R21" s="78">
        <f t="shared" si="21"/>
        <v>83.057609898582129</v>
      </c>
      <c r="S21" s="93">
        <f t="shared" si="22"/>
        <v>144.04282870382588</v>
      </c>
      <c r="T21" s="94">
        <f t="shared" si="23"/>
        <v>144.58646060596556</v>
      </c>
    </row>
    <row r="22" spans="2:20" x14ac:dyDescent="0.25">
      <c r="B22">
        <f t="shared" si="7"/>
        <v>2004</v>
      </c>
      <c r="C22">
        <v>98839</v>
      </c>
      <c r="D22" s="71">
        <f t="shared" si="17"/>
        <v>111.55895166933792</v>
      </c>
      <c r="E22">
        <v>10072</v>
      </c>
      <c r="F22" s="72">
        <f t="shared" ref="F22" si="30">E22/E$15*100</f>
        <v>79.476051447960231</v>
      </c>
      <c r="G22" s="86">
        <f t="shared" si="6"/>
        <v>140.36800978013497</v>
      </c>
      <c r="H22" s="71"/>
      <c r="I22" s="84">
        <v>139.1</v>
      </c>
      <c r="K22" s="71">
        <v>95.078000000000003</v>
      </c>
      <c r="L22" s="80">
        <f t="shared" si="19"/>
        <v>128.56717871051492</v>
      </c>
      <c r="M22">
        <v>14337</v>
      </c>
      <c r="O22">
        <f t="shared" si="25"/>
        <v>14337</v>
      </c>
      <c r="P22" s="78">
        <f t="shared" si="20"/>
        <v>82.212747696444211</v>
      </c>
      <c r="Q22">
        <v>14021</v>
      </c>
      <c r="R22" s="78">
        <f t="shared" si="21"/>
        <v>81.929840184889542</v>
      </c>
      <c r="S22" s="93">
        <f t="shared" si="22"/>
        <v>156.3835078049284</v>
      </c>
      <c r="T22" s="94">
        <f t="shared" si="23"/>
        <v>156.92350725984545</v>
      </c>
    </row>
    <row r="23" spans="2:20" x14ac:dyDescent="0.25">
      <c r="B23">
        <f t="shared" si="7"/>
        <v>2005</v>
      </c>
      <c r="C23">
        <v>102727</v>
      </c>
      <c r="D23" s="71">
        <f t="shared" si="17"/>
        <v>115.94731258041942</v>
      </c>
      <c r="E23">
        <v>10060</v>
      </c>
      <c r="F23" s="72">
        <f t="shared" ref="F23" si="31">E23/E$15*100</f>
        <v>79.381361950603647</v>
      </c>
      <c r="G23" s="86">
        <f t="shared" si="6"/>
        <v>146.06364734907112</v>
      </c>
      <c r="H23" s="71"/>
      <c r="K23" s="71">
        <v>97.97</v>
      </c>
      <c r="L23" s="80">
        <f t="shared" si="19"/>
        <v>132.47782345305063</v>
      </c>
      <c r="M23">
        <v>14267</v>
      </c>
      <c r="O23">
        <f t="shared" si="25"/>
        <v>14267</v>
      </c>
      <c r="P23" s="78">
        <f t="shared" si="20"/>
        <v>81.811346263874569</v>
      </c>
      <c r="Q23">
        <v>13946</v>
      </c>
      <c r="R23" s="78">
        <f t="shared" si="21"/>
        <v>81.491587705475325</v>
      </c>
      <c r="S23" s="93">
        <f t="shared" si="22"/>
        <v>161.93086839783354</v>
      </c>
      <c r="T23" s="94">
        <f t="shared" si="23"/>
        <v>162.56625644827091</v>
      </c>
    </row>
    <row r="24" spans="2:20" x14ac:dyDescent="0.25">
      <c r="B24">
        <f t="shared" si="7"/>
        <v>2006</v>
      </c>
      <c r="C24">
        <v>104339</v>
      </c>
      <c r="D24" s="71">
        <f t="shared" si="17"/>
        <v>117.7667667441703</v>
      </c>
      <c r="E24">
        <v>10137</v>
      </c>
      <c r="F24" s="72">
        <f t="shared" ref="F24" si="32">E24/E$15*100</f>
        <v>79.98895289197506</v>
      </c>
      <c r="G24" s="86">
        <f t="shared" si="6"/>
        <v>147.22878908443033</v>
      </c>
      <c r="H24" s="71"/>
      <c r="K24" s="71">
        <v>103.527</v>
      </c>
      <c r="L24" s="80">
        <f t="shared" si="19"/>
        <v>139.99215707485936</v>
      </c>
      <c r="M24">
        <v>14215</v>
      </c>
      <c r="O24">
        <f t="shared" si="25"/>
        <v>14215</v>
      </c>
      <c r="P24" s="78">
        <f t="shared" si="20"/>
        <v>81.5131623425371</v>
      </c>
      <c r="Q24">
        <v>13884</v>
      </c>
      <c r="R24" s="78">
        <f t="shared" si="21"/>
        <v>81.129298989159579</v>
      </c>
      <c r="S24" s="93">
        <f t="shared" si="22"/>
        <v>171.7417813905686</v>
      </c>
      <c r="T24" s="94">
        <f t="shared" si="23"/>
        <v>172.55437778843003</v>
      </c>
    </row>
    <row r="25" spans="2:20" x14ac:dyDescent="0.25">
      <c r="B25">
        <f t="shared" si="7"/>
        <v>2007</v>
      </c>
      <c r="C25">
        <v>107458</v>
      </c>
      <c r="D25" s="71">
        <f t="shared" si="17"/>
        <v>121.28716223842524</v>
      </c>
      <c r="E25">
        <v>9975</v>
      </c>
      <c r="F25" s="72">
        <f t="shared" ref="F25" si="33">E25/E$15*100</f>
        <v>78.710644677661165</v>
      </c>
      <c r="G25" s="86">
        <f t="shared" si="6"/>
        <v>154.09245183434217</v>
      </c>
      <c r="H25" s="71"/>
      <c r="K25" s="71">
        <v>106.94799999999999</v>
      </c>
      <c r="L25" s="80">
        <f t="shared" si="19"/>
        <v>144.61813067935958</v>
      </c>
      <c r="M25">
        <v>13939</v>
      </c>
      <c r="O25">
        <f t="shared" si="25"/>
        <v>13939</v>
      </c>
      <c r="P25" s="78">
        <f t="shared" si="20"/>
        <v>79.930493836976751</v>
      </c>
      <c r="Q25">
        <v>13596</v>
      </c>
      <c r="R25" s="78">
        <f t="shared" si="21"/>
        <v>79.446409468208984</v>
      </c>
      <c r="S25" s="93">
        <f t="shared" si="22"/>
        <v>180.92986010360116</v>
      </c>
      <c r="T25" s="94">
        <f t="shared" si="23"/>
        <v>182.03230535827993</v>
      </c>
    </row>
    <row r="26" spans="2:20" x14ac:dyDescent="0.25">
      <c r="B26">
        <f t="shared" si="7"/>
        <v>2008</v>
      </c>
      <c r="C26">
        <v>102550</v>
      </c>
      <c r="D26" s="71">
        <f t="shared" si="17"/>
        <v>115.74753380437481</v>
      </c>
      <c r="E26">
        <v>9629</v>
      </c>
      <c r="F26" s="72">
        <f t="shared" ref="F26" si="34">E26/E$15*100</f>
        <v>75.980430837212978</v>
      </c>
      <c r="G26" s="86">
        <f t="shared" si="6"/>
        <v>152.33861209916313</v>
      </c>
      <c r="H26" s="71"/>
      <c r="K26" s="71">
        <v>104.777</v>
      </c>
      <c r="L26" s="80">
        <f t="shared" si="19"/>
        <v>141.68244266551278</v>
      </c>
      <c r="M26">
        <v>13436</v>
      </c>
      <c r="O26">
        <f t="shared" si="25"/>
        <v>13436</v>
      </c>
      <c r="P26" s="78">
        <f t="shared" si="20"/>
        <v>77.046137828654835</v>
      </c>
      <c r="Q26">
        <v>13129</v>
      </c>
      <c r="R26" s="78">
        <f t="shared" si="21"/>
        <v>76.717557363056471</v>
      </c>
      <c r="S26" s="93">
        <f t="shared" si="22"/>
        <v>183.89298498077156</v>
      </c>
      <c r="T26" s="94">
        <f t="shared" si="23"/>
        <v>184.68059663972085</v>
      </c>
    </row>
    <row r="27" spans="2:20" x14ac:dyDescent="0.25">
      <c r="B27">
        <f t="shared" si="7"/>
        <v>2009</v>
      </c>
      <c r="C27">
        <v>90301</v>
      </c>
      <c r="D27" s="71">
        <f t="shared" si="17"/>
        <v>101.9221652858981</v>
      </c>
      <c r="E27">
        <v>8322</v>
      </c>
      <c r="F27" s="72">
        <f t="shared" ref="F27" si="35">E27/E$15*100</f>
        <v>65.667166416791602</v>
      </c>
      <c r="G27" s="86">
        <f t="shared" si="6"/>
        <v>155.21023800386766</v>
      </c>
      <c r="H27" s="71"/>
      <c r="K27" s="71">
        <v>95.141000000000005</v>
      </c>
      <c r="L27" s="80">
        <f t="shared" si="19"/>
        <v>128.65236910428388</v>
      </c>
      <c r="M27">
        <v>11835</v>
      </c>
      <c r="O27">
        <f t="shared" si="25"/>
        <v>11835</v>
      </c>
      <c r="P27" s="78">
        <f t="shared" si="20"/>
        <v>67.865513635168952</v>
      </c>
      <c r="Q27">
        <v>11514</v>
      </c>
      <c r="R27" s="78">
        <f t="shared" si="21"/>
        <v>67.280520639670371</v>
      </c>
      <c r="S27" s="93">
        <f t="shared" si="22"/>
        <v>189.56957991343376</v>
      </c>
      <c r="T27" s="94">
        <f t="shared" si="23"/>
        <v>191.2178560467724</v>
      </c>
    </row>
    <row r="28" spans="2:20" x14ac:dyDescent="0.25">
      <c r="B28">
        <f t="shared" si="7"/>
        <v>2010</v>
      </c>
      <c r="C28">
        <v>96067</v>
      </c>
      <c r="D28" s="71">
        <f t="shared" si="17"/>
        <v>108.43021287162237</v>
      </c>
      <c r="E28">
        <v>8077</v>
      </c>
      <c r="F28" s="72">
        <f t="shared" ref="F28" si="36">E28/E$15*100</f>
        <v>63.733922512427995</v>
      </c>
      <c r="G28" s="86">
        <f t="shared" si="6"/>
        <v>170.12951438926214</v>
      </c>
      <c r="H28" s="71"/>
      <c r="K28" s="71">
        <v>100.289</v>
      </c>
      <c r="L28" s="80">
        <f t="shared" si="19"/>
        <v>135.61364128083082</v>
      </c>
      <c r="M28">
        <v>11523</v>
      </c>
      <c r="O28">
        <f t="shared" si="25"/>
        <v>11523</v>
      </c>
      <c r="P28" s="78">
        <f t="shared" si="20"/>
        <v>66.076410107144213</v>
      </c>
      <c r="Q28">
        <v>11223</v>
      </c>
      <c r="R28" s="78">
        <f t="shared" si="21"/>
        <v>65.580101019543207</v>
      </c>
      <c r="S28" s="93">
        <f t="shared" si="22"/>
        <v>205.23760455649844</v>
      </c>
      <c r="T28" s="94">
        <f t="shared" si="23"/>
        <v>206.79083925231717</v>
      </c>
    </row>
    <row r="29" spans="2:20" x14ac:dyDescent="0.25">
      <c r="B29">
        <f t="shared" si="7"/>
        <v>2011</v>
      </c>
      <c r="C29">
        <v>98707</v>
      </c>
      <c r="D29" s="71">
        <f t="shared" si="17"/>
        <v>111.40996410754194</v>
      </c>
      <c r="E29">
        <v>8228</v>
      </c>
      <c r="F29" s="72">
        <f t="shared" ref="F29" si="37">E29/E$15*100</f>
        <v>64.925432020831693</v>
      </c>
      <c r="G29" s="86">
        <f t="shared" si="6"/>
        <v>171.59680057545927</v>
      </c>
      <c r="H29" s="71"/>
      <c r="K29" s="71">
        <v>100.663</v>
      </c>
      <c r="L29" s="80">
        <f t="shared" si="19"/>
        <v>136.11937472955432</v>
      </c>
      <c r="M29">
        <v>11719</v>
      </c>
      <c r="O29">
        <f t="shared" si="25"/>
        <v>11719</v>
      </c>
      <c r="P29" s="78">
        <f t="shared" si="20"/>
        <v>67.200334118339242</v>
      </c>
      <c r="Q29">
        <v>11443</v>
      </c>
      <c r="R29" s="78">
        <f t="shared" si="21"/>
        <v>66.865641625824907</v>
      </c>
      <c r="S29" s="93">
        <f t="shared" si="22"/>
        <v>202.55758623141546</v>
      </c>
      <c r="T29" s="94">
        <f t="shared" si="23"/>
        <v>203.5714776974221</v>
      </c>
    </row>
    <row r="30" spans="2:20" x14ac:dyDescent="0.25">
      <c r="B30">
        <f t="shared" si="7"/>
        <v>2012</v>
      </c>
      <c r="C30">
        <v>100000</v>
      </c>
      <c r="D30" s="71">
        <f t="shared" si="17"/>
        <v>112.86936499695253</v>
      </c>
      <c r="E30">
        <v>8400</v>
      </c>
      <c r="F30" s="72">
        <f t="shared" ref="F30" si="38">E30/E$15*100</f>
        <v>66.2826481496094</v>
      </c>
      <c r="G30" s="86">
        <f t="shared" si="6"/>
        <v>170.28493602456899</v>
      </c>
      <c r="H30" s="71"/>
      <c r="K30" s="71">
        <v>100</v>
      </c>
      <c r="L30" s="80">
        <f t="shared" si="19"/>
        <v>135.22284725227175</v>
      </c>
      <c r="M30">
        <v>11960</v>
      </c>
      <c r="O30">
        <f t="shared" si="25"/>
        <v>11960</v>
      </c>
      <c r="P30" s="78">
        <f t="shared" si="20"/>
        <v>68.582301907614749</v>
      </c>
      <c r="Q30">
        <v>11652</v>
      </c>
      <c r="R30" s="78">
        <f t="shared" si="21"/>
        <v>68.086905201792518</v>
      </c>
      <c r="S30" s="93">
        <f t="shared" si="22"/>
        <v>197.16872063353395</v>
      </c>
      <c r="T30" s="94">
        <f t="shared" si="23"/>
        <v>198.60330977227579</v>
      </c>
    </row>
    <row r="31" spans="2:20" x14ac:dyDescent="0.25">
      <c r="B31">
        <f t="shared" si="7"/>
        <v>2013</v>
      </c>
      <c r="C31">
        <v>101934</v>
      </c>
      <c r="D31" s="71">
        <f t="shared" si="17"/>
        <v>115.05225851599359</v>
      </c>
      <c r="E31">
        <v>8422</v>
      </c>
      <c r="F31" s="72">
        <f t="shared" ref="F31" si="39">E31/E$15*100</f>
        <v>66.45624556142981</v>
      </c>
      <c r="G31" s="86">
        <f t="shared" si="6"/>
        <v>173.12482452780657</v>
      </c>
      <c r="H31" s="71"/>
      <c r="K31" s="71">
        <v>103.068</v>
      </c>
      <c r="L31" s="80">
        <f t="shared" si="19"/>
        <v>139.37148420597146</v>
      </c>
      <c r="M31">
        <v>12015</v>
      </c>
      <c r="O31">
        <f t="shared" si="25"/>
        <v>12015</v>
      </c>
      <c r="P31" s="78">
        <f t="shared" si="20"/>
        <v>68.897688747490918</v>
      </c>
      <c r="Q31">
        <v>11742</v>
      </c>
      <c r="R31" s="78">
        <f t="shared" si="21"/>
        <v>68.61280817708959</v>
      </c>
      <c r="S31" s="93">
        <f t="shared" si="22"/>
        <v>202.28760462018695</v>
      </c>
      <c r="T31" s="94">
        <f t="shared" si="23"/>
        <v>203.12750331724331</v>
      </c>
    </row>
    <row r="32" spans="2:20" x14ac:dyDescent="0.25">
      <c r="B32">
        <f t="shared" si="7"/>
        <v>2014</v>
      </c>
      <c r="C32">
        <v>103113</v>
      </c>
      <c r="D32" s="71">
        <f t="shared" si="17"/>
        <v>116.38298832930766</v>
      </c>
      <c r="E32">
        <v>8565</v>
      </c>
      <c r="F32" s="72">
        <f t="shared" ref="F32" si="40">E32/E$15*100</f>
        <v>67.584628738262438</v>
      </c>
      <c r="G32" s="86">
        <f t="shared" si="6"/>
        <v>172.20334046670359</v>
      </c>
      <c r="H32" s="71"/>
      <c r="K32" s="71">
        <v>104.83199999999999</v>
      </c>
      <c r="L32" s="80">
        <f t="shared" si="19"/>
        <v>141.75681523150149</v>
      </c>
      <c r="M32">
        <v>12196</v>
      </c>
      <c r="O32">
        <f t="shared" si="25"/>
        <v>12196</v>
      </c>
      <c r="P32" s="78">
        <f t="shared" si="20"/>
        <v>69.935598165992445</v>
      </c>
      <c r="Q32">
        <v>11917</v>
      </c>
      <c r="R32" s="78">
        <f t="shared" si="21"/>
        <v>69.635397295722754</v>
      </c>
      <c r="S32" s="93">
        <f t="shared" si="22"/>
        <v>202.69622187979445</v>
      </c>
      <c r="T32" s="94">
        <f t="shared" si="23"/>
        <v>203.5700530715701</v>
      </c>
    </row>
    <row r="33" spans="2:20" x14ac:dyDescent="0.25">
      <c r="B33">
        <f t="shared" si="7"/>
        <v>2015</v>
      </c>
      <c r="C33">
        <v>102199</v>
      </c>
      <c r="D33" s="71">
        <f t="shared" si="17"/>
        <v>115.35136233323551</v>
      </c>
      <c r="E33">
        <v>8683</v>
      </c>
      <c r="F33" s="72">
        <f t="shared" ref="F33" si="41">E33/E$15*100</f>
        <v>68.515742128935528</v>
      </c>
      <c r="G33" s="86">
        <f t="shared" si="6"/>
        <v>168.35745881021464</v>
      </c>
      <c r="H33" s="71"/>
      <c r="K33" s="71">
        <v>105.73099999999999</v>
      </c>
      <c r="L33" s="80">
        <f t="shared" si="19"/>
        <v>142.97246862829945</v>
      </c>
      <c r="M33">
        <v>12361</v>
      </c>
      <c r="O33">
        <f t="shared" si="25"/>
        <v>12361</v>
      </c>
      <c r="P33" s="78">
        <f t="shared" si="20"/>
        <v>70.881758685620895</v>
      </c>
      <c r="Q33">
        <v>12075</v>
      </c>
      <c r="R33" s="78">
        <f t="shared" si="21"/>
        <v>70.558649185688708</v>
      </c>
      <c r="S33" s="93">
        <f t="shared" si="22"/>
        <v>201.70558868667419</v>
      </c>
      <c r="T33" s="94">
        <f t="shared" si="23"/>
        <v>202.62925988285261</v>
      </c>
    </row>
    <row r="34" spans="2:20" x14ac:dyDescent="0.25">
      <c r="B34">
        <f t="shared" si="7"/>
        <v>2016</v>
      </c>
      <c r="C34">
        <v>102023</v>
      </c>
      <c r="D34" s="71">
        <f t="shared" si="17"/>
        <v>115.15271225084088</v>
      </c>
      <c r="E34">
        <v>8670</v>
      </c>
      <c r="F34" s="72">
        <f t="shared" ref="F34" si="42">E34/E$15*100</f>
        <v>68.41316184013256</v>
      </c>
      <c r="G34" s="86">
        <f t="shared" si="6"/>
        <v>168.31952968338021</v>
      </c>
      <c r="H34" s="71"/>
      <c r="K34" s="71">
        <v>105.187</v>
      </c>
      <c r="L34" s="80">
        <f t="shared" si="19"/>
        <v>142.23685633924708</v>
      </c>
      <c r="M34">
        <v>12306</v>
      </c>
      <c r="O34">
        <f t="shared" si="25"/>
        <v>12306</v>
      </c>
      <c r="P34" s="78">
        <f t="shared" si="20"/>
        <v>70.56637184574474</v>
      </c>
      <c r="Q34">
        <v>12039</v>
      </c>
      <c r="R34" s="78">
        <f t="shared" si="21"/>
        <v>70.348287995569876</v>
      </c>
      <c r="S34" s="93">
        <f t="shared" si="22"/>
        <v>201.56464420499211</v>
      </c>
      <c r="T34" s="94">
        <f t="shared" si="23"/>
        <v>202.18950651393865</v>
      </c>
    </row>
    <row r="35" spans="2:20" x14ac:dyDescent="0.25">
      <c r="B35">
        <f t="shared" si="7"/>
        <v>2017</v>
      </c>
      <c r="C35">
        <v>102601</v>
      </c>
      <c r="D35" s="71">
        <f t="shared" si="17"/>
        <v>115.80509718052325</v>
      </c>
      <c r="E35">
        <v>8730</v>
      </c>
      <c r="F35" s="72">
        <f t="shared" ref="F35" si="43">E35/E$15*100</f>
        <v>68.88660932691549</v>
      </c>
      <c r="G35" s="86">
        <f t="shared" si="6"/>
        <v>168.10973614762557</v>
      </c>
      <c r="H35" s="71"/>
      <c r="K35" s="71">
        <v>107.925</v>
      </c>
      <c r="L35" s="80">
        <f t="shared" si="19"/>
        <v>145.93925789701427</v>
      </c>
      <c r="M35">
        <v>12464</v>
      </c>
      <c r="O35">
        <f t="shared" si="25"/>
        <v>12464</v>
      </c>
      <c r="P35" s="78">
        <f t="shared" si="20"/>
        <v>71.472392222116241</v>
      </c>
      <c r="Q35">
        <v>12182</v>
      </c>
      <c r="R35" s="78">
        <f t="shared" si="21"/>
        <v>71.18388938965299</v>
      </c>
      <c r="S35" s="93">
        <f t="shared" si="22"/>
        <v>204.18969249479687</v>
      </c>
      <c r="T35" s="94">
        <f t="shared" si="23"/>
        <v>205.01725762434586</v>
      </c>
    </row>
    <row r="36" spans="2:20" x14ac:dyDescent="0.25">
      <c r="B36">
        <f t="shared" si="7"/>
        <v>2018</v>
      </c>
      <c r="C36">
        <v>104933</v>
      </c>
      <c r="D36" s="71">
        <f t="shared" si="17"/>
        <v>118.4372107722522</v>
      </c>
      <c r="E36">
        <v>8898</v>
      </c>
      <c r="F36" s="72">
        <f t="shared" ref="F36" si="44">E36/E$15*100</f>
        <v>70.212262289907684</v>
      </c>
      <c r="G36" s="88">
        <f t="shared" si="6"/>
        <v>168.68451024013845</v>
      </c>
      <c r="H36" s="71"/>
      <c r="K36" s="71">
        <v>112.157</v>
      </c>
      <c r="L36" s="80">
        <f t="shared" si="19"/>
        <v>151.66188879273042</v>
      </c>
      <c r="M36">
        <v>12647</v>
      </c>
      <c r="O36">
        <f t="shared" si="25"/>
        <v>12647</v>
      </c>
      <c r="P36" s="78">
        <f t="shared" si="20"/>
        <v>72.521770252976907</v>
      </c>
      <c r="Q36">
        <v>12389</v>
      </c>
      <c r="R36" s="78">
        <f t="shared" si="21"/>
        <v>72.393466232836218</v>
      </c>
      <c r="S36" s="97">
        <f t="shared" si="22"/>
        <v>209.12601590348649</v>
      </c>
      <c r="T36" s="98">
        <f t="shared" si="23"/>
        <v>209.49665306112894</v>
      </c>
    </row>
  </sheetData>
  <mergeCells count="8">
    <mergeCell ref="Q3:R3"/>
    <mergeCell ref="K2:T2"/>
    <mergeCell ref="S3:T3"/>
    <mergeCell ref="C3:D3"/>
    <mergeCell ref="C2:G2"/>
    <mergeCell ref="E3:F3"/>
    <mergeCell ref="K3:L3"/>
    <mergeCell ref="M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Arg TPais</vt:lpstr>
      <vt:lpstr>Arg Industria </vt:lpstr>
      <vt:lpstr>Brecha productividad</vt:lpstr>
      <vt:lpstr>EEUU prod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Espro</dc:creator>
  <cp:lastModifiedBy>Mateo Suster</cp:lastModifiedBy>
  <dcterms:created xsi:type="dcterms:W3CDTF">2018-05-16T18:17:38Z</dcterms:created>
  <dcterms:modified xsi:type="dcterms:W3CDTF">2021-11-12T18:45:11Z</dcterms:modified>
</cp:coreProperties>
</file>