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 firstSheet="1" activeTab="1"/>
  </bookViews>
  <sheets>
    <sheet name="Gráficos" sheetId="7" r:id="rId1"/>
    <sheet name="PDVSA" sheetId="8" r:id="rId2"/>
    <sheet name="Produccion_Exploracion" sheetId="1" r:id="rId3"/>
    <sheet name="Refinacion_Comercio_Suministros" sheetId="2" r:id="rId4"/>
    <sheet name="Gas" sheetId="3" r:id="rId5"/>
    <sheet name="Deuda" sheetId="9" r:id="rId6"/>
    <sheet name="TasaGanancia" sheetId="6" r:id="rId7"/>
    <sheet name="TipoCambio_IPC" sheetId="5" r:id="rId8"/>
    <sheet name="Fuente" sheetId="4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2" i="8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2" i="8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2" i="8"/>
  <c r="N2" i="9" l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J2" i="9"/>
  <c r="J3" i="9"/>
  <c r="J4" i="9"/>
  <c r="J5" i="9"/>
  <c r="J6" i="9"/>
  <c r="J7" i="9"/>
  <c r="J8" i="9"/>
  <c r="J9" i="9"/>
  <c r="J10" i="9"/>
  <c r="F2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P58" i="9" l="1"/>
  <c r="N58" i="9"/>
  <c r="J58" i="9"/>
  <c r="J33" i="9" l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F58" i="9"/>
  <c r="C44" i="9" l="1"/>
  <c r="C45" i="9"/>
  <c r="B44" i="9"/>
  <c r="B45" i="9"/>
  <c r="B46" i="9"/>
  <c r="C46" i="9"/>
  <c r="P46" i="9" s="1"/>
  <c r="Q46" i="9" s="1"/>
  <c r="B47" i="9"/>
  <c r="C47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L2" i="9"/>
  <c r="R2" i="9" s="1"/>
  <c r="L3" i="9"/>
  <c r="R3" i="9" s="1"/>
  <c r="L4" i="9"/>
  <c r="R4" i="9" s="1"/>
  <c r="L5" i="9"/>
  <c r="R5" i="9" s="1"/>
  <c r="L6" i="9"/>
  <c r="R6" i="9" s="1"/>
  <c r="L7" i="9"/>
  <c r="R7" i="9" s="1"/>
  <c r="L8" i="9"/>
  <c r="R8" i="9" s="1"/>
  <c r="L9" i="9"/>
  <c r="R9" i="9" s="1"/>
  <c r="L10" i="9"/>
  <c r="R10" i="9" s="1"/>
  <c r="L11" i="9"/>
  <c r="R11" i="9" s="1"/>
  <c r="L12" i="9"/>
  <c r="R12" i="9" s="1"/>
  <c r="L13" i="9"/>
  <c r="R13" i="9" s="1"/>
  <c r="L14" i="9"/>
  <c r="R14" i="9" s="1"/>
  <c r="L15" i="9"/>
  <c r="R15" i="9" s="1"/>
  <c r="L16" i="9"/>
  <c r="R16" i="9" s="1"/>
  <c r="L17" i="9"/>
  <c r="R17" i="9" s="1"/>
  <c r="L18" i="9"/>
  <c r="R18" i="9" s="1"/>
  <c r="L19" i="9"/>
  <c r="R19" i="9" s="1"/>
  <c r="L20" i="9"/>
  <c r="R20" i="9" s="1"/>
  <c r="L21" i="9"/>
  <c r="R21" i="9" s="1"/>
  <c r="L22" i="9"/>
  <c r="R22" i="9" s="1"/>
  <c r="L23" i="9"/>
  <c r="R23" i="9" s="1"/>
  <c r="L24" i="9"/>
  <c r="R24" i="9" s="1"/>
  <c r="L25" i="9"/>
  <c r="R25" i="9" s="1"/>
  <c r="L26" i="9"/>
  <c r="R26" i="9" s="1"/>
  <c r="L27" i="9"/>
  <c r="R27" i="9" s="1"/>
  <c r="L28" i="9"/>
  <c r="R28" i="9" s="1"/>
  <c r="L29" i="9"/>
  <c r="R29" i="9" s="1"/>
  <c r="L30" i="9"/>
  <c r="R30" i="9" s="1"/>
  <c r="L31" i="9"/>
  <c r="R31" i="9" s="1"/>
  <c r="L32" i="9"/>
  <c r="R32" i="9" s="1"/>
  <c r="L33" i="9"/>
  <c r="R33" i="9" s="1"/>
  <c r="L34" i="9"/>
  <c r="R34" i="9" s="1"/>
  <c r="L35" i="9"/>
  <c r="R35" i="9" s="1"/>
  <c r="L36" i="9"/>
  <c r="R36" i="9" s="1"/>
  <c r="L37" i="9"/>
  <c r="R37" i="9" s="1"/>
  <c r="L38" i="9"/>
  <c r="R38" i="9" s="1"/>
  <c r="L39" i="9"/>
  <c r="R39" i="9" s="1"/>
  <c r="L40" i="9"/>
  <c r="R40" i="9" s="1"/>
  <c r="L41" i="9"/>
  <c r="R41" i="9" s="1"/>
  <c r="L42" i="9"/>
  <c r="R42" i="9" s="1"/>
  <c r="L43" i="9"/>
  <c r="R43" i="9" s="1"/>
  <c r="L44" i="9"/>
  <c r="R44" i="9" s="1"/>
  <c r="L45" i="9"/>
  <c r="R45" i="9" s="1"/>
  <c r="L46" i="9"/>
  <c r="L47" i="9"/>
  <c r="R47" i="9" s="1"/>
  <c r="L48" i="9"/>
  <c r="R48" i="9" s="1"/>
  <c r="L49" i="9"/>
  <c r="R49" i="9" s="1"/>
  <c r="L50" i="9"/>
  <c r="R50" i="9" s="1"/>
  <c r="L51" i="9"/>
  <c r="R51" i="9" s="1"/>
  <c r="L52" i="9"/>
  <c r="R52" i="9" s="1"/>
  <c r="L53" i="9"/>
  <c r="R53" i="9" s="1"/>
  <c r="L54" i="9"/>
  <c r="R54" i="9" s="1"/>
  <c r="L55" i="9"/>
  <c r="R55" i="9" s="1"/>
  <c r="L56" i="9"/>
  <c r="R56" i="9" s="1"/>
  <c r="L57" i="9"/>
  <c r="R57" i="9" s="1"/>
  <c r="M58" i="9"/>
  <c r="L58" i="9"/>
  <c r="R58" i="9" s="1"/>
  <c r="P2" i="9"/>
  <c r="P3" i="9"/>
  <c r="Q3" i="9" s="1"/>
  <c r="P4" i="9"/>
  <c r="Q4" i="9" s="1"/>
  <c r="P5" i="9"/>
  <c r="Q5" i="9" s="1"/>
  <c r="P6" i="9"/>
  <c r="Q6" i="9" s="1"/>
  <c r="P7" i="9"/>
  <c r="Q7" i="9" s="1"/>
  <c r="P8" i="9"/>
  <c r="Q8" i="9" s="1"/>
  <c r="P9" i="9"/>
  <c r="Q9" i="9" s="1"/>
  <c r="P10" i="9"/>
  <c r="P11" i="9"/>
  <c r="Q11" i="9" s="1"/>
  <c r="P12" i="9"/>
  <c r="Q12" i="9" s="1"/>
  <c r="P13" i="9"/>
  <c r="Q13" i="9" s="1"/>
  <c r="P14" i="9"/>
  <c r="Q14" i="9" s="1"/>
  <c r="P15" i="9"/>
  <c r="Q15" i="9" s="1"/>
  <c r="P16" i="9"/>
  <c r="Q16" i="9" s="1"/>
  <c r="P17" i="9"/>
  <c r="Q17" i="9" s="1"/>
  <c r="P18" i="9"/>
  <c r="P19" i="9"/>
  <c r="Q19" i="9" s="1"/>
  <c r="P20" i="9"/>
  <c r="Q20" i="9" s="1"/>
  <c r="P21" i="9"/>
  <c r="Q21" i="9" s="1"/>
  <c r="P22" i="9"/>
  <c r="Q22" i="9" s="1"/>
  <c r="P23" i="9"/>
  <c r="Q23" i="9" s="1"/>
  <c r="P24" i="9"/>
  <c r="Q24" i="9" s="1"/>
  <c r="P25" i="9"/>
  <c r="Q25" i="9" s="1"/>
  <c r="P26" i="9"/>
  <c r="P27" i="9"/>
  <c r="Q27" i="9" s="1"/>
  <c r="P28" i="9"/>
  <c r="Q28" i="9" s="1"/>
  <c r="P29" i="9"/>
  <c r="Q29" i="9" s="1"/>
  <c r="P30" i="9"/>
  <c r="Q30" i="9" s="1"/>
  <c r="P31" i="9"/>
  <c r="Q31" i="9" s="1"/>
  <c r="P32" i="9"/>
  <c r="Q32" i="9" s="1"/>
  <c r="P33" i="9"/>
  <c r="Q33" i="9" s="1"/>
  <c r="P34" i="9"/>
  <c r="P35" i="9"/>
  <c r="Q35" i="9" s="1"/>
  <c r="P36" i="9"/>
  <c r="Q36" i="9" s="1"/>
  <c r="P37" i="9"/>
  <c r="Q37" i="9" s="1"/>
  <c r="P38" i="9"/>
  <c r="Q38" i="9" s="1"/>
  <c r="P39" i="9"/>
  <c r="Q39" i="9" s="1"/>
  <c r="P40" i="9"/>
  <c r="Q40" i="9" s="1"/>
  <c r="P41" i="9"/>
  <c r="Q41" i="9" s="1"/>
  <c r="P42" i="9"/>
  <c r="Q42" i="9" s="1"/>
  <c r="P43" i="9"/>
  <c r="Q43" i="9" s="1"/>
  <c r="P44" i="9"/>
  <c r="Q44" i="9" s="1"/>
  <c r="P45" i="9"/>
  <c r="Q45" i="9" s="1"/>
  <c r="P47" i="9"/>
  <c r="Q47" i="9" s="1"/>
  <c r="P48" i="9"/>
  <c r="Q48" i="9" s="1"/>
  <c r="P49" i="9"/>
  <c r="Q49" i="9" s="1"/>
  <c r="P50" i="9"/>
  <c r="Q50" i="9" s="1"/>
  <c r="P51" i="9"/>
  <c r="Q51" i="9" s="1"/>
  <c r="P52" i="9"/>
  <c r="Q52" i="9" s="1"/>
  <c r="P53" i="9"/>
  <c r="Q53" i="9" s="1"/>
  <c r="P54" i="9"/>
  <c r="P55" i="9"/>
  <c r="Q55" i="9" s="1"/>
  <c r="P56" i="9"/>
  <c r="P57" i="9"/>
  <c r="Q57" i="9" s="1"/>
  <c r="Q2" i="9"/>
  <c r="Q10" i="9"/>
  <c r="Q18" i="9"/>
  <c r="Q26" i="9"/>
  <c r="Q34" i="9"/>
  <c r="Q56" i="9"/>
  <c r="Q58" i="9"/>
  <c r="Q54" i="9"/>
  <c r="R46" i="9" l="1"/>
  <c r="K2" i="8" l="1"/>
  <c r="K3" i="8"/>
  <c r="K4" i="8"/>
  <c r="M4" i="8" s="1"/>
  <c r="K5" i="8"/>
  <c r="K6" i="8"/>
  <c r="M6" i="8" s="1"/>
  <c r="K7" i="8"/>
  <c r="K8" i="8"/>
  <c r="M8" i="8" s="1"/>
  <c r="K9" i="8"/>
  <c r="K10" i="8"/>
  <c r="M10" i="8" s="1"/>
  <c r="L2" i="8"/>
  <c r="L3" i="8"/>
  <c r="N3" i="8" s="1"/>
  <c r="L4" i="8"/>
  <c r="L5" i="8"/>
  <c r="N5" i="8" s="1"/>
  <c r="L6" i="8"/>
  <c r="L7" i="8"/>
  <c r="N7" i="8" s="1"/>
  <c r="L8" i="8"/>
  <c r="L9" i="8"/>
  <c r="N9" i="8" s="1"/>
  <c r="L10" i="8"/>
  <c r="L11" i="8"/>
  <c r="N11" i="8" s="1"/>
  <c r="L12" i="8"/>
  <c r="L13" i="8"/>
  <c r="N13" i="8" s="1"/>
  <c r="L14" i="8"/>
  <c r="L15" i="8"/>
  <c r="N15" i="8" s="1"/>
  <c r="L16" i="8"/>
  <c r="L17" i="8"/>
  <c r="N17" i="8" s="1"/>
  <c r="L18" i="8"/>
  <c r="L19" i="8"/>
  <c r="N19" i="8" s="1"/>
  <c r="L20" i="8"/>
  <c r="L21" i="8"/>
  <c r="N21" i="8" s="1"/>
  <c r="L22" i="8"/>
  <c r="L23" i="8"/>
  <c r="N23" i="8" s="1"/>
  <c r="L24" i="8"/>
  <c r="L25" i="8"/>
  <c r="N25" i="8" s="1"/>
  <c r="L26" i="8"/>
  <c r="L27" i="8"/>
  <c r="N27" i="8" s="1"/>
  <c r="L28" i="8"/>
  <c r="L29" i="8"/>
  <c r="N29" i="8" s="1"/>
  <c r="L30" i="8"/>
  <c r="L31" i="8"/>
  <c r="N31" i="8" s="1"/>
  <c r="L32" i="8"/>
  <c r="L33" i="8"/>
  <c r="N33" i="8" s="1"/>
  <c r="L34" i="8"/>
  <c r="L35" i="8"/>
  <c r="N35" i="8" s="1"/>
  <c r="L36" i="8"/>
  <c r="L37" i="8"/>
  <c r="N37" i="8" s="1"/>
  <c r="L38" i="8"/>
  <c r="L39" i="8"/>
  <c r="N39" i="8" s="1"/>
  <c r="L40" i="8"/>
  <c r="L41" i="8"/>
  <c r="N41" i="8" s="1"/>
  <c r="L42" i="8"/>
  <c r="L43" i="8"/>
  <c r="N43" i="8" s="1"/>
  <c r="L44" i="8"/>
  <c r="L45" i="8"/>
  <c r="N45" i="8" s="1"/>
  <c r="L46" i="8"/>
  <c r="L47" i="8"/>
  <c r="N47" i="8" s="1"/>
  <c r="L48" i="8"/>
  <c r="L49" i="8"/>
  <c r="N49" i="8" s="1"/>
  <c r="L50" i="8"/>
  <c r="L51" i="8"/>
  <c r="N51" i="8" s="1"/>
  <c r="L52" i="8"/>
  <c r="L53" i="8"/>
  <c r="N53" i="8" s="1"/>
  <c r="L54" i="8"/>
  <c r="L55" i="8"/>
  <c r="N55" i="8" s="1"/>
  <c r="L56" i="8"/>
  <c r="L57" i="8"/>
  <c r="N57" i="8" s="1"/>
  <c r="L58" i="8"/>
  <c r="K11" i="8"/>
  <c r="M11" i="8" s="1"/>
  <c r="K12" i="8"/>
  <c r="K13" i="8"/>
  <c r="M13" i="8" s="1"/>
  <c r="K14" i="8"/>
  <c r="K15" i="8"/>
  <c r="M15" i="8" s="1"/>
  <c r="K16" i="8"/>
  <c r="K17" i="8"/>
  <c r="M17" i="8" s="1"/>
  <c r="K18" i="8"/>
  <c r="K19" i="8"/>
  <c r="M19" i="8" s="1"/>
  <c r="K20" i="8"/>
  <c r="K21" i="8"/>
  <c r="M21" i="8" s="1"/>
  <c r="K22" i="8"/>
  <c r="K23" i="8"/>
  <c r="M23" i="8" s="1"/>
  <c r="K24" i="8"/>
  <c r="K25" i="8"/>
  <c r="M25" i="8" s="1"/>
  <c r="K26" i="8"/>
  <c r="K27" i="8"/>
  <c r="M27" i="8" s="1"/>
  <c r="K28" i="8"/>
  <c r="K29" i="8"/>
  <c r="M29" i="8" s="1"/>
  <c r="K30" i="8"/>
  <c r="K31" i="8"/>
  <c r="M31" i="8" s="1"/>
  <c r="K32" i="8"/>
  <c r="K33" i="8"/>
  <c r="M33" i="8" s="1"/>
  <c r="K34" i="8"/>
  <c r="K35" i="8"/>
  <c r="M35" i="8" s="1"/>
  <c r="K36" i="8"/>
  <c r="K37" i="8"/>
  <c r="M37" i="8" s="1"/>
  <c r="K38" i="8"/>
  <c r="K39" i="8"/>
  <c r="M39" i="8" s="1"/>
  <c r="K40" i="8"/>
  <c r="K41" i="8"/>
  <c r="M41" i="8" s="1"/>
  <c r="K42" i="8"/>
  <c r="K43" i="8"/>
  <c r="M43" i="8" s="1"/>
  <c r="K44" i="8"/>
  <c r="K45" i="8"/>
  <c r="M45" i="8" s="1"/>
  <c r="K46" i="8"/>
  <c r="K47" i="8"/>
  <c r="M47" i="8" s="1"/>
  <c r="K48" i="8"/>
  <c r="K49" i="8"/>
  <c r="M49" i="8" s="1"/>
  <c r="K50" i="8"/>
  <c r="K51" i="8"/>
  <c r="M51" i="8" s="1"/>
  <c r="K52" i="8"/>
  <c r="K53" i="8"/>
  <c r="M53" i="8" s="1"/>
  <c r="K54" i="8"/>
  <c r="K55" i="8"/>
  <c r="M55" i="8" s="1"/>
  <c r="K56" i="8"/>
  <c r="K57" i="8"/>
  <c r="M57" i="8" s="1"/>
  <c r="K58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C3" i="8"/>
  <c r="C4" i="8"/>
  <c r="C5" i="8"/>
  <c r="C6" i="8"/>
  <c r="C7" i="8"/>
  <c r="C8" i="8"/>
  <c r="C9" i="8"/>
  <c r="C10" i="8"/>
  <c r="C11" i="8"/>
  <c r="C2" i="8"/>
  <c r="D47" i="6"/>
  <c r="D48" i="6"/>
  <c r="D49" i="6"/>
  <c r="D50" i="6"/>
  <c r="D51" i="6"/>
  <c r="D52" i="6"/>
  <c r="D53" i="6"/>
  <c r="D54" i="6"/>
  <c r="D55" i="6"/>
  <c r="D56" i="6"/>
  <c r="D57" i="6"/>
  <c r="D58" i="6"/>
  <c r="L46" i="3"/>
  <c r="L47" i="3"/>
  <c r="N48" i="3"/>
  <c r="N49" i="3"/>
  <c r="N50" i="3"/>
  <c r="N51" i="3"/>
  <c r="N52" i="3"/>
  <c r="N53" i="3"/>
  <c r="N54" i="3"/>
  <c r="N55" i="3"/>
  <c r="N56" i="3"/>
  <c r="N57" i="3"/>
  <c r="N58" i="3"/>
  <c r="L48" i="3"/>
  <c r="L49" i="3"/>
  <c r="L50" i="3"/>
  <c r="L51" i="3"/>
  <c r="L52" i="3"/>
  <c r="L53" i="3"/>
  <c r="L54" i="3"/>
  <c r="L55" i="3"/>
  <c r="L56" i="3"/>
  <c r="L57" i="3"/>
  <c r="L58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8" i="6" l="1"/>
  <c r="E56" i="6"/>
  <c r="E54" i="6"/>
  <c r="E52" i="6"/>
  <c r="E50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57" i="6"/>
  <c r="F57" i="6"/>
  <c r="E55" i="6"/>
  <c r="F55" i="6"/>
  <c r="E53" i="6"/>
  <c r="F53" i="6"/>
  <c r="E51" i="6"/>
  <c r="F51" i="6"/>
  <c r="E49" i="6"/>
  <c r="F49" i="6"/>
  <c r="E47" i="6"/>
  <c r="F47" i="6"/>
  <c r="E45" i="6"/>
  <c r="F45" i="6"/>
  <c r="E43" i="6"/>
  <c r="F43" i="6"/>
  <c r="E41" i="6"/>
  <c r="F41" i="6"/>
  <c r="E39" i="6"/>
  <c r="F39" i="6"/>
  <c r="E37" i="6"/>
  <c r="F37" i="6"/>
  <c r="E35" i="6"/>
  <c r="F35" i="6"/>
  <c r="E33" i="6"/>
  <c r="F33" i="6"/>
  <c r="E31" i="6"/>
  <c r="F31" i="6"/>
  <c r="E29" i="6"/>
  <c r="F29" i="6"/>
  <c r="E27" i="6"/>
  <c r="F27" i="6"/>
  <c r="E25" i="6"/>
  <c r="F25" i="6"/>
  <c r="E23" i="6"/>
  <c r="F23" i="6"/>
  <c r="E21" i="6"/>
  <c r="F21" i="6"/>
  <c r="E19" i="6"/>
  <c r="F19" i="6"/>
  <c r="E17" i="6"/>
  <c r="F17" i="6"/>
  <c r="E15" i="6"/>
  <c r="F15" i="6"/>
  <c r="E13" i="6"/>
  <c r="F13" i="6"/>
  <c r="F11" i="6"/>
  <c r="M58" i="8"/>
  <c r="F58" i="6" s="1"/>
  <c r="M56" i="8"/>
  <c r="F56" i="6" s="1"/>
  <c r="M54" i="8"/>
  <c r="F54" i="6" s="1"/>
  <c r="M52" i="8"/>
  <c r="F52" i="6" s="1"/>
  <c r="M50" i="8"/>
  <c r="F50" i="6" s="1"/>
  <c r="M48" i="8"/>
  <c r="F48" i="6" s="1"/>
  <c r="M46" i="8"/>
  <c r="F46" i="6" s="1"/>
  <c r="M44" i="8"/>
  <c r="F44" i="6" s="1"/>
  <c r="M42" i="8"/>
  <c r="F42" i="6" s="1"/>
  <c r="M40" i="8"/>
  <c r="F40" i="6" s="1"/>
  <c r="M38" i="8"/>
  <c r="F38" i="6" s="1"/>
  <c r="M36" i="8"/>
  <c r="F36" i="6" s="1"/>
  <c r="M34" i="8"/>
  <c r="F34" i="6" s="1"/>
  <c r="M32" i="8"/>
  <c r="F32" i="6" s="1"/>
  <c r="M30" i="8"/>
  <c r="F30" i="6" s="1"/>
  <c r="M28" i="8"/>
  <c r="F28" i="6" s="1"/>
  <c r="M26" i="8"/>
  <c r="F26" i="6" s="1"/>
  <c r="M24" i="8"/>
  <c r="F24" i="6" s="1"/>
  <c r="M22" i="8"/>
  <c r="F22" i="6" s="1"/>
  <c r="M20" i="8"/>
  <c r="F20" i="6" s="1"/>
  <c r="M18" i="8"/>
  <c r="F18" i="6" s="1"/>
  <c r="M16" i="8"/>
  <c r="F16" i="6" s="1"/>
  <c r="M14" i="8"/>
  <c r="F14" i="6" s="1"/>
  <c r="M12" i="8"/>
  <c r="F12" i="6" s="1"/>
  <c r="N58" i="8"/>
  <c r="N56" i="8"/>
  <c r="N54" i="8"/>
  <c r="N52" i="8"/>
  <c r="N50" i="8"/>
  <c r="N48" i="8"/>
  <c r="N46" i="8"/>
  <c r="N44" i="8"/>
  <c r="N42" i="8"/>
  <c r="N40" i="8"/>
  <c r="N38" i="8"/>
  <c r="N36" i="8"/>
  <c r="N34" i="8"/>
  <c r="N32" i="8"/>
  <c r="N30" i="8"/>
  <c r="N28" i="8"/>
  <c r="N26" i="8"/>
  <c r="N24" i="8"/>
  <c r="N22" i="8"/>
  <c r="N20" i="8"/>
  <c r="N18" i="8"/>
  <c r="N16" i="8"/>
  <c r="N14" i="8"/>
  <c r="N12" i="8"/>
  <c r="N10" i="8"/>
  <c r="F10" i="6" s="1"/>
  <c r="N8" i="8"/>
  <c r="F8" i="6" s="1"/>
  <c r="N6" i="8"/>
  <c r="F6" i="6" s="1"/>
  <c r="N4" i="8"/>
  <c r="F4" i="6" s="1"/>
  <c r="M9" i="8"/>
  <c r="F9" i="6" s="1"/>
  <c r="M7" i="8"/>
  <c r="F7" i="6" s="1"/>
  <c r="M5" i="8"/>
  <c r="F5" i="6" s="1"/>
  <c r="M3" i="8"/>
  <c r="F3" i="6" s="1"/>
  <c r="E11" i="6"/>
  <c r="E9" i="6"/>
  <c r="E7" i="6"/>
  <c r="E5" i="6"/>
  <c r="E3" i="6"/>
  <c r="E60" i="5"/>
  <c r="K41" i="1"/>
  <c r="L41" i="1" s="1"/>
  <c r="K42" i="2"/>
  <c r="L42" i="2" s="1"/>
  <c r="K43" i="1"/>
  <c r="L43" i="1" s="1"/>
  <c r="K44" i="2"/>
  <c r="L44" i="2" s="1"/>
  <c r="K45" i="1"/>
  <c r="L45" i="1" s="1"/>
  <c r="K46" i="2"/>
  <c r="L46" i="2" s="1"/>
  <c r="K47" i="1"/>
  <c r="L47" i="1" s="1"/>
  <c r="L48" i="2"/>
  <c r="L49" i="1"/>
  <c r="L50" i="2"/>
  <c r="L51" i="1"/>
  <c r="L52" i="2"/>
  <c r="L53" i="1"/>
  <c r="L54" i="2"/>
  <c r="L55" i="1"/>
  <c r="L56" i="2"/>
  <c r="L57" i="1"/>
  <c r="L58" i="2"/>
  <c r="E59" i="5"/>
  <c r="J58" i="1" l="1"/>
  <c r="J56" i="1"/>
  <c r="J54" i="1"/>
  <c r="J52" i="1"/>
  <c r="J50" i="1"/>
  <c r="J48" i="1"/>
  <c r="J46" i="1"/>
  <c r="J44" i="1"/>
  <c r="J42" i="1"/>
  <c r="K58" i="1"/>
  <c r="K56" i="1"/>
  <c r="K54" i="1"/>
  <c r="K52" i="1"/>
  <c r="K50" i="1"/>
  <c r="K48" i="1"/>
  <c r="K46" i="1"/>
  <c r="L46" i="1" s="1"/>
  <c r="K44" i="1"/>
  <c r="L44" i="1" s="1"/>
  <c r="K42" i="1"/>
  <c r="L42" i="1" s="1"/>
  <c r="L58" i="1"/>
  <c r="L56" i="1"/>
  <c r="N56" i="1" s="1"/>
  <c r="L54" i="1"/>
  <c r="L52" i="1"/>
  <c r="N52" i="1" s="1"/>
  <c r="L50" i="1"/>
  <c r="L48" i="1"/>
  <c r="N48" i="1" s="1"/>
  <c r="J57" i="2"/>
  <c r="J55" i="2"/>
  <c r="J53" i="2"/>
  <c r="J51" i="2"/>
  <c r="J49" i="2"/>
  <c r="J47" i="2"/>
  <c r="J45" i="2"/>
  <c r="J43" i="2"/>
  <c r="J41" i="2"/>
  <c r="K57" i="2"/>
  <c r="K55" i="2"/>
  <c r="K53" i="2"/>
  <c r="K51" i="2"/>
  <c r="K49" i="2"/>
  <c r="K47" i="2"/>
  <c r="L47" i="2" s="1"/>
  <c r="K45" i="2"/>
  <c r="L45" i="2" s="1"/>
  <c r="K43" i="2"/>
  <c r="L43" i="2" s="1"/>
  <c r="K41" i="2"/>
  <c r="L41" i="2" s="1"/>
  <c r="L57" i="2"/>
  <c r="L55" i="2"/>
  <c r="N55" i="2" s="1"/>
  <c r="L53" i="2"/>
  <c r="L51" i="2"/>
  <c r="N51" i="2" s="1"/>
  <c r="L49" i="2"/>
  <c r="J57" i="1"/>
  <c r="B57" i="6" s="1"/>
  <c r="J55" i="1"/>
  <c r="J53" i="1"/>
  <c r="B53" i="6" s="1"/>
  <c r="J51" i="1"/>
  <c r="J49" i="1"/>
  <c r="B49" i="6" s="1"/>
  <c r="J47" i="1"/>
  <c r="J45" i="1"/>
  <c r="B45" i="6" s="1"/>
  <c r="J43" i="1"/>
  <c r="J41" i="1"/>
  <c r="K57" i="1"/>
  <c r="N57" i="1" s="1"/>
  <c r="K55" i="1"/>
  <c r="N55" i="1" s="1"/>
  <c r="K53" i="1"/>
  <c r="N53" i="1" s="1"/>
  <c r="K51" i="1"/>
  <c r="N51" i="1" s="1"/>
  <c r="K49" i="1"/>
  <c r="N49" i="1" s="1"/>
  <c r="J58" i="2"/>
  <c r="C58" i="6" s="1"/>
  <c r="J56" i="2"/>
  <c r="J54" i="2"/>
  <c r="C54" i="6" s="1"/>
  <c r="J52" i="2"/>
  <c r="J50" i="2"/>
  <c r="C50" i="6" s="1"/>
  <c r="J48" i="2"/>
  <c r="J46" i="2"/>
  <c r="C46" i="6" s="1"/>
  <c r="J44" i="2"/>
  <c r="J42" i="2"/>
  <c r="C42" i="6" s="1"/>
  <c r="K58" i="2"/>
  <c r="N58" i="2" s="1"/>
  <c r="K56" i="2"/>
  <c r="N56" i="2" s="1"/>
  <c r="K54" i="2"/>
  <c r="N54" i="2" s="1"/>
  <c r="K52" i="2"/>
  <c r="N52" i="2" s="1"/>
  <c r="K50" i="2"/>
  <c r="N50" i="2" s="1"/>
  <c r="K48" i="2"/>
  <c r="N48" i="2" s="1"/>
  <c r="C43" i="6"/>
  <c r="C44" i="6"/>
  <c r="C45" i="6"/>
  <c r="C47" i="6"/>
  <c r="C48" i="6"/>
  <c r="C49" i="6"/>
  <c r="C51" i="6"/>
  <c r="C53" i="6"/>
  <c r="C55" i="6"/>
  <c r="C57" i="6"/>
  <c r="B42" i="6"/>
  <c r="B44" i="6"/>
  <c r="B46" i="6"/>
  <c r="B48" i="6"/>
  <c r="B50" i="6"/>
  <c r="B52" i="6"/>
  <c r="B54" i="6"/>
  <c r="B56" i="6"/>
  <c r="B58" i="6"/>
  <c r="B51" i="6" l="1"/>
  <c r="B55" i="6"/>
  <c r="B47" i="6"/>
  <c r="B43" i="6"/>
  <c r="C56" i="6"/>
  <c r="C52" i="6"/>
  <c r="N49" i="2"/>
  <c r="N53" i="2"/>
  <c r="N57" i="2"/>
  <c r="N50" i="1"/>
  <c r="N54" i="1"/>
  <c r="N58" i="1"/>
  <c r="C71" i="1"/>
  <c r="C72" i="1"/>
</calcChain>
</file>

<file path=xl/comments1.xml><?xml version="1.0" encoding="utf-8"?>
<comments xmlns="http://schemas.openxmlformats.org/spreadsheetml/2006/main">
  <authors>
    <author>Gisella</author>
  </authors>
  <commentList>
    <comment ref="D32" authorId="0">
      <text>
        <r>
          <rPr>
            <sz val="9"/>
            <color indexed="81"/>
            <rFont val="Tahoma"/>
            <family val="2"/>
          </rPr>
          <t>A partir de aquí el pode registra solo aumentos y disminuciones en deuda a largo plazo</t>
        </r>
      </text>
    </comment>
  </commentList>
</comments>
</file>

<file path=xl/sharedStrings.xml><?xml version="1.0" encoding="utf-8"?>
<sst xmlns="http://schemas.openxmlformats.org/spreadsheetml/2006/main" count="425" uniqueCount="55">
  <si>
    <t>Anio</t>
  </si>
  <si>
    <t>Ventas</t>
  </si>
  <si>
    <t>PPyE</t>
  </si>
  <si>
    <t>Inventarios</t>
  </si>
  <si>
    <t>Costos_Gastos</t>
  </si>
  <si>
    <t>Unidad</t>
  </si>
  <si>
    <t>Ganancias_neta</t>
  </si>
  <si>
    <t>ISR</t>
  </si>
  <si>
    <t>MMBs.</t>
  </si>
  <si>
    <t>TCC</t>
  </si>
  <si>
    <t>TCP</t>
  </si>
  <si>
    <t>Ganancias_AntesContri&amp;ISR</t>
  </si>
  <si>
    <t>TG_Produccion_Exploración</t>
  </si>
  <si>
    <t>Gráfico 1</t>
  </si>
  <si>
    <t>TG_Refinacion_Comercio_Suministros</t>
  </si>
  <si>
    <t>Hoja</t>
  </si>
  <si>
    <t>APA</t>
  </si>
  <si>
    <t>Chicago</t>
  </si>
  <si>
    <r>
      <t xml:space="preserve">Petróleos de Venezuela, S.A. y sus Filiales. </t>
    </r>
    <r>
      <rPr>
        <i/>
        <sz val="11"/>
        <color theme="1"/>
        <rFont val="Perpetua"/>
        <family val="1"/>
      </rPr>
      <t xml:space="preserve">Estados Financieros Consolidados. </t>
    </r>
    <r>
      <rPr>
        <sz val="11"/>
        <color theme="1"/>
        <rFont val="Perpetua"/>
        <family val="1"/>
      </rPr>
      <t>PDVSA.</t>
    </r>
    <r>
      <rPr>
        <i/>
        <sz val="11"/>
        <color theme="1"/>
        <rFont val="Perpetua"/>
        <family val="1"/>
      </rPr>
      <t xml:space="preserve">  </t>
    </r>
  </si>
  <si>
    <t>Ganancias_AntesContri&amp;ISR_1=2017</t>
  </si>
  <si>
    <t>PPyE_1=2017</t>
  </si>
  <si>
    <t>Inventarios_1=2017</t>
  </si>
  <si>
    <t>Observaciones: A partir de 2005 los Estados financieros consolidados dejan de reflejar la información financiera completa por segmento, sólo por partes. Por tanto se calculó el promedio de los inventarios sobre plantas y equipos y se estimo el faltante con ese promedio.</t>
  </si>
  <si>
    <t>IPC 1=1997</t>
  </si>
  <si>
    <t>IPC 1=2017</t>
  </si>
  <si>
    <t>TG_Gas</t>
  </si>
  <si>
    <t>Observación:</t>
  </si>
  <si>
    <t>A partir de los Estados Financieros Consolidados de 2004 la empresa deja de registrar el segmento "Gas" y pasa a registrar el segmento "Petroquímica"</t>
  </si>
  <si>
    <t>TG_PDVSA</t>
  </si>
  <si>
    <t>Gráfico 2</t>
  </si>
  <si>
    <r>
      <t xml:space="preserve">Ministerio de Poder Popular para el Petróleo. </t>
    </r>
    <r>
      <rPr>
        <i/>
        <sz val="11"/>
        <color theme="1"/>
        <rFont val="Perpetua"/>
        <family val="1"/>
      </rPr>
      <t xml:space="preserve">Petróleo y otros datos estadísticos. </t>
    </r>
    <r>
      <rPr>
        <sz val="11"/>
        <color theme="1"/>
        <rFont val="Perpetua"/>
        <family val="1"/>
      </rPr>
      <t xml:space="preserve">Caracas: Gobierno de la República Bolivariana de Venezuela. Recuperado de: www.minpet.gob.ve/images/pode/publicaciones/. </t>
    </r>
  </si>
  <si>
    <r>
      <t xml:space="preserve">Ministerio de Poder Popular para el Petróleo. </t>
    </r>
    <r>
      <rPr>
        <i/>
        <sz val="11"/>
        <color theme="1"/>
        <rFont val="Perpetua"/>
        <family val="1"/>
      </rPr>
      <t>Petróleo y otros datos estadísticos</t>
    </r>
    <r>
      <rPr>
        <sz val="11"/>
        <color theme="1"/>
        <rFont val="Perpetua"/>
        <family val="1"/>
      </rPr>
      <t>. Caracas: Gobierno de la República Bolivariana de Venezuela. URL: www.minpet.gob.ve/images/pode/publicaciones/.  Accedido en: XXXXXX</t>
    </r>
  </si>
  <si>
    <r>
      <t>Kornblihtt, J.; Dachevsky, F.; Rivas, G.; Casique, M. (2021).</t>
    </r>
    <r>
      <rPr>
        <i/>
        <sz val="11"/>
        <color theme="1"/>
        <rFont val="Perpetua"/>
        <family val="1"/>
      </rPr>
      <t xml:space="preserve"> Base de datos: “Cálculo de la renta de la tierra petrolera y sus cursos de apropiación de apropiación en Venezuela (1960-2017)”. Informe técnico del PIO YPF Conicet “Proyecto de Investigación Orientada (PIO) Conicet-FYPF 13320140100023CO: "La apropiación de la renta petrolera diferencial por distintos sujetos sociales en Argentina comparado con Venezuela y Brasil (2002 a la actualidad)". </t>
    </r>
    <r>
      <rPr>
        <sz val="11"/>
        <color theme="1"/>
        <rFont val="Perpetua"/>
        <family val="1"/>
      </rPr>
      <t xml:space="preserve">V1, Harvard, Dataverse DOI: https://doi.org/10.7910/DVN/YFQJYN. Recuperado de: https://dataverse.harvard.edu/dataset.xhtml?persistentId=doi:10.7910/DVN/YFQJYN. </t>
    </r>
  </si>
  <si>
    <r>
      <t>Kornblihtt, Juan; Dachevsky, Fernando; Rivas, Gabriel; Casique, Manuel.</t>
    </r>
    <r>
      <rPr>
        <i/>
        <sz val="11"/>
        <color theme="1"/>
        <rFont val="Perpetua"/>
        <family val="1"/>
      </rPr>
      <t xml:space="preserve"> Base de datos: “Cálculo de la renta de la tierra petrolera y sus cursos de apropiación de apropiación en Venezuela (1960-2017)”. Informe técnico del PIO YPF Conicet “Proyecto de Investigación Orientada (PIO) Conicet-FYPF 13320140100023CO: "La apropiación de la renta petrolera diferencial por distintos sujetos sociales en Argentina comparado con Venezuela y Brasil (2002 a la actualidad)". </t>
    </r>
    <r>
      <rPr>
        <sz val="11"/>
        <color theme="1"/>
        <rFont val="Perpetua"/>
        <family val="1"/>
      </rPr>
      <t>V1, Harvard, Dataverse DOI: https://doi.org/10.7910/DVN/YFQJYN. URL: https://dataverse.harvard.edu/dataset.xhtml?persistentId=doi:10.7910/DVN/YFQJYN. Accedido en: XXXXXXX</t>
    </r>
  </si>
  <si>
    <t>TipoCambio_IPC y TG_PetroleroPIB:</t>
  </si>
  <si>
    <t>PDVSA, Produccion…, Refinacion… y gas elaboradas con base en:</t>
  </si>
  <si>
    <t xml:space="preserve">PDVSA. Estados financieros anteriores a 1999: </t>
  </si>
  <si>
    <t>PromedioPPyE_(t+t-1)/2</t>
  </si>
  <si>
    <t>PromedioInventarios_(t+t-1)/2</t>
  </si>
  <si>
    <t>TGPDVSA_(t+t-1)/2</t>
  </si>
  <si>
    <t>Deuda_Financiera_Total</t>
  </si>
  <si>
    <t>Deuda_Financiera_Total_menoscorriente</t>
  </si>
  <si>
    <t>Deuda_Financiera_TotalTCP</t>
  </si>
  <si>
    <t>Deuda_Financiera_Total_menoscorrienteTCP</t>
  </si>
  <si>
    <t>Deuda_Financiera_TotalUSD</t>
  </si>
  <si>
    <t>Deuda_Financiera_Total_menoscorrienteUSD</t>
  </si>
  <si>
    <t>MMU$D</t>
  </si>
  <si>
    <t>TC_ImplicitoDeuda</t>
  </si>
  <si>
    <t>Deuda_FlujoNet</t>
  </si>
  <si>
    <t>Deuda_emision</t>
  </si>
  <si>
    <t>Deuda_Pago</t>
  </si>
  <si>
    <t>Deuda_FlujoNetU$D</t>
  </si>
  <si>
    <t>Deuda_FlujoNetTCP</t>
  </si>
  <si>
    <t>Rot</t>
  </si>
  <si>
    <t>Costos1=2017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</si>
</sst>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Perpetua"/>
      <family val="1"/>
    </font>
    <font>
      <sz val="11"/>
      <color theme="1"/>
      <name val="Perpetua"/>
      <family val="1"/>
    </font>
    <font>
      <sz val="11"/>
      <color theme="1"/>
      <name val="Calibri"/>
      <family val="2"/>
      <scheme val="minor"/>
    </font>
    <font>
      <i/>
      <sz val="11"/>
      <color theme="1"/>
      <name val="Perpetua"/>
      <family val="1"/>
    </font>
    <font>
      <sz val="11"/>
      <color theme="1"/>
      <name val="Calibri"/>
      <family val="2"/>
    </font>
    <font>
      <sz val="11"/>
      <name val="Perpetua"/>
      <family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A8A4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</borders>
  <cellStyleXfs count="7">
    <xf numFmtId="0" fontId="0" fillId="0" borderId="0"/>
    <xf numFmtId="0" fontId="1" fillId="0" borderId="0"/>
    <xf numFmtId="9" fontId="1" fillId="0" borderId="0" applyBorder="0" applyAlignment="0" applyProtection="0"/>
    <xf numFmtId="0" fontId="2" fillId="0" borderId="0"/>
    <xf numFmtId="9" fontId="2" fillId="0" borderId="0" applyBorder="0" applyAlignment="0" applyProtection="0"/>
    <xf numFmtId="9" fontId="5" fillId="0" borderId="0" applyFont="0" applyFill="0" applyBorder="0" applyAlignment="0" applyProtection="0"/>
    <xf numFmtId="0" fontId="1" fillId="0" borderId="0">
      <alignment vertical="top"/>
    </xf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4" fontId="4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2" fontId="4" fillId="0" borderId="1" xfId="0" applyNumberFormat="1" applyFont="1" applyBorder="1"/>
    <xf numFmtId="2" fontId="4" fillId="0" borderId="0" xfId="0" applyNumberFormat="1" applyFont="1"/>
    <xf numFmtId="9" fontId="4" fillId="0" borderId="0" xfId="5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4" fontId="4" fillId="0" borderId="0" xfId="5" applyNumberFormat="1" applyFont="1"/>
    <xf numFmtId="0" fontId="0" fillId="0" borderId="1" xfId="0" applyBorder="1"/>
    <xf numFmtId="0" fontId="7" fillId="0" borderId="1" xfId="0" applyFont="1" applyBorder="1"/>
    <xf numFmtId="0" fontId="7" fillId="0" borderId="0" xfId="0" applyFont="1"/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right"/>
    </xf>
    <xf numFmtId="4" fontId="4" fillId="0" borderId="0" xfId="0" applyNumberFormat="1" applyFont="1" applyFill="1"/>
    <xf numFmtId="3" fontId="8" fillId="0" borderId="0" xfId="0" applyNumberFormat="1" applyFont="1" applyBorder="1" applyAlignment="1">
      <alignment vertical="center"/>
    </xf>
    <xf numFmtId="4" fontId="4" fillId="0" borderId="0" xfId="0" applyNumberFormat="1" applyFont="1" applyAlignment="1">
      <alignment horizontal="right"/>
    </xf>
    <xf numFmtId="4" fontId="8" fillId="0" borderId="0" xfId="6" applyNumberFormat="1" applyFont="1" applyBorder="1" applyAlignment="1" applyProtection="1">
      <alignment vertical="center"/>
    </xf>
    <xf numFmtId="4" fontId="8" fillId="0" borderId="0" xfId="0" applyNumberFormat="1" applyFont="1" applyBorder="1" applyAlignment="1" applyProtection="1">
      <alignment vertical="top"/>
    </xf>
    <xf numFmtId="1" fontId="4" fillId="0" borderId="0" xfId="0" applyNumberFormat="1" applyFont="1"/>
    <xf numFmtId="3" fontId="4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7">
    <cellStyle name="Normal" xfId="0" builtinId="0"/>
    <cellStyle name="Normal 2" xfId="1"/>
    <cellStyle name="Normal 3" xfId="3"/>
    <cellStyle name="Normal_PODE_1994 1" xfId="6"/>
    <cellStyle name="Porcentaje" xfId="5" builtinId="5"/>
    <cellStyle name="Porcentaje 2" xfId="2"/>
    <cellStyle name="Porcentaje 3" xfId="4"/>
  </cellStyles>
  <dxfs count="0"/>
  <tableStyles count="0" defaultTableStyle="TableStyleMedium2" defaultPivotStyle="PivotStyleLight16"/>
  <colors>
    <mruColors>
      <color rgb="FF00FFCC"/>
      <color rgb="FFCC0099"/>
      <color rgb="FFA80000"/>
      <color rgb="FFD00045"/>
      <color rgb="FFB8003D"/>
      <color rgb="FFD0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TG</a:t>
            </a:r>
            <a:r>
              <a:rPr lang="en-US" sz="1400" baseline="0"/>
              <a:t> </a:t>
            </a:r>
            <a:r>
              <a:rPr lang="en-US" sz="1400"/>
              <a:t>Segmentos</a:t>
            </a:r>
            <a:r>
              <a:rPr lang="en-US" sz="1400" baseline="0"/>
              <a:t> de Operación PDVSA</a:t>
            </a:r>
          </a:p>
          <a:p>
            <a:pPr>
              <a:defRPr sz="1400"/>
            </a:pPr>
            <a:r>
              <a:rPr lang="en-US" sz="1100" baseline="0"/>
              <a:t>(KTA t-1)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43285214348206"/>
          <c:y val="0.19480351414406533"/>
          <c:w val="0.85501159230096235"/>
          <c:h val="0.52479986876640417"/>
        </c:manualLayout>
      </c:layout>
      <c:lineChart>
        <c:grouping val="standard"/>
        <c:varyColors val="0"/>
        <c:ser>
          <c:idx val="0"/>
          <c:order val="0"/>
          <c:tx>
            <c:strRef>
              <c:f>TasaGanancia!$B$1</c:f>
              <c:strCache>
                <c:ptCount val="1"/>
                <c:pt idx="0">
                  <c:v>TG_Produccion_Exploración</c:v>
                </c:pt>
              </c:strCache>
            </c:strRef>
          </c:tx>
          <c:spPr>
            <a:ln>
              <a:solidFill>
                <a:srgbClr val="D00000"/>
              </a:solidFill>
            </a:ln>
          </c:spPr>
          <c:marker>
            <c:symbol val="none"/>
          </c:marker>
          <c:cat>
            <c:numRef>
              <c:f>TasaGanancia!$A$42:$A$58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TasaGanancia!$B$42:$B$58</c:f>
              <c:numCache>
                <c:formatCode>0%</c:formatCode>
                <c:ptCount val="17"/>
                <c:pt idx="0">
                  <c:v>1.2168366474238075</c:v>
                </c:pt>
                <c:pt idx="1">
                  <c:v>0.7712941898210488</c:v>
                </c:pt>
                <c:pt idx="2">
                  <c:v>0.53660247978436248</c:v>
                </c:pt>
                <c:pt idx="3">
                  <c:v>0.40139185806803968</c:v>
                </c:pt>
                <c:pt idx="4">
                  <c:v>0.43382675356561679</c:v>
                </c:pt>
                <c:pt idx="5">
                  <c:v>0.92164152397986887</c:v>
                </c:pt>
                <c:pt idx="6">
                  <c:v>0.36877457310135969</c:v>
                </c:pt>
                <c:pt idx="7">
                  <c:v>0.35114427370827761</c:v>
                </c:pt>
                <c:pt idx="8">
                  <c:v>0.18702342504727393</c:v>
                </c:pt>
                <c:pt idx="9">
                  <c:v>6.5748478791079423E-2</c:v>
                </c:pt>
                <c:pt idx="10">
                  <c:v>0.47613594530457048</c:v>
                </c:pt>
                <c:pt idx="11">
                  <c:v>0.42980214518980359</c:v>
                </c:pt>
                <c:pt idx="12">
                  <c:v>0.47269324664622325</c:v>
                </c:pt>
                <c:pt idx="13">
                  <c:v>0.53173761450610191</c:v>
                </c:pt>
                <c:pt idx="14">
                  <c:v>0.72477045424796493</c:v>
                </c:pt>
                <c:pt idx="15">
                  <c:v>0.20737174497524827</c:v>
                </c:pt>
                <c:pt idx="16">
                  <c:v>0.14037890262483466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TasaGanancia!$C$1</c:f>
              <c:strCache>
                <c:ptCount val="1"/>
                <c:pt idx="0">
                  <c:v>TG_Refinacion_Comercio_Suministros</c:v>
                </c:pt>
              </c:strCache>
            </c:strRef>
          </c:tx>
          <c:spPr>
            <a:ln>
              <a:solidFill>
                <a:srgbClr val="D00045"/>
              </a:solidFill>
            </a:ln>
          </c:spPr>
          <c:marker>
            <c:symbol val="none"/>
          </c:marker>
          <c:val>
            <c:numRef>
              <c:f>TasaGanancia!$C$42:$C$58</c:f>
              <c:numCache>
                <c:formatCode>0%</c:formatCode>
                <c:ptCount val="17"/>
                <c:pt idx="0">
                  <c:v>-0.4070936375348701</c:v>
                </c:pt>
                <c:pt idx="1">
                  <c:v>-0.41665022882642871</c:v>
                </c:pt>
                <c:pt idx="2">
                  <c:v>-0.10119924356920636</c:v>
                </c:pt>
                <c:pt idx="3">
                  <c:v>-0.34390756189077776</c:v>
                </c:pt>
                <c:pt idx="4">
                  <c:v>-0.26632027135728836</c:v>
                </c:pt>
                <c:pt idx="5">
                  <c:v>-0.63242629479741397</c:v>
                </c:pt>
                <c:pt idx="6">
                  <c:v>1.3174155214264873</c:v>
                </c:pt>
                <c:pt idx="7">
                  <c:v>1.1334221742344464</c:v>
                </c:pt>
                <c:pt idx="8">
                  <c:v>0.23263159259380251</c:v>
                </c:pt>
                <c:pt idx="9">
                  <c:v>0.27846736149931561</c:v>
                </c:pt>
                <c:pt idx="10">
                  <c:v>-0.9378530757464355</c:v>
                </c:pt>
                <c:pt idx="11">
                  <c:v>0.20524238993288696</c:v>
                </c:pt>
                <c:pt idx="12">
                  <c:v>-0.13726733401721211</c:v>
                </c:pt>
                <c:pt idx="13">
                  <c:v>-3.546414937656301E-2</c:v>
                </c:pt>
                <c:pt idx="14">
                  <c:v>-0.20169511342500779</c:v>
                </c:pt>
                <c:pt idx="15">
                  <c:v>-0.51066575112387858</c:v>
                </c:pt>
                <c:pt idx="16">
                  <c:v>-0.6729465085382148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TasaGanancia!$D$1</c:f>
              <c:strCache>
                <c:ptCount val="1"/>
                <c:pt idx="0">
                  <c:v>TG_Gas</c:v>
                </c:pt>
              </c:strCache>
            </c:strRef>
          </c:tx>
          <c:spPr>
            <a:ln>
              <a:solidFill>
                <a:srgbClr val="CC0099"/>
              </a:solidFill>
            </a:ln>
          </c:spPr>
          <c:marker>
            <c:symbol val="none"/>
          </c:marker>
          <c:val>
            <c:numRef>
              <c:f>TasaGanancia!$D$42:$D$58</c:f>
              <c:numCache>
                <c:formatCode>General</c:formatCode>
                <c:ptCount val="17"/>
                <c:pt idx="5" formatCode="0%">
                  <c:v>0.44248654157282347</c:v>
                </c:pt>
                <c:pt idx="6" formatCode="0%">
                  <c:v>0.51999873144997688</c:v>
                </c:pt>
                <c:pt idx="7" formatCode="0%">
                  <c:v>0.20001432784231463</c:v>
                </c:pt>
                <c:pt idx="8" formatCode="0%">
                  <c:v>0.18187788070559058</c:v>
                </c:pt>
                <c:pt idx="9" formatCode="0%">
                  <c:v>3.4132330902217733E-2</c:v>
                </c:pt>
                <c:pt idx="10" formatCode="0%">
                  <c:v>0.34658648183705415</c:v>
                </c:pt>
                <c:pt idx="11" formatCode="0%">
                  <c:v>1.0416448472533193E-2</c:v>
                </c:pt>
                <c:pt idx="12" formatCode="0%">
                  <c:v>-5.7343927889482206E-2</c:v>
                </c:pt>
                <c:pt idx="13" formatCode="0%">
                  <c:v>9.138546501738086E-3</c:v>
                </c:pt>
                <c:pt idx="14" formatCode="0%">
                  <c:v>-0.29572550807835768</c:v>
                </c:pt>
                <c:pt idx="15" formatCode="0%">
                  <c:v>0.76101323715060287</c:v>
                </c:pt>
                <c:pt idx="16" formatCode="0%">
                  <c:v>6.1009359234411746E-2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104"/>
        <c:axId val="43669376"/>
      </c:lineChart>
      <c:catAx>
        <c:axId val="43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43669376"/>
        <c:crosses val="autoZero"/>
        <c:auto val="1"/>
        <c:lblAlgn val="ctr"/>
        <c:lblOffset val="100"/>
        <c:noMultiLvlLbl val="0"/>
      </c:catAx>
      <c:valAx>
        <c:axId val="436693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4319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7436351706036746E-2"/>
          <c:y val="0.84838546223388744"/>
          <c:w val="0.95123818897637791"/>
          <c:h val="0.12383675998833479"/>
        </c:manualLayout>
      </c:layout>
      <c:overlay val="0"/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AR" sz="1200"/>
              <a:t>TG_PDVSA</a:t>
            </a:r>
          </a:p>
          <a:p>
            <a:pPr>
              <a:defRPr sz="1200"/>
            </a:pPr>
            <a:r>
              <a:rPr lang="es-AR" sz="1200"/>
              <a:t>(KTA</a:t>
            </a:r>
            <a:r>
              <a:rPr lang="es-AR" sz="1200" baseline="0"/>
              <a:t> t-1)</a:t>
            </a:r>
            <a:endParaRPr lang="es-AR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TG_PDVSAbalance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TasaGanancia!$A$3:$A$58</c:f>
              <c:numCache>
                <c:formatCode>General</c:formatCode>
                <c:ptCount val="56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</c:numCache>
            </c:numRef>
          </c:cat>
          <c:val>
            <c:numRef>
              <c:f>TasaGanancia!$E$3:$E$58</c:f>
              <c:numCache>
                <c:formatCode>0%</c:formatCode>
                <c:ptCount val="56"/>
                <c:pt idx="0">
                  <c:v>0.26152446917766259</c:v>
                </c:pt>
                <c:pt idx="1">
                  <c:v>0.31290426961432993</c:v>
                </c:pt>
                <c:pt idx="2">
                  <c:v>0.3424190783297279</c:v>
                </c:pt>
                <c:pt idx="3">
                  <c:v>0.52802460887601055</c:v>
                </c:pt>
                <c:pt idx="4">
                  <c:v>0.57377997134017089</c:v>
                </c:pt>
                <c:pt idx="5">
                  <c:v>0.5625486218714103</c:v>
                </c:pt>
                <c:pt idx="6">
                  <c:v>0.67351615921716779</c:v>
                </c:pt>
                <c:pt idx="7">
                  <c:v>0.7340682684175317</c:v>
                </c:pt>
                <c:pt idx="8">
                  <c:v>0.64876960572266196</c:v>
                </c:pt>
                <c:pt idx="9">
                  <c:v>0.60487785884941947</c:v>
                </c:pt>
                <c:pt idx="10">
                  <c:v>0.80825715965338041</c:v>
                </c:pt>
                <c:pt idx="11">
                  <c:v>0.78802085103863362</c:v>
                </c:pt>
                <c:pt idx="12">
                  <c:v>1.4135363612429026</c:v>
                </c:pt>
                <c:pt idx="13">
                  <c:v>3.6572198310337583</c:v>
                </c:pt>
                <c:pt idx="14">
                  <c:v>2.3174865910503977</c:v>
                </c:pt>
                <c:pt idx="15">
                  <c:v>2.2395838437515145</c:v>
                </c:pt>
                <c:pt idx="16">
                  <c:v>2.2226566702706565</c:v>
                </c:pt>
                <c:pt idx="17">
                  <c:v>1.7377967292241063</c:v>
                </c:pt>
                <c:pt idx="18">
                  <c:v>2.379752610896281</c:v>
                </c:pt>
                <c:pt idx="19">
                  <c:v>2.3152683223505042</c:v>
                </c:pt>
                <c:pt idx="20">
                  <c:v>1.8714724760165085</c:v>
                </c:pt>
                <c:pt idx="21">
                  <c:v>1.019737754015785</c:v>
                </c:pt>
                <c:pt idx="22">
                  <c:v>0.57196027494319068</c:v>
                </c:pt>
                <c:pt idx="23">
                  <c:v>0.86390664063092404</c:v>
                </c:pt>
                <c:pt idx="24">
                  <c:v>0.67357372879368715</c:v>
                </c:pt>
                <c:pt idx="25">
                  <c:v>0.38441218911939867</c:v>
                </c:pt>
                <c:pt idx="26">
                  <c:v>0.60689839525855638</c:v>
                </c:pt>
                <c:pt idx="27">
                  <c:v>0.4868197687972079</c:v>
                </c:pt>
                <c:pt idx="28">
                  <c:v>1.2993059848974489</c:v>
                </c:pt>
                <c:pt idx="29">
                  <c:v>1.5200228102631674</c:v>
                </c:pt>
                <c:pt idx="30">
                  <c:v>0.87124509193550281</c:v>
                </c:pt>
                <c:pt idx="31">
                  <c:v>0.51140897760219428</c:v>
                </c:pt>
                <c:pt idx="32">
                  <c:v>0.36093333061406252</c:v>
                </c:pt>
                <c:pt idx="33">
                  <c:v>0.35550684174249891</c:v>
                </c:pt>
                <c:pt idx="34">
                  <c:v>0.29071603363594634</c:v>
                </c:pt>
                <c:pt idx="35">
                  <c:v>0.72337691297579654</c:v>
                </c:pt>
                <c:pt idx="36">
                  <c:v>0.62633243694338137</c:v>
                </c:pt>
                <c:pt idx="37">
                  <c:v>0.1818386826470903</c:v>
                </c:pt>
                <c:pt idx="38">
                  <c:v>0.30706796068722086</c:v>
                </c:pt>
                <c:pt idx="39">
                  <c:v>0.69440692300168605</c:v>
                </c:pt>
                <c:pt idx="40">
                  <c:v>0.43335183678413225</c:v>
                </c:pt>
                <c:pt idx="41">
                  <c:v>0.2735725967376782</c:v>
                </c:pt>
                <c:pt idx="42">
                  <c:v>0.1242943842709245</c:v>
                </c:pt>
                <c:pt idx="43">
                  <c:v>0.30779168268519053</c:v>
                </c:pt>
                <c:pt idx="44">
                  <c:v>0.46470669265131243</c:v>
                </c:pt>
                <c:pt idx="45">
                  <c:v>0.50674636550950902</c:v>
                </c:pt>
                <c:pt idx="46">
                  <c:v>0.42955118110724233</c:v>
                </c:pt>
                <c:pt idx="47">
                  <c:v>0.18022334393012626</c:v>
                </c:pt>
                <c:pt idx="48">
                  <c:v>8.5476308818409646E-2</c:v>
                </c:pt>
                <c:pt idx="49">
                  <c:v>0.12758328401203267</c:v>
                </c:pt>
                <c:pt idx="50">
                  <c:v>0.28799614055730915</c:v>
                </c:pt>
                <c:pt idx="51">
                  <c:v>0.22064456936161017</c:v>
                </c:pt>
                <c:pt idx="52">
                  <c:v>0.29428699068329051</c:v>
                </c:pt>
                <c:pt idx="53">
                  <c:v>0.31833863727760414</c:v>
                </c:pt>
                <c:pt idx="54">
                  <c:v>0.10861495940848007</c:v>
                </c:pt>
                <c:pt idx="55">
                  <c:v>1.6871367849420029E-2</c:v>
                </c:pt>
              </c:numCache>
            </c:numRef>
          </c:val>
          <c:smooth val="0"/>
        </c:ser>
        <c:ser>
          <c:idx val="1"/>
          <c:order val="1"/>
          <c:tx>
            <c:v>TG_PetroleraPIB</c:v>
          </c:tx>
          <c:spPr>
            <a:ln>
              <a:solidFill>
                <a:srgbClr val="CC0099"/>
              </a:solidFill>
            </a:ln>
          </c:spPr>
          <c:marker>
            <c:symbol val="none"/>
          </c:marker>
          <c:val>
            <c:numRef>
              <c:f>'[1]7. Tasas de ganancia'!$D$2:$D$57</c:f>
              <c:numCache>
                <c:formatCode>General</c:formatCode>
                <c:ptCount val="56"/>
                <c:pt idx="0">
                  <c:v>0.4</c:v>
                </c:pt>
                <c:pt idx="1">
                  <c:v>0.54</c:v>
                </c:pt>
                <c:pt idx="2">
                  <c:v>0.64</c:v>
                </c:pt>
                <c:pt idx="3">
                  <c:v>0.68</c:v>
                </c:pt>
                <c:pt idx="4">
                  <c:v>0.73</c:v>
                </c:pt>
                <c:pt idx="5">
                  <c:v>0.72</c:v>
                </c:pt>
                <c:pt idx="6">
                  <c:v>0.81</c:v>
                </c:pt>
                <c:pt idx="7">
                  <c:v>0.94</c:v>
                </c:pt>
                <c:pt idx="8">
                  <c:v>0.78</c:v>
                </c:pt>
                <c:pt idx="9">
                  <c:v>0.82</c:v>
                </c:pt>
                <c:pt idx="10">
                  <c:v>0.95</c:v>
                </c:pt>
                <c:pt idx="11">
                  <c:v>0.91</c:v>
                </c:pt>
                <c:pt idx="12">
                  <c:v>1.46</c:v>
                </c:pt>
                <c:pt idx="13">
                  <c:v>3.71</c:v>
                </c:pt>
                <c:pt idx="14">
                  <c:v>2.4700000000000002</c:v>
                </c:pt>
                <c:pt idx="15">
                  <c:v>2.42</c:v>
                </c:pt>
                <c:pt idx="16">
                  <c:v>2.44</c:v>
                </c:pt>
                <c:pt idx="17">
                  <c:v>2</c:v>
                </c:pt>
                <c:pt idx="18">
                  <c:v>2.65</c:v>
                </c:pt>
                <c:pt idx="19">
                  <c:v>2.82</c:v>
                </c:pt>
                <c:pt idx="20">
                  <c:v>2.11</c:v>
                </c:pt>
                <c:pt idx="21">
                  <c:v>1.1399999999999999</c:v>
                </c:pt>
                <c:pt idx="22">
                  <c:v>0.7</c:v>
                </c:pt>
                <c:pt idx="23">
                  <c:v>1</c:v>
                </c:pt>
                <c:pt idx="24">
                  <c:v>0.75</c:v>
                </c:pt>
                <c:pt idx="25">
                  <c:v>0.39</c:v>
                </c:pt>
                <c:pt idx="26">
                  <c:v>0.73</c:v>
                </c:pt>
                <c:pt idx="27">
                  <c:v>0.6</c:v>
                </c:pt>
                <c:pt idx="28">
                  <c:v>1.43</c:v>
                </c:pt>
                <c:pt idx="29">
                  <c:v>1.55</c:v>
                </c:pt>
                <c:pt idx="30">
                  <c:v>1</c:v>
                </c:pt>
                <c:pt idx="31">
                  <c:v>0.68</c:v>
                </c:pt>
                <c:pt idx="32">
                  <c:v>0.54</c:v>
                </c:pt>
                <c:pt idx="33">
                  <c:v>0.63</c:v>
                </c:pt>
                <c:pt idx="34">
                  <c:v>0.47</c:v>
                </c:pt>
                <c:pt idx="35">
                  <c:v>0.96</c:v>
                </c:pt>
                <c:pt idx="36">
                  <c:v>0.4</c:v>
                </c:pt>
                <c:pt idx="37">
                  <c:v>0.05</c:v>
                </c:pt>
                <c:pt idx="38">
                  <c:v>0.17</c:v>
                </c:pt>
                <c:pt idx="39">
                  <c:v>0.36</c:v>
                </c:pt>
                <c:pt idx="40">
                  <c:v>0.23</c:v>
                </c:pt>
                <c:pt idx="41">
                  <c:v>0.39</c:v>
                </c:pt>
                <c:pt idx="42">
                  <c:v>0.51</c:v>
                </c:pt>
                <c:pt idx="43">
                  <c:v>0.71</c:v>
                </c:pt>
                <c:pt idx="44">
                  <c:v>0.92</c:v>
                </c:pt>
                <c:pt idx="45">
                  <c:v>0.9</c:v>
                </c:pt>
                <c:pt idx="46">
                  <c:v>0.73</c:v>
                </c:pt>
                <c:pt idx="47">
                  <c:v>0.76</c:v>
                </c:pt>
                <c:pt idx="48">
                  <c:v>0.22</c:v>
                </c:pt>
                <c:pt idx="49">
                  <c:v>0.53</c:v>
                </c:pt>
                <c:pt idx="50">
                  <c:v>0.51</c:v>
                </c:pt>
                <c:pt idx="51">
                  <c:v>0.34</c:v>
                </c:pt>
                <c:pt idx="52">
                  <c:v>0.34</c:v>
                </c:pt>
                <c:pt idx="53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43136"/>
        <c:axId val="77797248"/>
      </c:lineChart>
      <c:catAx>
        <c:axId val="77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797248"/>
        <c:crosses val="autoZero"/>
        <c:auto val="1"/>
        <c:lblAlgn val="ctr"/>
        <c:lblOffset val="100"/>
        <c:noMultiLvlLbl val="0"/>
      </c:catAx>
      <c:valAx>
        <c:axId val="777972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77643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AR" sz="1200" b="1" i="0" kern="1200" baseline="0">
                <a:solidFill>
                  <a:srgbClr val="000000"/>
                </a:solidFill>
                <a:effectLst/>
              </a:rPr>
              <a:t>TG_PDVSA</a:t>
            </a:r>
            <a:endParaRPr lang="es-AR" sz="1200">
              <a:effectLst/>
            </a:endParaRPr>
          </a:p>
          <a:p>
            <a:pPr>
              <a:defRPr sz="1200"/>
            </a:pPr>
            <a:r>
              <a:rPr lang="es-AR" sz="1200" b="1" i="0" kern="1200" baseline="0">
                <a:solidFill>
                  <a:srgbClr val="000000"/>
                </a:solidFill>
                <a:effectLst/>
              </a:rPr>
              <a:t>[KTA (t+t-1)/2]</a:t>
            </a:r>
            <a:endParaRPr lang="es-AR" sz="1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TG_PDVSAbalance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TasaGanancia!$A$3:$A$58</c:f>
              <c:numCache>
                <c:formatCode>General</c:formatCode>
                <c:ptCount val="56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</c:numCache>
            </c:numRef>
          </c:cat>
          <c:val>
            <c:numRef>
              <c:f>TasaGanancia!$F$3:$F$58</c:f>
              <c:numCache>
                <c:formatCode>0%</c:formatCode>
                <c:ptCount val="56"/>
                <c:pt idx="0">
                  <c:v>0.26558697643295981</c:v>
                </c:pt>
                <c:pt idx="1">
                  <c:v>0.32540859739457317</c:v>
                </c:pt>
                <c:pt idx="2">
                  <c:v>0.35527986937362716</c:v>
                </c:pt>
                <c:pt idx="3">
                  <c:v>0.54076867750379431</c:v>
                </c:pt>
                <c:pt idx="4">
                  <c:v>0.58467293840522627</c:v>
                </c:pt>
                <c:pt idx="5">
                  <c:v>0.58491302608588058</c:v>
                </c:pt>
                <c:pt idx="6">
                  <c:v>0.69800722064895449</c:v>
                </c:pt>
                <c:pt idx="7">
                  <c:v>0.72514886881631746</c:v>
                </c:pt>
                <c:pt idx="8">
                  <c:v>0.63448818909603799</c:v>
                </c:pt>
                <c:pt idx="9">
                  <c:v>0.60531683048039397</c:v>
                </c:pt>
                <c:pt idx="10">
                  <c:v>0.81368466895817737</c:v>
                </c:pt>
                <c:pt idx="11">
                  <c:v>0.81152743148831874</c:v>
                </c:pt>
                <c:pt idx="12">
                  <c:v>1.4454096720747673</c:v>
                </c:pt>
                <c:pt idx="13">
                  <c:v>3.5536715630642317</c:v>
                </c:pt>
                <c:pt idx="14">
                  <c:v>2.4266399913052061</c:v>
                </c:pt>
                <c:pt idx="15">
                  <c:v>2.2705051548271991</c:v>
                </c:pt>
                <c:pt idx="16">
                  <c:v>2.1594125957683947</c:v>
                </c:pt>
                <c:pt idx="17">
                  <c:v>1.5730389421273931</c:v>
                </c:pt>
                <c:pt idx="18">
                  <c:v>2.1305875173125743</c:v>
                </c:pt>
                <c:pt idx="19">
                  <c:v>2.1689016616069838</c:v>
                </c:pt>
                <c:pt idx="20">
                  <c:v>1.6617743434266758</c:v>
                </c:pt>
                <c:pt idx="21">
                  <c:v>0.87447251993095443</c:v>
                </c:pt>
                <c:pt idx="22">
                  <c:v>0.56075080045629688</c:v>
                </c:pt>
                <c:pt idx="23">
                  <c:v>0.87257964226914919</c:v>
                </c:pt>
                <c:pt idx="24">
                  <c:v>0.67730701283808836</c:v>
                </c:pt>
                <c:pt idx="25">
                  <c:v>0.38293162720931267</c:v>
                </c:pt>
                <c:pt idx="26">
                  <c:v>0.64254796506336942</c:v>
                </c:pt>
                <c:pt idx="27">
                  <c:v>0.5084625113732455</c:v>
                </c:pt>
                <c:pt idx="28">
                  <c:v>1.2974170591048184</c:v>
                </c:pt>
                <c:pt idx="29">
                  <c:v>1.3255698191008263</c:v>
                </c:pt>
                <c:pt idx="30">
                  <c:v>0.77157385228011299</c:v>
                </c:pt>
                <c:pt idx="31">
                  <c:v>0.47812754872713564</c:v>
                </c:pt>
                <c:pt idx="32">
                  <c:v>0.34995039717995385</c:v>
                </c:pt>
                <c:pt idx="33">
                  <c:v>0.36706261029662179</c:v>
                </c:pt>
                <c:pt idx="34">
                  <c:v>0.29534299589094209</c:v>
                </c:pt>
                <c:pt idx="35">
                  <c:v>0.75567748370169896</c:v>
                </c:pt>
                <c:pt idx="36">
                  <c:v>0.64995716208968124</c:v>
                </c:pt>
                <c:pt idx="37">
                  <c:v>0.19167804155532089</c:v>
                </c:pt>
                <c:pt idx="38">
                  <c:v>0.31471458466752961</c:v>
                </c:pt>
                <c:pt idx="39">
                  <c:v>0.71261527604208985</c:v>
                </c:pt>
                <c:pt idx="40">
                  <c:v>0.42305451971857855</c:v>
                </c:pt>
                <c:pt idx="41">
                  <c:v>0.167044007805524</c:v>
                </c:pt>
                <c:pt idx="42">
                  <c:v>0.12331821470839546</c:v>
                </c:pt>
                <c:pt idx="43">
                  <c:v>0.30504156074719596</c:v>
                </c:pt>
                <c:pt idx="44">
                  <c:v>0.46614876003360767</c:v>
                </c:pt>
                <c:pt idx="45">
                  <c:v>0.48705835492081889</c:v>
                </c:pt>
                <c:pt idx="46">
                  <c:v>0.42233998801356543</c:v>
                </c:pt>
                <c:pt idx="47">
                  <c:v>0.17839543092520505</c:v>
                </c:pt>
                <c:pt idx="48">
                  <c:v>9.1152409288376007E-2</c:v>
                </c:pt>
                <c:pt idx="49">
                  <c:v>9.71204116453315E-2</c:v>
                </c:pt>
                <c:pt idx="50">
                  <c:v>0.30600337418414036</c:v>
                </c:pt>
                <c:pt idx="51">
                  <c:v>0.2237960914207974</c:v>
                </c:pt>
                <c:pt idx="52">
                  <c:v>0.26944198236461531</c:v>
                </c:pt>
                <c:pt idx="53">
                  <c:v>0.19583348703141742</c:v>
                </c:pt>
                <c:pt idx="54">
                  <c:v>9.0770656991379789E-2</c:v>
                </c:pt>
                <c:pt idx="55">
                  <c:v>8.9154391098137161E-3</c:v>
                </c:pt>
              </c:numCache>
            </c:numRef>
          </c:val>
          <c:smooth val="0"/>
        </c:ser>
        <c:ser>
          <c:idx val="1"/>
          <c:order val="1"/>
          <c:tx>
            <c:v>TG_PetroleraPIB</c:v>
          </c:tx>
          <c:spPr>
            <a:ln>
              <a:solidFill>
                <a:srgbClr val="CC0099"/>
              </a:solidFill>
            </a:ln>
          </c:spPr>
          <c:marker>
            <c:symbol val="none"/>
          </c:marker>
          <c:val>
            <c:numRef>
              <c:f>'[1]7. Tasas de ganancia'!$D$2:$D$57</c:f>
              <c:numCache>
                <c:formatCode>General</c:formatCode>
                <c:ptCount val="56"/>
                <c:pt idx="0">
                  <c:v>0.4</c:v>
                </c:pt>
                <c:pt idx="1">
                  <c:v>0.54</c:v>
                </c:pt>
                <c:pt idx="2">
                  <c:v>0.64</c:v>
                </c:pt>
                <c:pt idx="3">
                  <c:v>0.68</c:v>
                </c:pt>
                <c:pt idx="4">
                  <c:v>0.73</c:v>
                </c:pt>
                <c:pt idx="5">
                  <c:v>0.72</c:v>
                </c:pt>
                <c:pt idx="6">
                  <c:v>0.81</c:v>
                </c:pt>
                <c:pt idx="7">
                  <c:v>0.94</c:v>
                </c:pt>
                <c:pt idx="8">
                  <c:v>0.78</c:v>
                </c:pt>
                <c:pt idx="9">
                  <c:v>0.82</c:v>
                </c:pt>
                <c:pt idx="10">
                  <c:v>0.95</c:v>
                </c:pt>
                <c:pt idx="11">
                  <c:v>0.91</c:v>
                </c:pt>
                <c:pt idx="12">
                  <c:v>1.46</c:v>
                </c:pt>
                <c:pt idx="13">
                  <c:v>3.71</c:v>
                </c:pt>
                <c:pt idx="14">
                  <c:v>2.4700000000000002</c:v>
                </c:pt>
                <c:pt idx="15">
                  <c:v>2.42</c:v>
                </c:pt>
                <c:pt idx="16">
                  <c:v>2.44</c:v>
                </c:pt>
                <c:pt idx="17">
                  <c:v>2</c:v>
                </c:pt>
                <c:pt idx="18">
                  <c:v>2.65</c:v>
                </c:pt>
                <c:pt idx="19">
                  <c:v>2.82</c:v>
                </c:pt>
                <c:pt idx="20">
                  <c:v>2.11</c:v>
                </c:pt>
                <c:pt idx="21">
                  <c:v>1.1399999999999999</c:v>
                </c:pt>
                <c:pt idx="22">
                  <c:v>0.7</c:v>
                </c:pt>
                <c:pt idx="23">
                  <c:v>1</c:v>
                </c:pt>
                <c:pt idx="24">
                  <c:v>0.75</c:v>
                </c:pt>
                <c:pt idx="25">
                  <c:v>0.39</c:v>
                </c:pt>
                <c:pt idx="26">
                  <c:v>0.73</c:v>
                </c:pt>
                <c:pt idx="27">
                  <c:v>0.6</c:v>
                </c:pt>
                <c:pt idx="28">
                  <c:v>1.43</c:v>
                </c:pt>
                <c:pt idx="29">
                  <c:v>1.55</c:v>
                </c:pt>
                <c:pt idx="30">
                  <c:v>1</c:v>
                </c:pt>
                <c:pt idx="31">
                  <c:v>0.68</c:v>
                </c:pt>
                <c:pt idx="32">
                  <c:v>0.54</c:v>
                </c:pt>
                <c:pt idx="33">
                  <c:v>0.63</c:v>
                </c:pt>
                <c:pt idx="34">
                  <c:v>0.47</c:v>
                </c:pt>
                <c:pt idx="35">
                  <c:v>0.96</c:v>
                </c:pt>
                <c:pt idx="36">
                  <c:v>0.4</c:v>
                </c:pt>
                <c:pt idx="37">
                  <c:v>0.05</c:v>
                </c:pt>
                <c:pt idx="38">
                  <c:v>0.17</c:v>
                </c:pt>
                <c:pt idx="39">
                  <c:v>0.36</c:v>
                </c:pt>
                <c:pt idx="40">
                  <c:v>0.23</c:v>
                </c:pt>
                <c:pt idx="41">
                  <c:v>0.39</c:v>
                </c:pt>
                <c:pt idx="42">
                  <c:v>0.51</c:v>
                </c:pt>
                <c:pt idx="43">
                  <c:v>0.71</c:v>
                </c:pt>
                <c:pt idx="44">
                  <c:v>0.92</c:v>
                </c:pt>
                <c:pt idx="45">
                  <c:v>0.9</c:v>
                </c:pt>
                <c:pt idx="46">
                  <c:v>0.73</c:v>
                </c:pt>
                <c:pt idx="47">
                  <c:v>0.76</c:v>
                </c:pt>
                <c:pt idx="48">
                  <c:v>0.22</c:v>
                </c:pt>
                <c:pt idx="49">
                  <c:v>0.53</c:v>
                </c:pt>
                <c:pt idx="50">
                  <c:v>0.51</c:v>
                </c:pt>
                <c:pt idx="51">
                  <c:v>0.34</c:v>
                </c:pt>
                <c:pt idx="52">
                  <c:v>0.34</c:v>
                </c:pt>
                <c:pt idx="53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8320"/>
        <c:axId val="82022784"/>
      </c:lineChart>
      <c:catAx>
        <c:axId val="820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2022784"/>
        <c:crosses val="autoZero"/>
        <c:auto val="1"/>
        <c:lblAlgn val="ctr"/>
        <c:lblOffset val="100"/>
        <c:noMultiLvlLbl val="0"/>
      </c:catAx>
      <c:valAx>
        <c:axId val="820227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82008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AR" sz="1200" b="1" i="0" kern="1200" baseline="0">
                <a:solidFill>
                  <a:srgbClr val="000000"/>
                </a:solidFill>
                <a:effectLst/>
              </a:rPr>
              <a:t>TG_PDVSA</a:t>
            </a:r>
            <a:endParaRPr lang="es-AR" sz="1200">
              <a:effectLst/>
            </a:endParaRPr>
          </a:p>
          <a:p>
            <a:pPr>
              <a:defRPr sz="1200"/>
            </a:pPr>
            <a:r>
              <a:rPr lang="es-AR" sz="1200" b="1" i="0" kern="1200" baseline="0">
                <a:solidFill>
                  <a:srgbClr val="000000"/>
                </a:solidFill>
                <a:effectLst/>
              </a:rPr>
              <a:t>[KTA (t+t-1)/2]</a:t>
            </a:r>
            <a:endParaRPr lang="es-AR" sz="1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TG_PDVSAbalance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TasaGanancia!$A$3:$A$58</c:f>
              <c:numCache>
                <c:formatCode>General</c:formatCode>
                <c:ptCount val="56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</c:numCache>
            </c:numRef>
          </c:cat>
          <c:val>
            <c:numRef>
              <c:f>TasaGanancia!$F$3:$F$58</c:f>
              <c:numCache>
                <c:formatCode>0%</c:formatCode>
                <c:ptCount val="56"/>
                <c:pt idx="0">
                  <c:v>0.26558697643295981</c:v>
                </c:pt>
                <c:pt idx="1">
                  <c:v>0.32540859739457317</c:v>
                </c:pt>
                <c:pt idx="2">
                  <c:v>0.35527986937362716</c:v>
                </c:pt>
                <c:pt idx="3">
                  <c:v>0.54076867750379431</c:v>
                </c:pt>
                <c:pt idx="4">
                  <c:v>0.58467293840522627</c:v>
                </c:pt>
                <c:pt idx="5">
                  <c:v>0.58491302608588058</c:v>
                </c:pt>
                <c:pt idx="6">
                  <c:v>0.69800722064895449</c:v>
                </c:pt>
                <c:pt idx="7">
                  <c:v>0.72514886881631746</c:v>
                </c:pt>
                <c:pt idx="8">
                  <c:v>0.63448818909603799</c:v>
                </c:pt>
                <c:pt idx="9">
                  <c:v>0.60531683048039397</c:v>
                </c:pt>
                <c:pt idx="10">
                  <c:v>0.81368466895817737</c:v>
                </c:pt>
                <c:pt idx="11">
                  <c:v>0.81152743148831874</c:v>
                </c:pt>
                <c:pt idx="12">
                  <c:v>1.4454096720747673</c:v>
                </c:pt>
                <c:pt idx="13">
                  <c:v>3.5536715630642317</c:v>
                </c:pt>
                <c:pt idx="14">
                  <c:v>2.4266399913052061</c:v>
                </c:pt>
                <c:pt idx="15">
                  <c:v>2.2705051548271991</c:v>
                </c:pt>
                <c:pt idx="16">
                  <c:v>2.1594125957683947</c:v>
                </c:pt>
                <c:pt idx="17">
                  <c:v>1.5730389421273931</c:v>
                </c:pt>
                <c:pt idx="18">
                  <c:v>2.1305875173125743</c:v>
                </c:pt>
                <c:pt idx="19">
                  <c:v>2.1689016616069838</c:v>
                </c:pt>
                <c:pt idx="20">
                  <c:v>1.6617743434266758</c:v>
                </c:pt>
                <c:pt idx="21">
                  <c:v>0.87447251993095443</c:v>
                </c:pt>
                <c:pt idx="22">
                  <c:v>0.56075080045629688</c:v>
                </c:pt>
                <c:pt idx="23">
                  <c:v>0.87257964226914919</c:v>
                </c:pt>
                <c:pt idx="24">
                  <c:v>0.67730701283808836</c:v>
                </c:pt>
                <c:pt idx="25">
                  <c:v>0.38293162720931267</c:v>
                </c:pt>
                <c:pt idx="26">
                  <c:v>0.64254796506336942</c:v>
                </c:pt>
                <c:pt idx="27">
                  <c:v>0.5084625113732455</c:v>
                </c:pt>
                <c:pt idx="28">
                  <c:v>1.2974170591048184</c:v>
                </c:pt>
                <c:pt idx="29">
                  <c:v>1.3255698191008263</c:v>
                </c:pt>
                <c:pt idx="30">
                  <c:v>0.77157385228011299</c:v>
                </c:pt>
                <c:pt idx="31">
                  <c:v>0.47812754872713564</c:v>
                </c:pt>
                <c:pt idx="32">
                  <c:v>0.34995039717995385</c:v>
                </c:pt>
                <c:pt idx="33">
                  <c:v>0.36706261029662179</c:v>
                </c:pt>
                <c:pt idx="34">
                  <c:v>0.29534299589094209</c:v>
                </c:pt>
                <c:pt idx="35">
                  <c:v>0.75567748370169896</c:v>
                </c:pt>
                <c:pt idx="36">
                  <c:v>0.64995716208968124</c:v>
                </c:pt>
                <c:pt idx="37">
                  <c:v>0.19167804155532089</c:v>
                </c:pt>
                <c:pt idx="38">
                  <c:v>0.31471458466752961</c:v>
                </c:pt>
                <c:pt idx="39">
                  <c:v>0.71261527604208985</c:v>
                </c:pt>
                <c:pt idx="40">
                  <c:v>0.42305451971857855</c:v>
                </c:pt>
                <c:pt idx="41">
                  <c:v>0.167044007805524</c:v>
                </c:pt>
                <c:pt idx="42">
                  <c:v>0.12331821470839546</c:v>
                </c:pt>
                <c:pt idx="43">
                  <c:v>0.30504156074719596</c:v>
                </c:pt>
                <c:pt idx="44">
                  <c:v>0.46614876003360767</c:v>
                </c:pt>
                <c:pt idx="45">
                  <c:v>0.48705835492081889</c:v>
                </c:pt>
                <c:pt idx="46">
                  <c:v>0.42233998801356543</c:v>
                </c:pt>
                <c:pt idx="47">
                  <c:v>0.17839543092520505</c:v>
                </c:pt>
                <c:pt idx="48">
                  <c:v>9.1152409288376007E-2</c:v>
                </c:pt>
                <c:pt idx="49">
                  <c:v>9.71204116453315E-2</c:v>
                </c:pt>
                <c:pt idx="50">
                  <c:v>0.30600337418414036</c:v>
                </c:pt>
                <c:pt idx="51">
                  <c:v>0.2237960914207974</c:v>
                </c:pt>
                <c:pt idx="52">
                  <c:v>0.26944198236461531</c:v>
                </c:pt>
                <c:pt idx="53">
                  <c:v>0.19583348703141742</c:v>
                </c:pt>
                <c:pt idx="54">
                  <c:v>9.0770656991379789E-2</c:v>
                </c:pt>
                <c:pt idx="55">
                  <c:v>8.9154391098137161E-3</c:v>
                </c:pt>
              </c:numCache>
            </c:numRef>
          </c:val>
          <c:smooth val="0"/>
        </c:ser>
        <c:ser>
          <c:idx val="1"/>
          <c:order val="1"/>
          <c:tx>
            <c:v>TG_PetroleraPIB</c:v>
          </c:tx>
          <c:spPr>
            <a:ln>
              <a:solidFill>
                <a:srgbClr val="CC0099"/>
              </a:solidFill>
            </a:ln>
          </c:spPr>
          <c:marker>
            <c:symbol val="none"/>
          </c:marker>
          <c:val>
            <c:numRef>
              <c:f>'[1]7. Tasas de ganancia'!$D$2:$D$57</c:f>
              <c:numCache>
                <c:formatCode>General</c:formatCode>
                <c:ptCount val="56"/>
                <c:pt idx="0">
                  <c:v>0.4</c:v>
                </c:pt>
                <c:pt idx="1">
                  <c:v>0.54</c:v>
                </c:pt>
                <c:pt idx="2">
                  <c:v>0.64</c:v>
                </c:pt>
                <c:pt idx="3">
                  <c:v>0.68</c:v>
                </c:pt>
                <c:pt idx="4">
                  <c:v>0.73</c:v>
                </c:pt>
                <c:pt idx="5">
                  <c:v>0.72</c:v>
                </c:pt>
                <c:pt idx="6">
                  <c:v>0.81</c:v>
                </c:pt>
                <c:pt idx="7">
                  <c:v>0.94</c:v>
                </c:pt>
                <c:pt idx="8">
                  <c:v>0.78</c:v>
                </c:pt>
                <c:pt idx="9">
                  <c:v>0.82</c:v>
                </c:pt>
                <c:pt idx="10">
                  <c:v>0.95</c:v>
                </c:pt>
                <c:pt idx="11">
                  <c:v>0.91</c:v>
                </c:pt>
                <c:pt idx="12">
                  <c:v>1.46</c:v>
                </c:pt>
                <c:pt idx="13">
                  <c:v>3.71</c:v>
                </c:pt>
                <c:pt idx="14">
                  <c:v>2.4700000000000002</c:v>
                </c:pt>
                <c:pt idx="15">
                  <c:v>2.42</c:v>
                </c:pt>
                <c:pt idx="16">
                  <c:v>2.44</c:v>
                </c:pt>
                <c:pt idx="17">
                  <c:v>2</c:v>
                </c:pt>
                <c:pt idx="18">
                  <c:v>2.65</c:v>
                </c:pt>
                <c:pt idx="19">
                  <c:v>2.82</c:v>
                </c:pt>
                <c:pt idx="20">
                  <c:v>2.11</c:v>
                </c:pt>
                <c:pt idx="21">
                  <c:v>1.1399999999999999</c:v>
                </c:pt>
                <c:pt idx="22">
                  <c:v>0.7</c:v>
                </c:pt>
                <c:pt idx="23">
                  <c:v>1</c:v>
                </c:pt>
                <c:pt idx="24">
                  <c:v>0.75</c:v>
                </c:pt>
                <c:pt idx="25">
                  <c:v>0.39</c:v>
                </c:pt>
                <c:pt idx="26">
                  <c:v>0.73</c:v>
                </c:pt>
                <c:pt idx="27">
                  <c:v>0.6</c:v>
                </c:pt>
                <c:pt idx="28">
                  <c:v>1.43</c:v>
                </c:pt>
                <c:pt idx="29">
                  <c:v>1.55</c:v>
                </c:pt>
                <c:pt idx="30">
                  <c:v>1</c:v>
                </c:pt>
                <c:pt idx="31">
                  <c:v>0.68</c:v>
                </c:pt>
                <c:pt idx="32">
                  <c:v>0.54</c:v>
                </c:pt>
                <c:pt idx="33">
                  <c:v>0.63</c:v>
                </c:pt>
                <c:pt idx="34">
                  <c:v>0.47</c:v>
                </c:pt>
                <c:pt idx="35">
                  <c:v>0.96</c:v>
                </c:pt>
                <c:pt idx="36">
                  <c:v>0.4</c:v>
                </c:pt>
                <c:pt idx="37">
                  <c:v>0.05</c:v>
                </c:pt>
                <c:pt idx="38">
                  <c:v>0.17</c:v>
                </c:pt>
                <c:pt idx="39">
                  <c:v>0.36</c:v>
                </c:pt>
                <c:pt idx="40">
                  <c:v>0.23</c:v>
                </c:pt>
                <c:pt idx="41">
                  <c:v>0.39</c:v>
                </c:pt>
                <c:pt idx="42">
                  <c:v>0.51</c:v>
                </c:pt>
                <c:pt idx="43">
                  <c:v>0.71</c:v>
                </c:pt>
                <c:pt idx="44">
                  <c:v>0.92</c:v>
                </c:pt>
                <c:pt idx="45">
                  <c:v>0.9</c:v>
                </c:pt>
                <c:pt idx="46">
                  <c:v>0.73</c:v>
                </c:pt>
                <c:pt idx="47">
                  <c:v>0.76</c:v>
                </c:pt>
                <c:pt idx="48">
                  <c:v>0.22</c:v>
                </c:pt>
                <c:pt idx="49">
                  <c:v>0.53</c:v>
                </c:pt>
                <c:pt idx="50">
                  <c:v>0.51</c:v>
                </c:pt>
                <c:pt idx="51">
                  <c:v>0.34</c:v>
                </c:pt>
                <c:pt idx="52">
                  <c:v>0.34</c:v>
                </c:pt>
                <c:pt idx="53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v>TG_PetroleraPIB°2</c:v>
          </c:tx>
          <c:spPr>
            <a:ln>
              <a:solidFill>
                <a:srgbClr val="00FFCC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55"/>
                <c:pt idx="0">
                  <c:v>0.25733013766518176</c:v>
                </c:pt>
                <c:pt idx="1">
                  <c:v>0.3533843311011981</c:v>
                </c:pt>
                <c:pt idx="2">
                  <c:v>0.47311911544056967</c:v>
                </c:pt>
                <c:pt idx="3">
                  <c:v>0.56091305552694259</c:v>
                </c:pt>
                <c:pt idx="4">
                  <c:v>0.5808745214365203</c:v>
                </c:pt>
                <c:pt idx="5">
                  <c:v>0.61817542202163911</c:v>
                </c:pt>
                <c:pt idx="6">
                  <c:v>0.61666179774327512</c:v>
                </c:pt>
                <c:pt idx="7">
                  <c:v>0.70793657250072894</c:v>
                </c:pt>
                <c:pt idx="8">
                  <c:v>0.94514152607043378</c:v>
                </c:pt>
                <c:pt idx="9">
                  <c:v>0.68491091123903414</c:v>
                </c:pt>
                <c:pt idx="10">
                  <c:v>0.73102269253457641</c:v>
                </c:pt>
                <c:pt idx="11">
                  <c:v>0.8224638273301822</c:v>
                </c:pt>
                <c:pt idx="12">
                  <c:v>0.81967752909349401</c:v>
                </c:pt>
                <c:pt idx="13">
                  <c:v>1.290647384865522</c:v>
                </c:pt>
                <c:pt idx="14">
                  <c:v>3.1388960974291917</c:v>
                </c:pt>
                <c:pt idx="15">
                  <c:v>2.0172667810397509</c:v>
                </c:pt>
                <c:pt idx="16">
                  <c:v>1.9321218461100511</c:v>
                </c:pt>
                <c:pt idx="17">
                  <c:v>1.8968564241655461</c:v>
                </c:pt>
                <c:pt idx="18">
                  <c:v>1.4344911302436929</c:v>
                </c:pt>
                <c:pt idx="19">
                  <c:v>1.8268916328627591</c:v>
                </c:pt>
                <c:pt idx="20">
                  <c:v>1.8002426824857414</c:v>
                </c:pt>
                <c:pt idx="21">
                  <c:v>1.3487922502399772</c:v>
                </c:pt>
                <c:pt idx="22">
                  <c:v>0.65660133968367496</c:v>
                </c:pt>
                <c:pt idx="23">
                  <c:v>0.50358794258842499</c:v>
                </c:pt>
                <c:pt idx="24">
                  <c:v>0.76295422316107442</c:v>
                </c:pt>
                <c:pt idx="25">
                  <c:v>0.5820878753611507</c:v>
                </c:pt>
                <c:pt idx="26">
                  <c:v>0.23184852490277522</c:v>
                </c:pt>
                <c:pt idx="27">
                  <c:v>0.44643920318402597</c:v>
                </c:pt>
                <c:pt idx="28">
                  <c:v>0.32026820583832211</c:v>
                </c:pt>
                <c:pt idx="29">
                  <c:v>0.6238969693148585</c:v>
                </c:pt>
                <c:pt idx="30">
                  <c:v>0.88564307251295116</c:v>
                </c:pt>
                <c:pt idx="31">
                  <c:v>0.50902801889075333</c:v>
                </c:pt>
                <c:pt idx="32">
                  <c:v>0.3690086097921183</c:v>
                </c:pt>
                <c:pt idx="33">
                  <c:v>0.28297596112557255</c:v>
                </c:pt>
                <c:pt idx="34">
                  <c:v>0.29104828320361958</c:v>
                </c:pt>
                <c:pt idx="35">
                  <c:v>0.22244368376673992</c:v>
                </c:pt>
                <c:pt idx="36">
                  <c:v>0.39003169598406767</c:v>
                </c:pt>
                <c:pt idx="37">
                  <c:v>0.19449563072631559</c:v>
                </c:pt>
                <c:pt idx="38">
                  <c:v>-2.9014012735331541E-2</c:v>
                </c:pt>
                <c:pt idx="39">
                  <c:v>8.5272821556022754E-2</c:v>
                </c:pt>
                <c:pt idx="40">
                  <c:v>0.25080055917535032</c:v>
                </c:pt>
                <c:pt idx="41">
                  <c:v>0.15616496610412328</c:v>
                </c:pt>
                <c:pt idx="42">
                  <c:v>0.27569872209734009</c:v>
                </c:pt>
                <c:pt idx="43">
                  <c:v>0.33081713734910312</c:v>
                </c:pt>
                <c:pt idx="44">
                  <c:v>0.47575810399739643</c:v>
                </c:pt>
                <c:pt idx="45">
                  <c:v>0.63895361043739607</c:v>
                </c:pt>
                <c:pt idx="46">
                  <c:v>0.61655991608284377</c:v>
                </c:pt>
                <c:pt idx="47">
                  <c:v>0.43954397613127438</c:v>
                </c:pt>
                <c:pt idx="48">
                  <c:v>0.42390899235324575</c:v>
                </c:pt>
                <c:pt idx="49">
                  <c:v>0.15000600656825794</c:v>
                </c:pt>
                <c:pt idx="50">
                  <c:v>0.3401632286111102</c:v>
                </c:pt>
                <c:pt idx="51">
                  <c:v>0.3333794029782563</c:v>
                </c:pt>
                <c:pt idx="52">
                  <c:v>0.23228860302352458</c:v>
                </c:pt>
                <c:pt idx="53">
                  <c:v>0.23543150792290413</c:v>
                </c:pt>
                <c:pt idx="54">
                  <c:v>9.2253162657971413E-2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0576"/>
        <c:axId val="97802496"/>
      </c:lineChart>
      <c:catAx>
        <c:axId val="978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802496"/>
        <c:crosses val="autoZero"/>
        <c:auto val="1"/>
        <c:lblAlgn val="ctr"/>
        <c:lblOffset val="100"/>
        <c:noMultiLvlLbl val="0"/>
      </c:catAx>
      <c:valAx>
        <c:axId val="978024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7800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142875</xdr:rowOff>
    </xdr:from>
    <xdr:to>
      <xdr:col>6</xdr:col>
      <xdr:colOff>361950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0</xdr:colOff>
      <xdr:row>34</xdr:row>
      <xdr:rowOff>142875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21</xdr:row>
      <xdr:rowOff>19050</xdr:rowOff>
    </xdr:from>
    <xdr:to>
      <xdr:col>13</xdr:col>
      <xdr:colOff>342900</xdr:colOff>
      <xdr:row>34</xdr:row>
      <xdr:rowOff>161925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666750</xdr:colOff>
      <xdr:row>21</xdr:row>
      <xdr:rowOff>19050</xdr:rowOff>
    </xdr:from>
    <xdr:to>
      <xdr:col>19</xdr:col>
      <xdr:colOff>666750</xdr:colOff>
      <xdr:row>34</xdr:row>
      <xdr:rowOff>161925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_de_la_tierra_petrolera_v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_de_la_tierra_petrolera_ven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 PIB"/>
      <sheetName val="2. Consumo Intermedio"/>
      <sheetName val="3. Remuneraciones"/>
      <sheetName val="4. Capital fijo constante"/>
      <sheetName val="5. Consumo capital fijo"/>
      <sheetName val="6. Plusvalía "/>
      <sheetName val="7. Tasas de ganancia"/>
      <sheetName val="8. rotación"/>
      <sheetName val="9. Renta de la tierra petrolera"/>
      <sheetName val="10. Tipos de cambio"/>
      <sheetName val="11. Precios"/>
      <sheetName val="12. Productividad"/>
      <sheetName val="13. Costos x barril"/>
      <sheetName val="PQ"/>
      <sheetName val="TGpetrorecalculo"/>
      <sheetName val="TGTotal1=2017"/>
      <sheetName val="TGnoPet"/>
      <sheetName val="TGpetro1=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0.4</v>
          </cell>
        </row>
        <row r="3">
          <cell r="D3">
            <v>0.54</v>
          </cell>
        </row>
        <row r="4">
          <cell r="D4">
            <v>0.64</v>
          </cell>
        </row>
        <row r="5">
          <cell r="D5">
            <v>0.68</v>
          </cell>
        </row>
        <row r="6">
          <cell r="D6">
            <v>0.73</v>
          </cell>
        </row>
        <row r="7">
          <cell r="D7">
            <v>0.72</v>
          </cell>
        </row>
        <row r="8">
          <cell r="D8">
            <v>0.81</v>
          </cell>
        </row>
        <row r="9">
          <cell r="D9">
            <v>0.94</v>
          </cell>
        </row>
        <row r="10">
          <cell r="D10">
            <v>0.78</v>
          </cell>
        </row>
        <row r="11">
          <cell r="D11">
            <v>0.82</v>
          </cell>
        </row>
        <row r="12">
          <cell r="D12">
            <v>0.95</v>
          </cell>
        </row>
        <row r="13">
          <cell r="D13">
            <v>0.91</v>
          </cell>
        </row>
        <row r="14">
          <cell r="D14">
            <v>1.46</v>
          </cell>
        </row>
        <row r="15">
          <cell r="D15">
            <v>3.71</v>
          </cell>
        </row>
        <row r="16">
          <cell r="D16">
            <v>2.4700000000000002</v>
          </cell>
        </row>
        <row r="17">
          <cell r="D17">
            <v>2.42</v>
          </cell>
        </row>
        <row r="18">
          <cell r="D18">
            <v>2.44</v>
          </cell>
        </row>
        <row r="19">
          <cell r="D19">
            <v>2</v>
          </cell>
        </row>
        <row r="20">
          <cell r="D20">
            <v>2.65</v>
          </cell>
        </row>
        <row r="21">
          <cell r="D21">
            <v>2.82</v>
          </cell>
        </row>
        <row r="22">
          <cell r="D22">
            <v>2.11</v>
          </cell>
        </row>
        <row r="23">
          <cell r="D23">
            <v>1.1399999999999999</v>
          </cell>
        </row>
        <row r="24">
          <cell r="D24">
            <v>0.7</v>
          </cell>
        </row>
        <row r="25">
          <cell r="D25">
            <v>1</v>
          </cell>
        </row>
        <row r="26">
          <cell r="D26">
            <v>0.75</v>
          </cell>
        </row>
        <row r="27">
          <cell r="D27">
            <v>0.39</v>
          </cell>
        </row>
        <row r="28">
          <cell r="D28">
            <v>0.73</v>
          </cell>
        </row>
        <row r="29">
          <cell r="D29">
            <v>0.6</v>
          </cell>
        </row>
        <row r="30">
          <cell r="D30">
            <v>1.43</v>
          </cell>
        </row>
        <row r="31">
          <cell r="D31">
            <v>1.55</v>
          </cell>
        </row>
        <row r="32">
          <cell r="D32">
            <v>1</v>
          </cell>
        </row>
        <row r="33">
          <cell r="D33">
            <v>0.68</v>
          </cell>
        </row>
        <row r="34">
          <cell r="D34">
            <v>0.54</v>
          </cell>
        </row>
        <row r="35">
          <cell r="D35">
            <v>0.63</v>
          </cell>
        </row>
        <row r="36">
          <cell r="D36">
            <v>0.47</v>
          </cell>
        </row>
        <row r="37">
          <cell r="D37">
            <v>0.96</v>
          </cell>
        </row>
        <row r="38">
          <cell r="D38">
            <v>0.4</v>
          </cell>
        </row>
        <row r="39">
          <cell r="D39">
            <v>0.05</v>
          </cell>
        </row>
        <row r="40">
          <cell r="D40">
            <v>0.17</v>
          </cell>
        </row>
        <row r="41">
          <cell r="D41">
            <v>0.36</v>
          </cell>
        </row>
        <row r="42">
          <cell r="D42">
            <v>0.23</v>
          </cell>
        </row>
        <row r="43">
          <cell r="D43">
            <v>0.39</v>
          </cell>
        </row>
        <row r="44">
          <cell r="D44">
            <v>0.51</v>
          </cell>
        </row>
        <row r="45">
          <cell r="D45">
            <v>0.71</v>
          </cell>
        </row>
        <row r="46">
          <cell r="D46">
            <v>0.92</v>
          </cell>
        </row>
        <row r="47">
          <cell r="D47">
            <v>0.9</v>
          </cell>
        </row>
        <row r="48">
          <cell r="D48">
            <v>0.73</v>
          </cell>
        </row>
        <row r="49">
          <cell r="D49">
            <v>0.76</v>
          </cell>
        </row>
        <row r="50">
          <cell r="D50">
            <v>0.22</v>
          </cell>
        </row>
        <row r="51">
          <cell r="D51">
            <v>0.53</v>
          </cell>
        </row>
        <row r="52">
          <cell r="D52">
            <v>0.51</v>
          </cell>
        </row>
        <row r="53">
          <cell r="D53">
            <v>0.34</v>
          </cell>
        </row>
        <row r="54">
          <cell r="D54">
            <v>0.34</v>
          </cell>
        </row>
        <row r="55">
          <cell r="D55">
            <v>0.13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Glosario"/>
      <sheetName val="1. PIB"/>
      <sheetName val="2. Consumo Intermedio"/>
      <sheetName val="3. Remuneraciones"/>
      <sheetName val="4. Capital fijo constante"/>
      <sheetName val="5. Consumo capital fijo"/>
      <sheetName val="6. Plusvalía "/>
      <sheetName val="7. Tasas de ganancia"/>
      <sheetName val="8. rotación del capital"/>
      <sheetName val="9. Renta de la tierra petrolera"/>
      <sheetName val="10. Tipos de cambio"/>
      <sheetName val="11. Precios"/>
      <sheetName val="12. Productividad"/>
      <sheetName val="13. Costos x barril"/>
      <sheetName val="14. PQ"/>
      <sheetName val="15. TGpetrorecalculo"/>
      <sheetName val="16. TGTotal1=2014"/>
      <sheetName val="17. TGnoP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>
            <v>2.6388123946923265E-3</v>
          </cell>
          <cell r="H2">
            <v>5.3747798750175714E-5</v>
          </cell>
        </row>
        <row r="3">
          <cell r="H3">
            <v>5.2227484632784241E-5</v>
          </cell>
        </row>
        <row r="4">
          <cell r="H4">
            <v>5.2751286245543175E-5</v>
          </cell>
        </row>
        <row r="5">
          <cell r="H5">
            <v>5.3326008613308448E-5</v>
          </cell>
        </row>
        <row r="6">
          <cell r="H6">
            <v>5.44574599685627E-5</v>
          </cell>
        </row>
        <row r="7">
          <cell r="H7">
            <v>5.5420025303191008E-5</v>
          </cell>
        </row>
        <row r="8">
          <cell r="H8">
            <v>5.6382760603698334E-5</v>
          </cell>
        </row>
        <row r="9">
          <cell r="H9">
            <v>5.6365956984575263E-5</v>
          </cell>
        </row>
        <row r="10">
          <cell r="H10">
            <v>5.710871554357131E-5</v>
          </cell>
        </row>
        <row r="11">
          <cell r="H11">
            <v>5.8493617972933233E-5</v>
          </cell>
        </row>
        <row r="12">
          <cell r="H12">
            <v>5.9963638803337974E-5</v>
          </cell>
        </row>
        <row r="13">
          <cell r="H13">
            <v>6.1906252955233772E-5</v>
          </cell>
        </row>
        <row r="14">
          <cell r="H14">
            <v>6.3645693984741396E-5</v>
          </cell>
        </row>
        <row r="15">
          <cell r="H15">
            <v>6.6263852219140959E-5</v>
          </cell>
        </row>
        <row r="16">
          <cell r="H16">
            <v>7.175374500006388E-5</v>
          </cell>
        </row>
        <row r="17">
          <cell r="H17">
            <v>7.9135161211997264E-5</v>
          </cell>
        </row>
        <row r="18">
          <cell r="H18">
            <v>8.5131876908921272E-5</v>
          </cell>
        </row>
        <row r="19">
          <cell r="H19">
            <v>9.1737101123308301E-5</v>
          </cell>
        </row>
        <row r="20">
          <cell r="H20">
            <v>9.8323475738329211E-5</v>
          </cell>
        </row>
        <row r="21">
          <cell r="H21">
            <v>1.1045135014249017E-4</v>
          </cell>
        </row>
        <row r="22">
          <cell r="H22">
            <v>1.3430176483367624E-4</v>
          </cell>
        </row>
        <row r="23">
          <cell r="H23">
            <v>1.5578726917227893E-4</v>
          </cell>
        </row>
        <row r="24">
          <cell r="H24">
            <v>1.7085494370678968E-4</v>
          </cell>
        </row>
        <row r="25">
          <cell r="H25">
            <v>1.8166465604273422E-4</v>
          </cell>
        </row>
        <row r="26">
          <cell r="H26">
            <v>2.0271105800564844E-4</v>
          </cell>
        </row>
        <row r="27">
          <cell r="H27">
            <v>2.25784602113711E-4</v>
          </cell>
        </row>
        <row r="28">
          <cell r="H28">
            <v>2.5184714955719413E-4</v>
          </cell>
        </row>
        <row r="29">
          <cell r="H29">
            <v>3.2270624400966119E-4</v>
          </cell>
        </row>
        <row r="30">
          <cell r="H30">
            <v>4.1780374308315546E-4</v>
          </cell>
        </row>
        <row r="31">
          <cell r="H31">
            <v>7.7069438345835821E-4</v>
          </cell>
        </row>
        <row r="32">
          <cell r="H32">
            <v>1.0840260188368198E-3</v>
          </cell>
        </row>
        <row r="33">
          <cell r="H33">
            <v>1.4548214476492313E-3</v>
          </cell>
        </row>
        <row r="34">
          <cell r="H34">
            <v>1.9119648975731934E-3</v>
          </cell>
        </row>
        <row r="35">
          <cell r="H35">
            <v>2.6408365311625412E-3</v>
          </cell>
        </row>
        <row r="36">
          <cell r="H36">
            <v>4.246918766533333E-3</v>
          </cell>
        </row>
        <row r="37">
          <cell r="H37">
            <v>6.7917963885445543E-3</v>
          </cell>
        </row>
        <row r="38">
          <cell r="H38">
            <v>1.3575147465208111E-2</v>
          </cell>
        </row>
        <row r="39">
          <cell r="H39">
            <v>2.036817731274999E-2</v>
          </cell>
        </row>
        <row r="40">
          <cell r="H40">
            <v>2.7656321249568683E-2</v>
          </cell>
        </row>
        <row r="41">
          <cell r="H41">
            <v>3.4174885786763108E-2</v>
          </cell>
        </row>
        <row r="42">
          <cell r="H42">
            <v>3.9713099878595802E-2</v>
          </cell>
        </row>
        <row r="43">
          <cell r="H43">
            <v>4.4689543043539372E-2</v>
          </cell>
        </row>
        <row r="44">
          <cell r="H44">
            <v>5.4715016397234535E-2</v>
          </cell>
        </row>
        <row r="45">
          <cell r="H45">
            <v>7.172619596426881E-2</v>
          </cell>
        </row>
        <row r="46">
          <cell r="H46">
            <v>8.7324516174873149E-2</v>
          </cell>
        </row>
        <row r="47">
          <cell r="H47">
            <v>0.1012568203907937</v>
          </cell>
        </row>
        <row r="48">
          <cell r="H48">
            <v>0.11508254982172751</v>
          </cell>
        </row>
        <row r="49">
          <cell r="H49">
            <v>0.13660608578676309</v>
          </cell>
        </row>
        <row r="50">
          <cell r="H50">
            <v>0.17956320047028151</v>
          </cell>
        </row>
        <row r="51">
          <cell r="H51">
            <v>0.23089800769319241</v>
          </cell>
        </row>
        <row r="52">
          <cell r="H52">
            <v>0.29800258143665892</v>
          </cell>
        </row>
        <row r="53">
          <cell r="H53">
            <v>0.37890889573296194</v>
          </cell>
        </row>
        <row r="54">
          <cell r="H54">
            <v>0.45889509399240891</v>
          </cell>
        </row>
        <row r="55">
          <cell r="H55">
            <v>0.63568516696272226</v>
          </cell>
        </row>
        <row r="56">
          <cell r="H56">
            <v>1</v>
          </cell>
        </row>
        <row r="57">
          <cell r="H57">
            <v>2.1179793229479493</v>
          </cell>
        </row>
        <row r="58">
          <cell r="H58">
            <v>7.5059232469872574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D22" workbookViewId="0">
      <selection activeCell="P40" sqref="P40"/>
    </sheetView>
  </sheetViews>
  <sheetFormatPr baseColWidth="10" defaultRowHeight="15.75" x14ac:dyDescent="0.3"/>
  <cols>
    <col min="1" max="16384" width="11.42578125" style="2"/>
  </cols>
  <sheetData>
    <row r="1" spans="1:3" x14ac:dyDescent="0.3">
      <c r="A1" s="29" t="s">
        <v>13</v>
      </c>
      <c r="B1" s="30"/>
      <c r="C1" s="31"/>
    </row>
    <row r="2" spans="1:3" x14ac:dyDescent="0.3">
      <c r="A2" s="32"/>
      <c r="B2" s="33"/>
      <c r="C2" s="34"/>
    </row>
    <row r="19" spans="1:3" x14ac:dyDescent="0.3">
      <c r="A19" s="29" t="s">
        <v>29</v>
      </c>
      <c r="B19" s="30"/>
      <c r="C19" s="31"/>
    </row>
    <row r="20" spans="1:3" x14ac:dyDescent="0.3">
      <c r="A20" s="32"/>
      <c r="B20" s="33"/>
      <c r="C20" s="34"/>
    </row>
  </sheetData>
  <mergeCells count="2">
    <mergeCell ref="A1:C2"/>
    <mergeCell ref="A19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pane xSplit="1" ySplit="1" topLeftCell="K37" activePane="bottomRight" state="frozen"/>
      <selection pane="topRight" activeCell="B1" sqref="B1"/>
      <selection pane="bottomLeft" activeCell="A2" sqref="A2"/>
      <selection pane="bottomRight" activeCell="R57" sqref="R57"/>
    </sheetView>
  </sheetViews>
  <sheetFormatPr baseColWidth="10" defaultRowHeight="15.75" x14ac:dyDescent="0.3"/>
  <cols>
    <col min="1" max="1" width="11.42578125" style="1"/>
    <col min="2" max="2" width="16.42578125" style="2" bestFit="1" customWidth="1"/>
    <col min="3" max="3" width="16" style="2" customWidth="1"/>
    <col min="4" max="4" width="15.85546875" style="2" customWidth="1"/>
    <col min="5" max="5" width="16.42578125" style="2" bestFit="1" customWidth="1"/>
    <col min="6" max="6" width="15.28515625" style="2" bestFit="1" customWidth="1"/>
    <col min="7" max="7" width="14.42578125" style="2" bestFit="1" customWidth="1"/>
    <col min="8" max="8" width="17.42578125" style="2" customWidth="1"/>
    <col min="9" max="9" width="11.42578125" style="2"/>
    <col min="10" max="10" width="18.5703125" style="2" customWidth="1"/>
    <col min="11" max="11" width="17.5703125" style="2" customWidth="1"/>
    <col min="12" max="12" width="19.28515625" style="2" customWidth="1"/>
    <col min="13" max="13" width="24.42578125" style="2" customWidth="1"/>
    <col min="14" max="15" width="19.28515625" style="2" customWidth="1"/>
    <col min="16" max="16" width="11.42578125" style="2"/>
    <col min="17" max="17" width="17.42578125" style="2" customWidth="1"/>
    <col min="18" max="18" width="11.42578125" style="2"/>
    <col min="19" max="19" width="17.42578125" style="2" bestFit="1" customWidth="1"/>
    <col min="20" max="16384" width="11.42578125" style="2"/>
  </cols>
  <sheetData>
    <row r="1" spans="1:19" ht="31.5" x14ac:dyDescent="0.3">
      <c r="A1" s="3" t="s">
        <v>0</v>
      </c>
      <c r="B1" s="6" t="s">
        <v>1</v>
      </c>
      <c r="C1" s="6" t="s">
        <v>11</v>
      </c>
      <c r="D1" s="6" t="s">
        <v>6</v>
      </c>
      <c r="E1" s="6" t="s">
        <v>2</v>
      </c>
      <c r="F1" s="6" t="s">
        <v>3</v>
      </c>
      <c r="G1" s="6" t="s">
        <v>7</v>
      </c>
      <c r="H1" s="6" t="s">
        <v>4</v>
      </c>
      <c r="I1" s="13" t="s">
        <v>5</v>
      </c>
      <c r="J1" s="6" t="s">
        <v>19</v>
      </c>
      <c r="K1" s="6" t="s">
        <v>20</v>
      </c>
      <c r="L1" s="6" t="s">
        <v>21</v>
      </c>
      <c r="M1" s="6" t="s">
        <v>37</v>
      </c>
      <c r="N1" s="6" t="s">
        <v>38</v>
      </c>
      <c r="O1" s="6" t="s">
        <v>54</v>
      </c>
      <c r="P1" s="13" t="s">
        <v>5</v>
      </c>
      <c r="R1" s="6" t="s">
        <v>53</v>
      </c>
    </row>
    <row r="2" spans="1:19" x14ac:dyDescent="0.3">
      <c r="A2" s="4">
        <v>1960</v>
      </c>
      <c r="B2" s="5">
        <v>7112</v>
      </c>
      <c r="C2" s="5">
        <f>D2+G2</f>
        <v>2353</v>
      </c>
      <c r="D2" s="5">
        <v>1283</v>
      </c>
      <c r="E2" s="5">
        <v>9772</v>
      </c>
      <c r="F2" s="5">
        <v>829</v>
      </c>
      <c r="G2" s="5">
        <v>1070</v>
      </c>
      <c r="H2" s="5">
        <v>3024</v>
      </c>
      <c r="I2" s="2" t="s">
        <v>8</v>
      </c>
      <c r="J2" s="5">
        <f>C2/TipoCambio_IPC!E2</f>
        <v>1950562618.8383279</v>
      </c>
      <c r="K2" s="5">
        <f>E2/TipoCambio_IPC!E2</f>
        <v>8100679095.320076</v>
      </c>
      <c r="L2" s="5">
        <f>F2/TipoCambio_IPC!E2</f>
        <v>687214794.312356</v>
      </c>
      <c r="M2" s="5"/>
      <c r="N2" s="5"/>
      <c r="O2" s="5">
        <f>H2/TipoCambio_IPC!E2</f>
        <v>2506800407.7208257</v>
      </c>
      <c r="P2" s="2" t="s">
        <v>8</v>
      </c>
      <c r="Q2" s="5">
        <f>(E2+F2)/'[2]11. Precios'!H2</f>
        <v>197235984.47769627</v>
      </c>
      <c r="R2" s="27">
        <f>O2/L2</f>
        <v>3.6477683956574185</v>
      </c>
      <c r="S2" s="28">
        <f>F2/'[2]11. Precios'!H2</f>
        <v>15423887.475899464</v>
      </c>
    </row>
    <row r="3" spans="1:19" x14ac:dyDescent="0.3">
      <c r="A3" s="4">
        <v>1961</v>
      </c>
      <c r="B3" s="5">
        <v>7324</v>
      </c>
      <c r="C3" s="5">
        <f t="shared" ref="C3:C11" si="0">D3+G3</f>
        <v>2694</v>
      </c>
      <c r="D3" s="5">
        <v>1477</v>
      </c>
      <c r="E3" s="5">
        <v>9266</v>
      </c>
      <c r="F3" s="5">
        <v>720</v>
      </c>
      <c r="G3" s="5">
        <v>1217</v>
      </c>
      <c r="H3" s="5">
        <v>2909</v>
      </c>
      <c r="I3" s="2" t="s">
        <v>8</v>
      </c>
      <c r="J3" s="5">
        <f>C3/TipoCambio_IPC!E3</f>
        <v>2298249284.675746</v>
      </c>
      <c r="K3" s="5">
        <f>E3/TipoCambio_IPC!E3</f>
        <v>7904817324.3524361</v>
      </c>
      <c r="L3" s="5">
        <f>F3/TipoCambio_IPC!E3</f>
        <v>614231434.657215</v>
      </c>
      <c r="M3" s="5">
        <f t="shared" ref="M3:M57" si="1">(K3+K2)/2</f>
        <v>8002748209.836256</v>
      </c>
      <c r="N3" s="5">
        <f t="shared" ref="N3:N57" si="2">(L3+L2)/2</f>
        <v>650723114.48478556</v>
      </c>
      <c r="O3" s="5">
        <f>H3/TipoCambio_IPC!E3</f>
        <v>2481665615.8581085</v>
      </c>
      <c r="P3" s="2" t="s">
        <v>8</v>
      </c>
      <c r="Q3" s="5">
        <f>(E3+F3)/'[2]11. Precios'!H3</f>
        <v>191202009.25264525</v>
      </c>
      <c r="R3" s="27">
        <f t="shared" ref="R3:R58" si="3">O3/L3</f>
        <v>4.040277777777777</v>
      </c>
      <c r="S3" s="28">
        <f>F3/'[2]11. Precios'!H3</f>
        <v>13785844.848979028</v>
      </c>
    </row>
    <row r="4" spans="1:19" x14ac:dyDescent="0.3">
      <c r="A4" s="4">
        <v>1962</v>
      </c>
      <c r="B4" s="5">
        <v>7802</v>
      </c>
      <c r="C4" s="5">
        <f t="shared" si="0"/>
        <v>3156</v>
      </c>
      <c r="D4" s="5">
        <v>1694</v>
      </c>
      <c r="E4" s="5">
        <v>8664</v>
      </c>
      <c r="F4" s="5">
        <v>647</v>
      </c>
      <c r="G4" s="5">
        <v>1462</v>
      </c>
      <c r="H4" s="5">
        <v>2864</v>
      </c>
      <c r="I4" s="2" t="s">
        <v>8</v>
      </c>
      <c r="J4" s="5">
        <f>C4/TipoCambio_IPC!E4</f>
        <v>2665646729.7467785</v>
      </c>
      <c r="K4" s="5">
        <f>E4/TipoCambio_IPC!E4</f>
        <v>7317859083.1831713</v>
      </c>
      <c r="L4" s="5">
        <f>F4/TipoCambio_IPC!E4</f>
        <v>546474472.1629169</v>
      </c>
      <c r="M4" s="5">
        <f t="shared" si="1"/>
        <v>7611338203.7678032</v>
      </c>
      <c r="N4" s="5">
        <f t="shared" si="2"/>
        <v>580352953.41006589</v>
      </c>
      <c r="O4" s="5">
        <f>H4/TipoCambio_IPC!E4</f>
        <v>2419015283.2683058</v>
      </c>
      <c r="P4" s="2" t="s">
        <v>8</v>
      </c>
      <c r="Q4" s="5">
        <f>(E4+F4)/'[2]11. Precios'!H4</f>
        <v>176507544.4162589</v>
      </c>
      <c r="R4" s="27">
        <f t="shared" si="3"/>
        <v>4.4265842349304476</v>
      </c>
      <c r="S4" s="28">
        <f>F4/'[2]11. Precios'!H4</f>
        <v>12265103.773742832</v>
      </c>
    </row>
    <row r="5" spans="1:19" x14ac:dyDescent="0.3">
      <c r="A5" s="4">
        <v>1963</v>
      </c>
      <c r="B5" s="5">
        <v>7799</v>
      </c>
      <c r="C5" s="5">
        <f t="shared" si="0"/>
        <v>3223</v>
      </c>
      <c r="D5" s="5">
        <v>1679</v>
      </c>
      <c r="E5" s="5">
        <v>8086</v>
      </c>
      <c r="F5" s="5">
        <v>645</v>
      </c>
      <c r="G5" s="5">
        <v>1544</v>
      </c>
      <c r="H5" s="5">
        <v>3412</v>
      </c>
      <c r="I5" s="2" t="s">
        <v>8</v>
      </c>
      <c r="J5" s="5">
        <f>C5/TipoCambio_IPC!E5</f>
        <v>2692897847.6991596</v>
      </c>
      <c r="K5" s="5">
        <f>E5/TipoCambio_IPC!E5</f>
        <v>6756057088.5806408</v>
      </c>
      <c r="L5" s="5">
        <f>F5/TipoCambio_IPC!E5</f>
        <v>538913779.63573015</v>
      </c>
      <c r="M5" s="5">
        <f t="shared" si="1"/>
        <v>7036958085.8819065</v>
      </c>
      <c r="N5" s="5">
        <f t="shared" si="2"/>
        <v>542694125.89932346</v>
      </c>
      <c r="O5" s="5">
        <f>H5/TipoCambio_IPC!E5</f>
        <v>2850812118.011025</v>
      </c>
      <c r="P5" s="2" t="s">
        <v>8</v>
      </c>
      <c r="Q5" s="5">
        <f>(E5+F5)/'[2]11. Precios'!H5</f>
        <v>163728736.25912112</v>
      </c>
      <c r="R5" s="27">
        <f t="shared" si="3"/>
        <v>5.2899224806201541</v>
      </c>
      <c r="S5" s="28">
        <f>F5/'[2]11. Precios'!H5</f>
        <v>12095411.165632015</v>
      </c>
    </row>
    <row r="6" spans="1:19" x14ac:dyDescent="0.3">
      <c r="A6" s="4">
        <v>1964</v>
      </c>
      <c r="B6" s="5">
        <v>10809</v>
      </c>
      <c r="C6" s="5">
        <f t="shared" si="0"/>
        <v>4708</v>
      </c>
      <c r="D6" s="5">
        <v>2457</v>
      </c>
      <c r="E6" s="5">
        <v>7778</v>
      </c>
      <c r="F6" s="5">
        <v>718</v>
      </c>
      <c r="G6" s="5">
        <v>2251</v>
      </c>
      <c r="H6" s="5">
        <v>3267</v>
      </c>
      <c r="I6" s="2" t="s">
        <v>8</v>
      </c>
      <c r="J6" s="5">
        <f>C6/TipoCambio_IPC!E6</f>
        <v>3851924139.4518399</v>
      </c>
      <c r="K6" s="5">
        <f>E6/TipoCambio_IPC!E6</f>
        <v>6363692854.0051851</v>
      </c>
      <c r="L6" s="5">
        <f>F6/TipoCambio_IPC!E6</f>
        <v>587442976.23755753</v>
      </c>
      <c r="M6" s="5">
        <f t="shared" si="1"/>
        <v>6559874971.2929134</v>
      </c>
      <c r="N6" s="5">
        <f t="shared" si="2"/>
        <v>563178377.93664384</v>
      </c>
      <c r="O6" s="5">
        <f>H6/TipoCambio_IPC!E6</f>
        <v>2672947358.4513936</v>
      </c>
      <c r="P6" s="2" t="s">
        <v>8</v>
      </c>
      <c r="Q6" s="5">
        <f>(E6+F6)/'[2]11. Precios'!H6</f>
        <v>156011683.3378675</v>
      </c>
      <c r="R6" s="27">
        <f t="shared" si="3"/>
        <v>4.5501392757660168</v>
      </c>
      <c r="S6" s="28">
        <f>F6/'[2]11. Precios'!H6</f>
        <v>13184603.182272701</v>
      </c>
    </row>
    <row r="7" spans="1:19" x14ac:dyDescent="0.3">
      <c r="A7" s="4">
        <v>1965</v>
      </c>
      <c r="B7" s="5">
        <v>10893</v>
      </c>
      <c r="C7" s="5">
        <f t="shared" si="0"/>
        <v>4961</v>
      </c>
      <c r="D7" s="5">
        <v>2638</v>
      </c>
      <c r="E7" s="5">
        <v>7553</v>
      </c>
      <c r="F7" s="5">
        <v>771</v>
      </c>
      <c r="G7" s="5">
        <v>2323</v>
      </c>
      <c r="H7" s="5">
        <v>3293</v>
      </c>
      <c r="I7" s="2" t="s">
        <v>8</v>
      </c>
      <c r="J7" s="5">
        <f>C7/TipoCambio_IPC!E7</f>
        <v>3988422517.4583158</v>
      </c>
      <c r="K7" s="5">
        <f>E7/TipoCambio_IPC!E7</f>
        <v>6072274798.2992668</v>
      </c>
      <c r="L7" s="5">
        <f>F7/TipoCambio_IPC!E7</f>
        <v>619849578.90755117</v>
      </c>
      <c r="M7" s="5">
        <f t="shared" si="1"/>
        <v>6217983826.1522255</v>
      </c>
      <c r="N7" s="5">
        <f t="shared" si="2"/>
        <v>603646277.57255435</v>
      </c>
      <c r="O7" s="5">
        <f>H7/TipoCambio_IPC!E7</f>
        <v>2647424984.8801117</v>
      </c>
      <c r="P7" s="2" t="s">
        <v>8</v>
      </c>
      <c r="Q7" s="5">
        <f>(E7+F7)/'[2]11. Precios'!H7</f>
        <v>150198415.72538429</v>
      </c>
      <c r="R7" s="27">
        <f t="shared" si="3"/>
        <v>4.2710765239948119</v>
      </c>
      <c r="S7" s="28">
        <f>F7/'[2]11. Precios'!H7</f>
        <v>13911938.794362241</v>
      </c>
    </row>
    <row r="8" spans="1:19" x14ac:dyDescent="0.3">
      <c r="A8" s="4">
        <v>1966</v>
      </c>
      <c r="B8" s="5">
        <v>10587</v>
      </c>
      <c r="C8" s="5">
        <f t="shared" si="0"/>
        <v>4764</v>
      </c>
      <c r="D8" s="5">
        <v>2504</v>
      </c>
      <c r="E8" s="5">
        <v>7043</v>
      </c>
      <c r="F8" s="5">
        <v>778</v>
      </c>
      <c r="G8" s="5">
        <v>2260</v>
      </c>
      <c r="H8" s="5">
        <v>3212</v>
      </c>
      <c r="I8" s="2" t="s">
        <v>8</v>
      </c>
      <c r="J8" s="5">
        <f>C8/TipoCambio_IPC!E8</f>
        <v>3764645345.7897649</v>
      </c>
      <c r="K8" s="5">
        <f>E8/TipoCambio_IPC!E8</f>
        <v>5565574552.9801245</v>
      </c>
      <c r="L8" s="5">
        <f>F8/TipoCambio_IPC!E8</f>
        <v>614797245.80697668</v>
      </c>
      <c r="M8" s="5">
        <f t="shared" si="1"/>
        <v>5818924675.6396961</v>
      </c>
      <c r="N8" s="5">
        <f t="shared" si="2"/>
        <v>617323412.35726392</v>
      </c>
      <c r="O8" s="5">
        <f>H8/TipoCambio_IPC!E8</f>
        <v>2538211765.4653072</v>
      </c>
      <c r="P8" s="2" t="s">
        <v>8</v>
      </c>
      <c r="Q8" s="5">
        <f>(E8+F8)/'[2]11. Precios'!H8</f>
        <v>138712612.08673409</v>
      </c>
      <c r="R8" s="27">
        <f t="shared" si="3"/>
        <v>4.1285347043701801</v>
      </c>
      <c r="S8" s="28">
        <f>F8/'[2]11. Precios'!H8</f>
        <v>13798543.946231827</v>
      </c>
    </row>
    <row r="9" spans="1:19" x14ac:dyDescent="0.3">
      <c r="A9" s="4">
        <v>1967</v>
      </c>
      <c r="B9" s="5">
        <v>11108</v>
      </c>
      <c r="C9" s="5">
        <f t="shared" si="0"/>
        <v>5266</v>
      </c>
      <c r="D9" s="5">
        <v>2514</v>
      </c>
      <c r="E9" s="5">
        <v>6576</v>
      </c>
      <c r="F9" s="5">
        <v>694</v>
      </c>
      <c r="G9" s="5">
        <v>2752</v>
      </c>
      <c r="H9" s="5">
        <v>3081</v>
      </c>
      <c r="I9" s="2" t="s">
        <v>8</v>
      </c>
      <c r="J9" s="5">
        <f>C9/TipoCambio_IPC!E9</f>
        <v>4162580276.453187</v>
      </c>
      <c r="K9" s="5">
        <f>E9/TipoCambio_IPC!E9</f>
        <v>5198087333.4516058</v>
      </c>
      <c r="L9" s="5">
        <f>F9/TipoCambio_IPC!E9</f>
        <v>548581601.18847537</v>
      </c>
      <c r="M9" s="5">
        <f t="shared" si="1"/>
        <v>5381830943.2158651</v>
      </c>
      <c r="N9" s="5">
        <f t="shared" si="2"/>
        <v>581689423.49772596</v>
      </c>
      <c r="O9" s="5">
        <f>H9/TipoCambio_IPC!E9</f>
        <v>2435417742.4520068</v>
      </c>
      <c r="P9" s="2" t="s">
        <v>8</v>
      </c>
      <c r="Q9" s="5">
        <f>(E9+F9)/'[2]11. Precios'!H9</f>
        <v>128978560.62285008</v>
      </c>
      <c r="R9" s="27">
        <f t="shared" si="3"/>
        <v>4.4394812680115274</v>
      </c>
      <c r="S9" s="28">
        <f>F9/'[2]11. Precios'!H9</f>
        <v>12312396.296046486</v>
      </c>
    </row>
    <row r="10" spans="1:19" x14ac:dyDescent="0.3">
      <c r="A10" s="4">
        <v>1968</v>
      </c>
      <c r="B10" s="5">
        <v>11218</v>
      </c>
      <c r="C10" s="5">
        <f t="shared" si="0"/>
        <v>5407</v>
      </c>
      <c r="D10" s="5">
        <v>2653</v>
      </c>
      <c r="E10" s="5">
        <v>6853</v>
      </c>
      <c r="F10" s="5">
        <v>694</v>
      </c>
      <c r="G10" s="5">
        <v>2754</v>
      </c>
      <c r="H10" s="5">
        <v>3257</v>
      </c>
      <c r="I10" s="2" t="s">
        <v>8</v>
      </c>
      <c r="J10" s="5">
        <f>C10/TipoCambio_IPC!E10</f>
        <v>4218447314.0200663</v>
      </c>
      <c r="K10" s="5">
        <f>E10/TipoCambio_IPC!E10</f>
        <v>5346591352.5022221</v>
      </c>
      <c r="L10" s="5">
        <f>F10/TipoCambio_IPC!E10</f>
        <v>541446723.86349654</v>
      </c>
      <c r="M10" s="5">
        <f t="shared" si="1"/>
        <v>5272339342.9769135</v>
      </c>
      <c r="N10" s="5">
        <f t="shared" si="2"/>
        <v>545014162.52598596</v>
      </c>
      <c r="O10" s="5">
        <f>H10/TipoCambio_IPC!E10</f>
        <v>2541054725.6821446</v>
      </c>
      <c r="P10" s="2" t="s">
        <v>8</v>
      </c>
      <c r="Q10" s="5">
        <f>(E10+F10)/'[2]11. Precios'!H10</f>
        <v>132151457.58692449</v>
      </c>
      <c r="R10" s="27">
        <f t="shared" si="3"/>
        <v>4.6930835734870318</v>
      </c>
      <c r="S10" s="28">
        <f>F10/'[2]11. Precios'!H10</f>
        <v>12152260.708271578</v>
      </c>
    </row>
    <row r="11" spans="1:19" x14ac:dyDescent="0.3">
      <c r="A11" s="4">
        <v>1969</v>
      </c>
      <c r="B11" s="5">
        <v>11017</v>
      </c>
      <c r="C11" s="5">
        <f t="shared" si="0"/>
        <v>5015</v>
      </c>
      <c r="D11" s="5">
        <v>2264</v>
      </c>
      <c r="E11" s="5">
        <v>7361</v>
      </c>
      <c r="F11" s="5">
        <v>717</v>
      </c>
      <c r="G11" s="5">
        <v>2751</v>
      </c>
      <c r="H11" s="5">
        <v>3545</v>
      </c>
      <c r="I11" s="2" t="s">
        <v>8</v>
      </c>
      <c r="J11" s="5">
        <f>C11/TipoCambio_IPC!E11</f>
        <v>3819980141.2838082</v>
      </c>
      <c r="K11" s="5">
        <f>E11/TipoCambio_IPC!E11</f>
        <v>5606953902.2911491</v>
      </c>
      <c r="L11" s="5">
        <f>F11/TipoCambio_IPC!E11</f>
        <v>546146712.12372696</v>
      </c>
      <c r="M11" s="5">
        <f t="shared" si="1"/>
        <v>5476772627.3966856</v>
      </c>
      <c r="N11" s="5">
        <f t="shared" si="2"/>
        <v>543796717.99361181</v>
      </c>
      <c r="O11" s="5">
        <f>H11/TipoCambio_IPC!E11</f>
        <v>2700265124.7958326</v>
      </c>
      <c r="P11" s="2" t="s">
        <v>8</v>
      </c>
      <c r="Q11" s="5">
        <f>(E11+F11)/'[2]11. Precios'!H11</f>
        <v>138100536.09161147</v>
      </c>
      <c r="R11" s="27">
        <f t="shared" si="3"/>
        <v>4.9442119944211989</v>
      </c>
      <c r="S11" s="28">
        <f>F11/'[2]11. Precios'!H11</f>
        <v>12257747.508997949</v>
      </c>
    </row>
    <row r="12" spans="1:19" x14ac:dyDescent="0.3">
      <c r="A12" s="4">
        <v>1970</v>
      </c>
      <c r="B12" s="5">
        <v>11448</v>
      </c>
      <c r="C12" s="5">
        <v>5009</v>
      </c>
      <c r="D12" s="5">
        <v>1739</v>
      </c>
      <c r="E12" s="5">
        <v>7461</v>
      </c>
      <c r="F12" s="5">
        <v>808</v>
      </c>
      <c r="G12" s="5">
        <v>3270</v>
      </c>
      <c r="H12" s="5">
        <v>6439</v>
      </c>
      <c r="I12" s="2" t="s">
        <v>8</v>
      </c>
      <c r="J12" s="5">
        <f>C12/TipoCambio_IPC!E12</f>
        <v>3721874324.9323173</v>
      </c>
      <c r="K12" s="5">
        <f>E12/TipoCambio_IPC!E12</f>
        <v>5543802024.0207663</v>
      </c>
      <c r="L12" s="5">
        <f>F12/TipoCambio_IPC!E12</f>
        <v>600374217.31789029</v>
      </c>
      <c r="M12" s="5">
        <f t="shared" si="1"/>
        <v>5575377963.1559582</v>
      </c>
      <c r="N12" s="5">
        <f t="shared" si="2"/>
        <v>573260464.72080863</v>
      </c>
      <c r="O12" s="5">
        <f>H12/TipoCambio_IPC!E12</f>
        <v>4784417803.6013556</v>
      </c>
      <c r="P12" s="2" t="s">
        <v>8</v>
      </c>
      <c r="Q12" s="5">
        <f>(E12+F12)/'[2]11. Precios'!H12</f>
        <v>137900236.96059775</v>
      </c>
      <c r="R12" s="27">
        <f t="shared" si="3"/>
        <v>7.9690594059405937</v>
      </c>
      <c r="S12" s="28">
        <f>F12/'[2]11. Precios'!H12</f>
        <v>13474832.684020193</v>
      </c>
    </row>
    <row r="13" spans="1:19" x14ac:dyDescent="0.3">
      <c r="A13" s="4">
        <v>1971</v>
      </c>
      <c r="B13" s="5">
        <v>13796</v>
      </c>
      <c r="C13" s="5">
        <v>6900</v>
      </c>
      <c r="D13" s="5">
        <v>2247</v>
      </c>
      <c r="E13" s="5">
        <v>7434</v>
      </c>
      <c r="F13" s="5">
        <v>989</v>
      </c>
      <c r="G13" s="5">
        <v>4653</v>
      </c>
      <c r="H13" s="5">
        <v>6896</v>
      </c>
      <c r="I13" s="2" t="s">
        <v>8</v>
      </c>
      <c r="J13" s="5">
        <f>C13/TipoCambio_IPC!E13</f>
        <v>4966074437.2341652</v>
      </c>
      <c r="K13" s="5">
        <f>E13/TipoCambio_IPC!E13</f>
        <v>5350405415.4201136</v>
      </c>
      <c r="L13" s="5">
        <f>F13/TipoCambio_IPC!E13</f>
        <v>711804002.67023039</v>
      </c>
      <c r="M13" s="5">
        <f t="shared" si="1"/>
        <v>5447103719.7204399</v>
      </c>
      <c r="N13" s="5">
        <f t="shared" si="2"/>
        <v>656089109.99406028</v>
      </c>
      <c r="O13" s="5">
        <f>H13/TipoCambio_IPC!E13</f>
        <v>4963195553.5024357</v>
      </c>
      <c r="P13" s="2" t="s">
        <v>8</v>
      </c>
      <c r="Q13" s="5">
        <f>(E13+F13)/'[2]11. Precios'!H13</f>
        <v>136060568.97177929</v>
      </c>
      <c r="R13" s="27">
        <f t="shared" si="3"/>
        <v>6.9726996966632964</v>
      </c>
      <c r="S13" s="28">
        <f>F13/'[2]11. Precios'!H13</f>
        <v>15975769.050586456</v>
      </c>
    </row>
    <row r="14" spans="1:19" x14ac:dyDescent="0.3">
      <c r="A14" s="4">
        <v>1972</v>
      </c>
      <c r="B14" s="5">
        <v>13678</v>
      </c>
      <c r="C14" s="5">
        <v>6824</v>
      </c>
      <c r="D14" s="5">
        <v>1266</v>
      </c>
      <c r="E14" s="5">
        <v>7334</v>
      </c>
      <c r="F14" s="5">
        <v>824</v>
      </c>
      <c r="G14" s="5">
        <v>5558</v>
      </c>
      <c r="H14" s="5">
        <v>6854</v>
      </c>
      <c r="I14" s="2" t="s">
        <v>8</v>
      </c>
      <c r="J14" s="5">
        <f>C14/TipoCambio_IPC!E14</f>
        <v>4777147424.8179722</v>
      </c>
      <c r="K14" s="5">
        <f>E14/TipoCambio_IPC!E14</f>
        <v>5134173390.0373688</v>
      </c>
      <c r="L14" s="5">
        <f>F14/TipoCambio_IPC!E14</f>
        <v>576841951.6485945</v>
      </c>
      <c r="M14" s="5">
        <f t="shared" si="1"/>
        <v>5242289402.7287407</v>
      </c>
      <c r="N14" s="5">
        <f t="shared" si="2"/>
        <v>644322977.15941238</v>
      </c>
      <c r="O14" s="5">
        <f>H14/TipoCambio_IPC!E14</f>
        <v>4798148952.1838188</v>
      </c>
      <c r="P14" s="2" t="s">
        <v>8</v>
      </c>
      <c r="Q14" s="5">
        <f>(E14+F14)/'[2]11. Precios'!H14</f>
        <v>128178349.37829137</v>
      </c>
      <c r="R14" s="27">
        <f t="shared" si="3"/>
        <v>8.3179611650485441</v>
      </c>
      <c r="S14" s="28">
        <f>F14/'[2]11. Precios'!H14</f>
        <v>12946673.190452572</v>
      </c>
    </row>
    <row r="15" spans="1:19" x14ac:dyDescent="0.3">
      <c r="A15" s="4">
        <v>1973</v>
      </c>
      <c r="B15" s="5">
        <v>19980</v>
      </c>
      <c r="C15" s="5">
        <v>12006</v>
      </c>
      <c r="D15" s="5">
        <v>2665</v>
      </c>
      <c r="E15" s="5">
        <v>7334</v>
      </c>
      <c r="F15" s="5">
        <v>785</v>
      </c>
      <c r="G15" s="5">
        <v>9341</v>
      </c>
      <c r="H15" s="5">
        <v>7974</v>
      </c>
      <c r="I15" s="2" t="s">
        <v>8</v>
      </c>
      <c r="J15" s="5">
        <f>C15/TipoCambio_IPC!E15</f>
        <v>8072727845.0891685</v>
      </c>
      <c r="K15" s="5">
        <f>E15/TipoCambio_IPC!E15</f>
        <v>4931316509.7354622</v>
      </c>
      <c r="L15" s="5">
        <f>F15/TipoCambio_IPC!E15</f>
        <v>527827033.01640821</v>
      </c>
      <c r="M15" s="5">
        <f t="shared" si="1"/>
        <v>5032744949.8864155</v>
      </c>
      <c r="N15" s="5">
        <f t="shared" si="2"/>
        <v>552334492.33250141</v>
      </c>
      <c r="O15" s="5">
        <f>H15/TipoCambio_IPC!E15</f>
        <v>5361646829.6469288</v>
      </c>
      <c r="P15" s="2" t="s">
        <v>8</v>
      </c>
      <c r="Q15" s="5">
        <f>(E15+F15)/'[2]11. Precios'!H15</f>
        <v>122525324.56383131</v>
      </c>
      <c r="R15" s="27">
        <f t="shared" si="3"/>
        <v>10.157961783439491</v>
      </c>
      <c r="S15" s="28">
        <f>F15/'[2]11. Precios'!H15</f>
        <v>11846579.601257246</v>
      </c>
    </row>
    <row r="16" spans="1:19" x14ac:dyDescent="0.3">
      <c r="A16" s="4">
        <v>1974</v>
      </c>
      <c r="B16" s="5">
        <v>46563</v>
      </c>
      <c r="C16" s="5">
        <v>32153</v>
      </c>
      <c r="D16" s="5">
        <v>2286</v>
      </c>
      <c r="E16" s="5">
        <v>7799</v>
      </c>
      <c r="F16" s="5">
        <v>1505</v>
      </c>
      <c r="G16" s="5">
        <v>29867</v>
      </c>
      <c r="H16" s="5">
        <v>14410</v>
      </c>
      <c r="I16" s="2" t="s">
        <v>8</v>
      </c>
      <c r="J16" s="5">
        <f>C16/TipoCambio_IPC!E16</f>
        <v>19965288025.012028</v>
      </c>
      <c r="K16" s="5">
        <f>E16/TipoCambio_IPC!E16</f>
        <v>4842760591.7665167</v>
      </c>
      <c r="L16" s="5">
        <f>F16/TipoCambio_IPC!E16</f>
        <v>934524258.31627226</v>
      </c>
      <c r="M16" s="5">
        <f t="shared" si="1"/>
        <v>4887038550.7509899</v>
      </c>
      <c r="N16" s="5">
        <f t="shared" si="2"/>
        <v>731175645.66634023</v>
      </c>
      <c r="O16" s="5">
        <f>H16/TipoCambio_IPC!E16</f>
        <v>8947836918.4966679</v>
      </c>
      <c r="P16" s="2" t="s">
        <v>8</v>
      </c>
      <c r="Q16" s="5">
        <f>(E16+F16)/'[2]11. Precios'!H16</f>
        <v>129665705.95014542</v>
      </c>
      <c r="R16" s="27">
        <f t="shared" si="3"/>
        <v>9.5747508305647848</v>
      </c>
      <c r="S16" s="28">
        <f>F16/'[2]11. Precios'!H16</f>
        <v>20974514.988711182</v>
      </c>
    </row>
    <row r="17" spans="1:19" x14ac:dyDescent="0.3">
      <c r="A17" s="4">
        <v>1975</v>
      </c>
      <c r="B17" s="5">
        <v>37966</v>
      </c>
      <c r="C17" s="5">
        <v>23780</v>
      </c>
      <c r="D17" s="5">
        <v>1815</v>
      </c>
      <c r="E17" s="5">
        <v>7385</v>
      </c>
      <c r="F17" s="5">
        <v>1953</v>
      </c>
      <c r="G17" s="5">
        <v>21965</v>
      </c>
      <c r="H17" s="5">
        <v>14186</v>
      </c>
      <c r="I17" s="2" t="s">
        <v>8</v>
      </c>
      <c r="J17" s="5">
        <f>C17/TipoCambio_IPC!E17</f>
        <v>13388780172.74547</v>
      </c>
      <c r="K17" s="5">
        <f>E17/TipoCambio_IPC!E17</f>
        <v>4157953808.9035029</v>
      </c>
      <c r="L17" s="5">
        <f>F17/TipoCambio_IPC!E17</f>
        <v>1099591576.0038648</v>
      </c>
      <c r="M17" s="5">
        <f t="shared" si="1"/>
        <v>4500357200.3350096</v>
      </c>
      <c r="N17" s="5">
        <f t="shared" si="2"/>
        <v>1017057917.1600685</v>
      </c>
      <c r="O17" s="5">
        <f>H17/TipoCambio_IPC!E17</f>
        <v>7987099896.155057</v>
      </c>
      <c r="P17" s="2" t="s">
        <v>8</v>
      </c>
      <c r="Q17" s="5">
        <f>(E17+F17)/'[2]11. Precios'!H17</f>
        <v>118000644.17616066</v>
      </c>
      <c r="R17" s="27">
        <f t="shared" si="3"/>
        <v>7.2636968766001031</v>
      </c>
      <c r="S17" s="28">
        <f>F17/'[2]11. Precios'!H17</f>
        <v>24679295.146288473</v>
      </c>
    </row>
    <row r="18" spans="1:19" x14ac:dyDescent="0.3">
      <c r="A18" s="4">
        <v>1976</v>
      </c>
      <c r="B18" s="5">
        <v>39257</v>
      </c>
      <c r="C18" s="5">
        <v>22498</v>
      </c>
      <c r="D18" s="5">
        <v>3761</v>
      </c>
      <c r="E18" s="5">
        <v>7287</v>
      </c>
      <c r="F18" s="5">
        <v>2485</v>
      </c>
      <c r="G18" s="5">
        <v>21229</v>
      </c>
      <c r="H18" s="5">
        <v>16759</v>
      </c>
      <c r="I18" s="2" t="s">
        <v>8</v>
      </c>
      <c r="J18" s="5">
        <f>C18/TipoCambio_IPC!E18</f>
        <v>11774713701.828878</v>
      </c>
      <c r="K18" s="5">
        <f>E18/TipoCambio_IPC!E18</f>
        <v>3813776279.9016376</v>
      </c>
      <c r="L18" s="5">
        <f>F18/TipoCambio_IPC!E18</f>
        <v>1300567319.2748139</v>
      </c>
      <c r="M18" s="5">
        <f t="shared" si="1"/>
        <v>3985865044.4025702</v>
      </c>
      <c r="N18" s="5">
        <f t="shared" si="2"/>
        <v>1200079447.6393394</v>
      </c>
      <c r="O18" s="5">
        <f>H18/TipoCambio_IPC!E18</f>
        <v>8771109739.9302235</v>
      </c>
      <c r="P18" s="2" t="s">
        <v>8</v>
      </c>
      <c r="Q18" s="5">
        <f>(E18+F18)/'[2]11. Precios'!H18</f>
        <v>114786615.24700812</v>
      </c>
      <c r="R18" s="27">
        <f t="shared" si="3"/>
        <v>6.7440643863179073</v>
      </c>
      <c r="S18" s="28">
        <f>F18/'[2]11. Precios'!H18</f>
        <v>29190006.026280716</v>
      </c>
    </row>
    <row r="19" spans="1:19" x14ac:dyDescent="0.3">
      <c r="A19" s="4">
        <v>1977</v>
      </c>
      <c r="B19" s="5">
        <v>41724</v>
      </c>
      <c r="C19" s="5">
        <v>23405</v>
      </c>
      <c r="D19" s="5">
        <v>7805</v>
      </c>
      <c r="E19" s="5">
        <v>8406</v>
      </c>
      <c r="F19" s="5">
        <v>2741</v>
      </c>
      <c r="G19" s="5">
        <v>18224</v>
      </c>
      <c r="H19" s="5">
        <v>18319</v>
      </c>
      <c r="I19" s="2" t="s">
        <v>8</v>
      </c>
      <c r="J19" s="5">
        <f>C19/TipoCambio_IPC!E19</f>
        <v>11367429914.765577</v>
      </c>
      <c r="K19" s="5">
        <f>E19/TipoCambio_IPC!E19</f>
        <v>4082658229.5885253</v>
      </c>
      <c r="L19" s="5">
        <f>F19/TipoCambio_IPC!E19</f>
        <v>1331259363.2289019</v>
      </c>
      <c r="M19" s="5">
        <f t="shared" si="1"/>
        <v>3948217254.7450814</v>
      </c>
      <c r="N19" s="5">
        <f t="shared" si="2"/>
        <v>1315913341.2518578</v>
      </c>
      <c r="O19" s="5">
        <f>H19/TipoCambio_IPC!E19</f>
        <v>8897241982.8494167</v>
      </c>
      <c r="P19" s="2" t="s">
        <v>8</v>
      </c>
      <c r="Q19" s="5">
        <f>(E19+F19)/'[2]11. Precios'!H19</f>
        <v>121510270.80108815</v>
      </c>
      <c r="R19" s="27">
        <f t="shared" si="3"/>
        <v>6.6833272528274348</v>
      </c>
      <c r="S19" s="28">
        <f>F19/'[2]11. Precios'!H19</f>
        <v>29878859.986165125</v>
      </c>
    </row>
    <row r="20" spans="1:19" x14ac:dyDescent="0.3">
      <c r="A20" s="4">
        <v>1978</v>
      </c>
      <c r="B20" s="5">
        <v>40028</v>
      </c>
      <c r="C20" s="5">
        <v>20762</v>
      </c>
      <c r="D20" s="5">
        <v>6221</v>
      </c>
      <c r="E20" s="5">
        <v>11288</v>
      </c>
      <c r="F20" s="5">
        <v>3162</v>
      </c>
      <c r="G20" s="5">
        <v>16859</v>
      </c>
      <c r="H20" s="5">
        <v>19266</v>
      </c>
      <c r="I20" s="2" t="s">
        <v>8</v>
      </c>
      <c r="J20" s="5">
        <f>C20/TipoCambio_IPC!E20</f>
        <v>9408288285.0869713</v>
      </c>
      <c r="K20" s="5">
        <f>E20/TipoCambio_IPC!E20</f>
        <v>5115150667.6650476</v>
      </c>
      <c r="L20" s="5">
        <f>F20/TipoCambio_IPC!E20</f>
        <v>1432858470.1591852</v>
      </c>
      <c r="M20" s="5">
        <f t="shared" si="1"/>
        <v>4598904448.6267862</v>
      </c>
      <c r="N20" s="5">
        <f t="shared" si="2"/>
        <v>1382058916.6940436</v>
      </c>
      <c r="O20" s="5">
        <f>H20/TipoCambio_IPC!E20</f>
        <v>8730376750.8181095</v>
      </c>
      <c r="P20" s="2" t="s">
        <v>8</v>
      </c>
      <c r="Q20" s="5">
        <f>(E20+F20)/'[2]11. Precios'!H20</f>
        <v>146963885.19112319</v>
      </c>
      <c r="R20" s="27">
        <f t="shared" si="3"/>
        <v>6.0929791271347247</v>
      </c>
      <c r="S20" s="28">
        <f>F20/'[2]11. Precios'!H20</f>
        <v>32159156.053586956</v>
      </c>
    </row>
    <row r="21" spans="1:19" x14ac:dyDescent="0.3">
      <c r="A21" s="4">
        <v>1979</v>
      </c>
      <c r="B21" s="5">
        <v>62245</v>
      </c>
      <c r="C21" s="5">
        <v>38629</v>
      </c>
      <c r="D21" s="5">
        <v>12480</v>
      </c>
      <c r="E21" s="5">
        <v>15633</v>
      </c>
      <c r="F21" s="5">
        <v>4396</v>
      </c>
      <c r="G21" s="5">
        <v>30321</v>
      </c>
      <c r="H21" s="5">
        <v>21616</v>
      </c>
      <c r="I21" s="2" t="s">
        <v>8</v>
      </c>
      <c r="J21" s="5">
        <f>C21/TipoCambio_IPC!E21</f>
        <v>15582641841.909925</v>
      </c>
      <c r="K21" s="5">
        <f>E21/TipoCambio_IPC!E21</f>
        <v>6306232103.201685</v>
      </c>
      <c r="L21" s="5">
        <f>F21/TipoCambio_IPC!E21</f>
        <v>1773312628.7772408</v>
      </c>
      <c r="M21" s="5">
        <f t="shared" si="1"/>
        <v>5710691385.4333668</v>
      </c>
      <c r="N21" s="5">
        <f t="shared" si="2"/>
        <v>1603085549.4682131</v>
      </c>
      <c r="O21" s="5">
        <f>H21/TipoCambio_IPC!E21</f>
        <v>8719728340.2294903</v>
      </c>
      <c r="P21" s="2" t="s">
        <v>8</v>
      </c>
      <c r="Q21" s="5">
        <f>(E21+F21)/'[2]11. Precios'!H21</f>
        <v>181337756.16288215</v>
      </c>
      <c r="R21" s="27">
        <f t="shared" si="3"/>
        <v>4.9171974522293</v>
      </c>
      <c r="S21" s="28">
        <f>F21/'[2]11. Precios'!H21</f>
        <v>39800328.328525133</v>
      </c>
    </row>
    <row r="22" spans="1:19" x14ac:dyDescent="0.3">
      <c r="A22" s="4">
        <v>1980</v>
      </c>
      <c r="B22" s="5">
        <v>83664</v>
      </c>
      <c r="C22" s="5">
        <v>56386</v>
      </c>
      <c r="D22" s="5">
        <v>14813</v>
      </c>
      <c r="E22" s="5">
        <v>22889</v>
      </c>
      <c r="F22" s="5">
        <v>4752</v>
      </c>
      <c r="G22" s="5">
        <v>47619</v>
      </c>
      <c r="H22" s="5">
        <v>27278</v>
      </c>
      <c r="I22" s="2" t="s">
        <v>8</v>
      </c>
      <c r="J22" s="5">
        <f>C22/TipoCambio_IPC!E22</f>
        <v>18706313976.964703</v>
      </c>
      <c r="K22" s="5">
        <f>E22/TipoCambio_IPC!E22</f>
        <v>7593530674.6132917</v>
      </c>
      <c r="L22" s="5">
        <f>F22/TipoCambio_IPC!E22</f>
        <v>1576497783.466397</v>
      </c>
      <c r="M22" s="5">
        <f t="shared" si="1"/>
        <v>6949881388.9074879</v>
      </c>
      <c r="N22" s="5">
        <f t="shared" si="2"/>
        <v>1674905206.121819</v>
      </c>
      <c r="O22" s="5">
        <f>H22/TipoCambio_IPC!E22</f>
        <v>9049601544.0648956</v>
      </c>
      <c r="P22" s="2" t="s">
        <v>8</v>
      </c>
      <c r="Q22" s="5">
        <f>(E22+F22)/'[2]11. Precios'!H22</f>
        <v>205812634.21394002</v>
      </c>
      <c r="R22" s="27">
        <f t="shared" si="3"/>
        <v>5.7403198653198659</v>
      </c>
      <c r="S22" s="28">
        <f>F22/'[2]11. Precios'!H22</f>
        <v>35383004.876257837</v>
      </c>
    </row>
    <row r="23" spans="1:19" x14ac:dyDescent="0.3">
      <c r="A23" s="4">
        <v>1981</v>
      </c>
      <c r="B23" s="5">
        <v>89858</v>
      </c>
      <c r="C23" s="5">
        <v>60005</v>
      </c>
      <c r="D23" s="5">
        <v>14234</v>
      </c>
      <c r="E23" s="5">
        <v>36890</v>
      </c>
      <c r="F23" s="5">
        <v>3265</v>
      </c>
      <c r="G23" s="5">
        <v>52114</v>
      </c>
      <c r="H23" s="5">
        <v>29853</v>
      </c>
      <c r="I23" s="2" t="s">
        <v>8</v>
      </c>
      <c r="J23" s="5">
        <f>C23/TipoCambio_IPC!E23</f>
        <v>17161455863.58424</v>
      </c>
      <c r="K23" s="5">
        <f>E23/TipoCambio_IPC!E23</f>
        <v>10550555900.46867</v>
      </c>
      <c r="L23" s="5">
        <f>F23/TipoCambio_IPC!E23</f>
        <v>933791407.292768</v>
      </c>
      <c r="M23" s="5">
        <f t="shared" si="1"/>
        <v>9072043287.5409813</v>
      </c>
      <c r="N23" s="5">
        <f t="shared" si="2"/>
        <v>1255144595.3795824</v>
      </c>
      <c r="O23" s="5">
        <f>H23/TipoCambio_IPC!E23</f>
        <v>8537970867.3540583</v>
      </c>
      <c r="P23" s="2" t="s">
        <v>8</v>
      </c>
      <c r="Q23" s="5">
        <f>(E23+F23)/'[2]11. Precios'!H23</f>
        <v>257755336.57756197</v>
      </c>
      <c r="R23" s="27">
        <f t="shared" si="3"/>
        <v>9.1433384379785601</v>
      </c>
      <c r="S23" s="28">
        <f>F23/'[2]11. Precios'!H23</f>
        <v>20958066.839141823</v>
      </c>
    </row>
    <row r="24" spans="1:19" x14ac:dyDescent="0.3">
      <c r="A24" s="4">
        <v>1982</v>
      </c>
      <c r="B24" s="5">
        <v>73476</v>
      </c>
      <c r="C24" s="5">
        <v>44908</v>
      </c>
      <c r="D24" s="5">
        <v>10897</v>
      </c>
      <c r="E24" s="5">
        <v>53849</v>
      </c>
      <c r="F24" s="5">
        <v>4821</v>
      </c>
      <c r="G24" s="5">
        <v>39118</v>
      </c>
      <c r="H24" s="5">
        <v>28568</v>
      </c>
      <c r="I24" s="2" t="s">
        <v>8</v>
      </c>
      <c r="J24" s="5">
        <f>C24/TipoCambio_IPC!E24</f>
        <v>11711022529.953876</v>
      </c>
      <c r="K24" s="5">
        <f>E24/TipoCambio_IPC!E24</f>
        <v>14042639445.432581</v>
      </c>
      <c r="L24" s="5">
        <f>F24/TipoCambio_IPC!E24</f>
        <v>1257211178.7856872</v>
      </c>
      <c r="M24" s="5">
        <f t="shared" si="1"/>
        <v>12296597672.950626</v>
      </c>
      <c r="N24" s="5">
        <f t="shared" si="2"/>
        <v>1095501293.0392275</v>
      </c>
      <c r="O24" s="5">
        <f>H24/TipoCambio_IPC!E24</f>
        <v>7449908515.9820604</v>
      </c>
      <c r="P24" s="2" t="s">
        <v>8</v>
      </c>
      <c r="Q24" s="5">
        <f>(E24+F24)/'[2]11. Precios'!H24</f>
        <v>343390707.5038209</v>
      </c>
      <c r="R24" s="27">
        <f t="shared" si="3"/>
        <v>5.9257415473968056</v>
      </c>
      <c r="S24" s="28">
        <f>F24/'[2]11. Precios'!H24</f>
        <v>28216918.371841155</v>
      </c>
    </row>
    <row r="25" spans="1:19" x14ac:dyDescent="0.3">
      <c r="A25" s="4">
        <v>1983</v>
      </c>
      <c r="B25" s="5">
        <v>65103</v>
      </c>
      <c r="C25" s="5">
        <v>35680</v>
      </c>
      <c r="D25" s="5">
        <v>7582</v>
      </c>
      <c r="E25" s="5">
        <v>62255</v>
      </c>
      <c r="F25" s="5">
        <v>2621</v>
      </c>
      <c r="G25" s="5">
        <v>32423</v>
      </c>
      <c r="H25" s="5">
        <v>29423</v>
      </c>
      <c r="I25" s="2" t="s">
        <v>8</v>
      </c>
      <c r="J25" s="5">
        <f>C25/TipoCambio_IPC!E25</f>
        <v>8750906769.6176281</v>
      </c>
      <c r="K25" s="5">
        <f>E25/TipoCambio_IPC!E25</f>
        <v>15268713591.439054</v>
      </c>
      <c r="L25" s="5">
        <f>F25/TipoCambio_IPC!E25</f>
        <v>642828661.52376139</v>
      </c>
      <c r="M25" s="5">
        <f t="shared" si="1"/>
        <v>14655676518.435818</v>
      </c>
      <c r="N25" s="5">
        <f t="shared" si="2"/>
        <v>950019920.15472436</v>
      </c>
      <c r="O25" s="5">
        <f>H25/TipoCambio_IPC!E25</f>
        <v>7216309694.0151205</v>
      </c>
      <c r="P25" s="2" t="s">
        <v>8</v>
      </c>
      <c r="Q25" s="5">
        <f>(E25+F25)/'[2]11. Precios'!H25</f>
        <v>357119548.80611879</v>
      </c>
      <c r="R25" s="27">
        <f t="shared" si="3"/>
        <v>11.225867989317054</v>
      </c>
      <c r="S25" s="28">
        <f>F25/'[2]11. Precios'!H25</f>
        <v>14427682.616388761</v>
      </c>
    </row>
    <row r="26" spans="1:19" x14ac:dyDescent="0.3">
      <c r="A26" s="4">
        <v>1984</v>
      </c>
      <c r="B26" s="5">
        <v>100018</v>
      </c>
      <c r="C26" s="5">
        <v>62540</v>
      </c>
      <c r="D26" s="5">
        <v>14828</v>
      </c>
      <c r="E26" s="5">
        <v>67918</v>
      </c>
      <c r="F26" s="5">
        <v>3035</v>
      </c>
      <c r="G26" s="5">
        <v>54396</v>
      </c>
      <c r="H26" s="5">
        <v>37478</v>
      </c>
      <c r="I26" s="2" t="s">
        <v>8</v>
      </c>
      <c r="J26" s="5">
        <f>C26/TipoCambio_IPC!E26</f>
        <v>13746087015.014111</v>
      </c>
      <c r="K26" s="5">
        <f>E26/TipoCambio_IPC!E26</f>
        <v>14928153787.747496</v>
      </c>
      <c r="L26" s="5">
        <f>F26/TipoCambio_IPC!E26</f>
        <v>667083052.29561603</v>
      </c>
      <c r="M26" s="5">
        <f t="shared" si="1"/>
        <v>15098433689.593275</v>
      </c>
      <c r="N26" s="5">
        <f t="shared" si="2"/>
        <v>654955856.90968871</v>
      </c>
      <c r="O26" s="5">
        <f>H26/TipoCambio_IPC!E26</f>
        <v>8237541559.7809219</v>
      </c>
      <c r="P26" s="2" t="s">
        <v>8</v>
      </c>
      <c r="Q26" s="5">
        <f>(E26+F26)/'[2]11. Precios'!H26</f>
        <v>350020372.33717626</v>
      </c>
      <c r="R26" s="27">
        <f t="shared" si="3"/>
        <v>12.348599670510708</v>
      </c>
      <c r="S26" s="28">
        <f>F26/'[2]11. Precios'!H26</f>
        <v>14972049.526353078</v>
      </c>
    </row>
    <row r="27" spans="1:19" x14ac:dyDescent="0.3">
      <c r="A27" s="4">
        <v>1985</v>
      </c>
      <c r="B27" s="5">
        <v>89872</v>
      </c>
      <c r="C27" s="5">
        <v>53232</v>
      </c>
      <c r="D27" s="5">
        <v>10605</v>
      </c>
      <c r="E27" s="5">
        <v>73835</v>
      </c>
      <c r="F27" s="5">
        <v>4323</v>
      </c>
      <c r="G27" s="5">
        <v>48012</v>
      </c>
      <c r="H27" s="5">
        <v>36640</v>
      </c>
      <c r="I27" s="2" t="s">
        <v>8</v>
      </c>
      <c r="J27" s="5">
        <f>C27/TipoCambio_IPC!E27</f>
        <v>10504541829.768518</v>
      </c>
      <c r="K27" s="5">
        <f>E27/TipoCambio_IPC!E27</f>
        <v>14570236812.461651</v>
      </c>
      <c r="L27" s="5">
        <f>F27/TipoCambio_IPC!E27</f>
        <v>853079619.96711206</v>
      </c>
      <c r="M27" s="5">
        <f t="shared" si="1"/>
        <v>14749195300.104572</v>
      </c>
      <c r="N27" s="5">
        <f t="shared" si="2"/>
        <v>760081336.13136411</v>
      </c>
      <c r="O27" s="5">
        <f>H27/TipoCambio_IPC!E27</f>
        <v>7230357917.0934496</v>
      </c>
      <c r="P27" s="2" t="s">
        <v>8</v>
      </c>
      <c r="Q27" s="5">
        <f>(E27+F27)/'[2]11. Precios'!H27</f>
        <v>346161781.04403061</v>
      </c>
      <c r="R27" s="27">
        <f t="shared" si="3"/>
        <v>8.4755956511681685</v>
      </c>
      <c r="S27" s="28">
        <f>F27/'[2]11. Precios'!H27</f>
        <v>19146566.947124343</v>
      </c>
    </row>
    <row r="28" spans="1:19" x14ac:dyDescent="0.3">
      <c r="A28" s="4">
        <v>1986</v>
      </c>
      <c r="B28" s="5">
        <v>73476</v>
      </c>
      <c r="C28" s="5">
        <v>33513</v>
      </c>
      <c r="D28" s="5">
        <v>8176</v>
      </c>
      <c r="E28" s="5">
        <v>82227</v>
      </c>
      <c r="F28" s="5">
        <v>5627</v>
      </c>
      <c r="G28" s="5">
        <v>28380</v>
      </c>
      <c r="H28" s="5">
        <v>39963</v>
      </c>
      <c r="I28" s="2" t="s">
        <v>8</v>
      </c>
      <c r="J28" s="5">
        <f>C28/TipoCambio_IPC!E28</f>
        <v>5928910833.2711344</v>
      </c>
      <c r="K28" s="5">
        <f>E28/TipoCambio_IPC!E28</f>
        <v>14547087729.758169</v>
      </c>
      <c r="L28" s="5">
        <f>F28/TipoCambio_IPC!E28</f>
        <v>995493726.57824337</v>
      </c>
      <c r="M28" s="5">
        <f t="shared" si="1"/>
        <v>14558662271.109909</v>
      </c>
      <c r="N28" s="5">
        <f t="shared" si="2"/>
        <v>924286673.27267766</v>
      </c>
      <c r="O28" s="5">
        <f>H28/TipoCambio_IPC!E28</f>
        <v>7070004584.191637</v>
      </c>
      <c r="P28" s="2" t="s">
        <v>8</v>
      </c>
      <c r="Q28" s="5">
        <f>(E28+F28)/'[2]11. Precios'!H28</f>
        <v>348838571.94519681</v>
      </c>
      <c r="R28" s="27">
        <f t="shared" si="3"/>
        <v>7.1020081748711572</v>
      </c>
      <c r="S28" s="28">
        <f>F28/'[2]11. Precios'!H28</f>
        <v>22342917.161832385</v>
      </c>
    </row>
    <row r="29" spans="1:19" x14ac:dyDescent="0.3">
      <c r="A29" s="4">
        <v>1987</v>
      </c>
      <c r="B29" s="5">
        <v>133179</v>
      </c>
      <c r="C29" s="5">
        <v>68320</v>
      </c>
      <c r="D29" s="5">
        <v>20823</v>
      </c>
      <c r="E29" s="5">
        <v>92213</v>
      </c>
      <c r="F29" s="5">
        <v>7868</v>
      </c>
      <c r="G29" s="5">
        <v>54440</v>
      </c>
      <c r="H29" s="5">
        <v>64859</v>
      </c>
      <c r="I29" s="2" t="s">
        <v>8</v>
      </c>
      <c r="J29" s="5">
        <f>C29/TipoCambio_IPC!E29</f>
        <v>9432767744.0259647</v>
      </c>
      <c r="K29" s="5">
        <f>E29/TipoCambio_IPC!E29</f>
        <v>12731613173.00741</v>
      </c>
      <c r="L29" s="5">
        <f>F29/TipoCambio_IPC!E29</f>
        <v>1086314645.9308591</v>
      </c>
      <c r="M29" s="5">
        <f t="shared" si="1"/>
        <v>13639350451.38279</v>
      </c>
      <c r="N29" s="5">
        <f t="shared" si="2"/>
        <v>1040904186.2545512</v>
      </c>
      <c r="O29" s="5">
        <f>H29/TipoCambio_IPC!E29</f>
        <v>8954916321.8644619</v>
      </c>
      <c r="P29" s="2" t="s">
        <v>8</v>
      </c>
      <c r="Q29" s="5">
        <f>(E29+F29)/'[2]11. Precios'!H29</f>
        <v>310130348.75458986</v>
      </c>
      <c r="R29" s="27">
        <f t="shared" si="3"/>
        <v>8.2433909506863241</v>
      </c>
      <c r="S29" s="28">
        <f>F29/'[2]11. Precios'!H29</f>
        <v>24381306.981356233</v>
      </c>
    </row>
    <row r="30" spans="1:19" x14ac:dyDescent="0.3">
      <c r="A30" s="4">
        <v>1988</v>
      </c>
      <c r="B30" s="5">
        <v>141043</v>
      </c>
      <c r="C30" s="5">
        <v>63079</v>
      </c>
      <c r="D30" s="5">
        <v>13747</v>
      </c>
      <c r="E30" s="5">
        <v>109667</v>
      </c>
      <c r="F30" s="5">
        <v>8876</v>
      </c>
      <c r="G30" s="5">
        <v>56638</v>
      </c>
      <c r="H30" s="5">
        <v>77964</v>
      </c>
      <c r="I30" s="2" t="s">
        <v>8</v>
      </c>
      <c r="J30" s="5">
        <f>C30/TipoCambio_IPC!E30</f>
        <v>6726840426.0720348</v>
      </c>
      <c r="K30" s="5">
        <f>E30/TipoCambio_IPC!E30</f>
        <v>11695055549.486229</v>
      </c>
      <c r="L30" s="5">
        <f>F30/TipoCambio_IPC!E30</f>
        <v>946550129.54890513</v>
      </c>
      <c r="M30" s="5">
        <f t="shared" si="1"/>
        <v>12213334361.246819</v>
      </c>
      <c r="N30" s="5">
        <f t="shared" si="2"/>
        <v>1016432387.7398821</v>
      </c>
      <c r="O30" s="5">
        <f>H30/TipoCambio_IPC!E30</f>
        <v>8314199447.9665203</v>
      </c>
      <c r="P30" s="2" t="s">
        <v>8</v>
      </c>
      <c r="Q30" s="5">
        <f>(E30+F30)/'[2]11. Precios'!H30</f>
        <v>283728908.51867354</v>
      </c>
      <c r="R30" s="27">
        <f t="shared" si="3"/>
        <v>8.7836863452005396</v>
      </c>
      <c r="S30" s="28">
        <f>F30/'[2]11. Precios'!H30</f>
        <v>21244424.318700779</v>
      </c>
    </row>
    <row r="31" spans="1:19" x14ac:dyDescent="0.3">
      <c r="A31" s="4">
        <v>1989</v>
      </c>
      <c r="B31" s="5">
        <v>509370</v>
      </c>
      <c r="C31" s="5">
        <v>284117</v>
      </c>
      <c r="D31" s="5">
        <v>93212</v>
      </c>
      <c r="E31" s="5">
        <v>177569</v>
      </c>
      <c r="F31" s="5">
        <v>41736</v>
      </c>
      <c r="G31" s="5">
        <v>216227</v>
      </c>
      <c r="H31" s="5">
        <v>225253</v>
      </c>
      <c r="I31" s="2" t="s">
        <v>8</v>
      </c>
      <c r="J31" s="5">
        <f>C31/TipoCambio_IPC!E31</f>
        <v>16425313917.483927</v>
      </c>
      <c r="K31" s="5">
        <f>E31/TipoCambio_IPC!E31</f>
        <v>10265582724.770792</v>
      </c>
      <c r="L31" s="5">
        <f>F31/TipoCambio_IPC!E31</f>
        <v>2412833099.251749</v>
      </c>
      <c r="M31" s="5">
        <f t="shared" si="1"/>
        <v>10980319137.12851</v>
      </c>
      <c r="N31" s="5">
        <f t="shared" si="2"/>
        <v>1679691614.4003272</v>
      </c>
      <c r="O31" s="5">
        <f>H31/TipoCambio_IPC!E31</f>
        <v>13022280383.97916</v>
      </c>
      <c r="P31" s="2" t="s">
        <v>8</v>
      </c>
      <c r="Q31" s="5">
        <f>(E31+F31)/'[2]11. Precios'!H31</f>
        <v>284555077.48208392</v>
      </c>
      <c r="R31" s="27">
        <f t="shared" si="3"/>
        <v>5.3970912401763469</v>
      </c>
      <c r="S31" s="28">
        <f>F31/'[2]11. Precios'!H31</f>
        <v>54153761.719031729</v>
      </c>
    </row>
    <row r="32" spans="1:19" x14ac:dyDescent="0.3">
      <c r="A32" s="4">
        <v>1990</v>
      </c>
      <c r="B32" s="5">
        <v>1100712</v>
      </c>
      <c r="C32" s="5">
        <v>468874</v>
      </c>
      <c r="D32" s="5">
        <v>112801</v>
      </c>
      <c r="E32" s="5">
        <v>339488</v>
      </c>
      <c r="F32" s="5">
        <v>59477</v>
      </c>
      <c r="G32" s="5">
        <v>356073</v>
      </c>
      <c r="H32" s="5">
        <v>631838</v>
      </c>
      <c r="I32" s="2" t="s">
        <v>8</v>
      </c>
      <c r="J32" s="5">
        <f>C32/TipoCambio_IPC!E32</f>
        <v>19271481250.515755</v>
      </c>
      <c r="K32" s="5">
        <f>E32/TipoCambio_IPC!E32</f>
        <v>13953506969.409891</v>
      </c>
      <c r="L32" s="5">
        <f>F32/TipoCambio_IPC!E32</f>
        <v>2444601087.5777407</v>
      </c>
      <c r="M32" s="5">
        <f t="shared" si="1"/>
        <v>12109544847.090342</v>
      </c>
      <c r="N32" s="5">
        <f t="shared" si="2"/>
        <v>2428717093.4147449</v>
      </c>
      <c r="O32" s="5">
        <f>H32/TipoCambio_IPC!E32</f>
        <v>25969565747.649422</v>
      </c>
      <c r="P32" s="2" t="s">
        <v>8</v>
      </c>
      <c r="Q32" s="5">
        <f>(E32+F32)/'[2]11. Precios'!H32</f>
        <v>368040059.0643543</v>
      </c>
      <c r="R32" s="27">
        <f t="shared" si="3"/>
        <v>10.6232325100459</v>
      </c>
      <c r="S32" s="28">
        <f>F32/'[2]11. Precios'!H32</f>
        <v>54866764.234884262</v>
      </c>
    </row>
    <row r="33" spans="1:19" x14ac:dyDescent="0.3">
      <c r="A33" s="4">
        <v>1991</v>
      </c>
      <c r="B33" s="5">
        <v>1270038</v>
      </c>
      <c r="C33" s="5">
        <v>466493</v>
      </c>
      <c r="D33" s="5">
        <v>106800</v>
      </c>
      <c r="E33" s="5">
        <v>576997</v>
      </c>
      <c r="F33" s="5">
        <v>96769</v>
      </c>
      <c r="G33" s="5">
        <v>359693</v>
      </c>
      <c r="H33" s="5">
        <v>803545</v>
      </c>
      <c r="I33" s="2" t="s">
        <v>8</v>
      </c>
      <c r="J33" s="5">
        <f>C33/TipoCambio_IPC!E33</f>
        <v>14286771161.678499</v>
      </c>
      <c r="K33" s="5">
        <f>E33/TipoCambio_IPC!E33</f>
        <v>17671056371.639038</v>
      </c>
      <c r="L33" s="5">
        <f>F33/TipoCambio_IPC!E33</f>
        <v>2963638379.4493523</v>
      </c>
      <c r="M33" s="5">
        <f t="shared" si="1"/>
        <v>15812281670.524464</v>
      </c>
      <c r="N33" s="5">
        <f t="shared" si="2"/>
        <v>2704119733.5135465</v>
      </c>
      <c r="O33" s="5">
        <f>H33/TipoCambio_IPC!E33</f>
        <v>24609294315.479439</v>
      </c>
      <c r="P33" s="2" t="s">
        <v>8</v>
      </c>
      <c r="Q33" s="5">
        <f>(E33+F33)/'[2]11. Precios'!H33</f>
        <v>463126248.9900068</v>
      </c>
      <c r="R33" s="27">
        <f t="shared" si="3"/>
        <v>8.3037439675929274</v>
      </c>
      <c r="S33" s="28">
        <f>F33/'[2]11. Precios'!H33</f>
        <v>66516066.391765043</v>
      </c>
    </row>
    <row r="34" spans="1:19" x14ac:dyDescent="0.3">
      <c r="A34" s="4">
        <v>1992</v>
      </c>
      <c r="B34" s="5">
        <v>1484537</v>
      </c>
      <c r="C34" s="5">
        <v>452843</v>
      </c>
      <c r="D34" s="5">
        <v>97817</v>
      </c>
      <c r="E34" s="5">
        <v>887740</v>
      </c>
      <c r="F34" s="5">
        <v>121014</v>
      </c>
      <c r="G34" s="5">
        <v>355026</v>
      </c>
      <c r="H34" s="5">
        <v>1031694</v>
      </c>
      <c r="I34" s="2" t="s">
        <v>8</v>
      </c>
      <c r="J34" s="5">
        <f>C34/TipoCambio_IPC!E34</f>
        <v>10552768145.787479</v>
      </c>
      <c r="K34" s="5">
        <f>E34/TipoCambio_IPC!E34</f>
        <v>20687334007.020927</v>
      </c>
      <c r="L34" s="5">
        <f>F34/TipoCambio_IPC!E34</f>
        <v>2820034061.2404876</v>
      </c>
      <c r="M34" s="5">
        <f t="shared" si="1"/>
        <v>19179195189.329983</v>
      </c>
      <c r="N34" s="5">
        <f t="shared" si="2"/>
        <v>2891836220.3449202</v>
      </c>
      <c r="O34" s="5">
        <f>H34/TipoCambio_IPC!E34</f>
        <v>24041947384.413734</v>
      </c>
      <c r="P34" s="2" t="s">
        <v>8</v>
      </c>
      <c r="Q34" s="5">
        <f>(E34+F34)/'[2]11. Precios'!H34</f>
        <v>527600690.41036516</v>
      </c>
      <c r="R34" s="27">
        <f t="shared" si="3"/>
        <v>8.525410283107739</v>
      </c>
      <c r="S34" s="28">
        <f>F34/'[2]11. Precios'!H34</f>
        <v>63293003.001048751</v>
      </c>
    </row>
    <row r="35" spans="1:19" x14ac:dyDescent="0.3">
      <c r="A35" s="4">
        <v>1993</v>
      </c>
      <c r="B35" s="5">
        <v>1949960</v>
      </c>
      <c r="C35" s="5">
        <v>502891</v>
      </c>
      <c r="D35" s="5">
        <v>181391</v>
      </c>
      <c r="E35" s="5">
        <v>1333032</v>
      </c>
      <c r="F35" s="5">
        <v>147731</v>
      </c>
      <c r="G35" s="5">
        <v>321500</v>
      </c>
      <c r="H35" s="5">
        <v>1447069</v>
      </c>
      <c r="I35" s="2" t="s">
        <v>8</v>
      </c>
      <c r="J35" s="5">
        <f>C35/TipoCambio_IPC!E35</f>
        <v>8484592650.8482533</v>
      </c>
      <c r="K35" s="5">
        <f>E35/TipoCambio_IPC!E35</f>
        <v>22490427370.03754</v>
      </c>
      <c r="L35" s="5">
        <f>F35/TipoCambio_IPC!E35</f>
        <v>2492463291.0560408</v>
      </c>
      <c r="M35" s="5">
        <f t="shared" si="1"/>
        <v>21588880688.529236</v>
      </c>
      <c r="N35" s="5">
        <f t="shared" si="2"/>
        <v>2656248676.1482639</v>
      </c>
      <c r="O35" s="5">
        <f>H35/TipoCambio_IPC!E35</f>
        <v>24414417841.381794</v>
      </c>
      <c r="P35" s="2" t="s">
        <v>8</v>
      </c>
      <c r="Q35" s="5">
        <f>(E35+F35)/'[2]11. Precios'!H35</f>
        <v>560717402.43162382</v>
      </c>
      <c r="R35" s="27">
        <f t="shared" si="3"/>
        <v>9.7952968571254502</v>
      </c>
      <c r="S35" s="28">
        <f>F35/'[2]11. Precios'!H35</f>
        <v>55940986.220364913</v>
      </c>
    </row>
    <row r="36" spans="1:19" x14ac:dyDescent="0.3">
      <c r="A36" s="4">
        <v>1994</v>
      </c>
      <c r="B36" s="5">
        <v>3384222</v>
      </c>
      <c r="C36" s="5">
        <v>846576</v>
      </c>
      <c r="D36" s="5">
        <v>387960</v>
      </c>
      <c r="E36" s="5">
        <v>2011951</v>
      </c>
      <c r="F36" s="5">
        <v>219434</v>
      </c>
      <c r="G36" s="5">
        <v>458616</v>
      </c>
      <c r="H36" s="5">
        <v>2537646</v>
      </c>
      <c r="I36" s="2" t="s">
        <v>8</v>
      </c>
      <c r="J36" s="5">
        <f>C36/TipoCambio_IPC!E36</f>
        <v>8881588556.52355</v>
      </c>
      <c r="K36" s="5">
        <f>E36/TipoCambio_IPC!E36</f>
        <v>21107757576.267357</v>
      </c>
      <c r="L36" s="5">
        <f>F36/TipoCambio_IPC!E36</f>
        <v>2302123499.0268903</v>
      </c>
      <c r="M36" s="5">
        <f t="shared" si="1"/>
        <v>21799092473.152451</v>
      </c>
      <c r="N36" s="5">
        <f t="shared" si="2"/>
        <v>2397293395.0414658</v>
      </c>
      <c r="O36" s="5">
        <f>H36/TipoCambio_IPC!E36</f>
        <v>26622923014.717827</v>
      </c>
      <c r="P36" s="2" t="s">
        <v>8</v>
      </c>
      <c r="Q36" s="5">
        <f>(E36+F36)/'[2]11. Precios'!H36</f>
        <v>525412686.85989743</v>
      </c>
      <c r="R36" s="27">
        <f t="shared" si="3"/>
        <v>11.564506867668637</v>
      </c>
      <c r="S36" s="28">
        <f>F36/'[2]11. Precios'!H36</f>
        <v>51668989.227952473</v>
      </c>
    </row>
    <row r="37" spans="1:19" x14ac:dyDescent="0.3">
      <c r="A37" s="4">
        <v>1995</v>
      </c>
      <c r="B37" s="5">
        <v>4638730</v>
      </c>
      <c r="C37" s="5">
        <v>1037419</v>
      </c>
      <c r="D37" s="5">
        <v>602005</v>
      </c>
      <c r="E37" s="5">
        <v>3098640</v>
      </c>
      <c r="F37" s="5">
        <v>358045</v>
      </c>
      <c r="G37" s="5">
        <v>435414</v>
      </c>
      <c r="H37" s="5">
        <v>3601311</v>
      </c>
      <c r="I37" s="2" t="s">
        <v>8</v>
      </c>
      <c r="J37" s="5">
        <f>C37/TipoCambio_IPC!E37</f>
        <v>6805627774.0987453</v>
      </c>
      <c r="K37" s="5">
        <f>E37/TipoCambio_IPC!E37</f>
        <v>20327553713.526875</v>
      </c>
      <c r="L37" s="5">
        <f>F37/TipoCambio_IPC!E37</f>
        <v>2348830122.0405498</v>
      </c>
      <c r="M37" s="5">
        <f t="shared" si="1"/>
        <v>20717655644.897118</v>
      </c>
      <c r="N37" s="5">
        <f t="shared" si="2"/>
        <v>2325476810.53372</v>
      </c>
      <c r="O37" s="5">
        <f>H37/TipoCambio_IPC!E37</f>
        <v>23625152580.362736</v>
      </c>
      <c r="P37" s="2" t="s">
        <v>8</v>
      </c>
      <c r="Q37" s="5">
        <f>(E37+F37)/'[2]11. Precios'!H37</f>
        <v>508950033.57730943</v>
      </c>
      <c r="R37" s="27">
        <f t="shared" si="3"/>
        <v>10.058263626080523</v>
      </c>
      <c r="S37" s="28">
        <f>F37/'[2]11. Precios'!H37</f>
        <v>52717275.300522834</v>
      </c>
    </row>
    <row r="38" spans="1:19" x14ac:dyDescent="0.3">
      <c r="A38" s="4">
        <v>1996</v>
      </c>
      <c r="B38" s="5">
        <v>14676140</v>
      </c>
      <c r="C38" s="5">
        <v>4997863</v>
      </c>
      <c r="D38" s="5">
        <v>2349822</v>
      </c>
      <c r="E38" s="5">
        <v>5617957</v>
      </c>
      <c r="F38" s="5">
        <v>700474</v>
      </c>
      <c r="G38" s="5">
        <v>2648041</v>
      </c>
      <c r="H38" s="5">
        <v>9678277</v>
      </c>
      <c r="I38" s="2" t="s">
        <v>8</v>
      </c>
      <c r="J38" s="5">
        <f>C38/TipoCambio_IPC!E38</f>
        <v>16403572536.427017</v>
      </c>
      <c r="K38" s="5">
        <f>E38/TipoCambio_IPC!E38</f>
        <v>18438793771.663593</v>
      </c>
      <c r="L38" s="5">
        <f>F38/TipoCambio_IPC!E38</f>
        <v>2299037822.5415902</v>
      </c>
      <c r="M38" s="5">
        <f t="shared" si="1"/>
        <v>19383173742.595234</v>
      </c>
      <c r="N38" s="5">
        <f t="shared" si="2"/>
        <v>2323933972.29107</v>
      </c>
      <c r="O38" s="5">
        <f>H38/TipoCambio_IPC!E38</f>
        <v>31765240223.098007</v>
      </c>
      <c r="P38" s="2" t="s">
        <v>8</v>
      </c>
      <c r="Q38" s="5">
        <f>(E38+F38)/'[2]11. Precios'!H38</f>
        <v>465441058.0948438</v>
      </c>
      <c r="R38" s="27">
        <f t="shared" si="3"/>
        <v>13.816754083663348</v>
      </c>
      <c r="S38" s="28">
        <f>F38/'[2]11. Precios'!H38</f>
        <v>51599734.131452508</v>
      </c>
    </row>
    <row r="39" spans="1:19" x14ac:dyDescent="0.3">
      <c r="A39" s="4">
        <v>1997</v>
      </c>
      <c r="B39" s="5">
        <v>18108463</v>
      </c>
      <c r="C39" s="5">
        <v>5937748</v>
      </c>
      <c r="D39" s="5">
        <v>3229056</v>
      </c>
      <c r="E39" s="5">
        <v>7972982</v>
      </c>
      <c r="F39" s="5">
        <v>818030</v>
      </c>
      <c r="G39" s="5">
        <v>2708692</v>
      </c>
      <c r="H39" s="5">
        <v>12170715</v>
      </c>
      <c r="I39" s="2" t="s">
        <v>8</v>
      </c>
      <c r="J39" s="5">
        <f>C39/TipoCambio_IPC!E39</f>
        <v>12988776599.319981</v>
      </c>
      <c r="K39" s="5">
        <f>E39/TipoCambio_IPC!E39</f>
        <v>17440834812.861614</v>
      </c>
      <c r="L39" s="5">
        <f>F39/TipoCambio_IPC!E39</f>
        <v>1789434129.1583483</v>
      </c>
      <c r="M39" s="5">
        <f t="shared" si="1"/>
        <v>17939814292.262604</v>
      </c>
      <c r="N39" s="5">
        <f t="shared" si="2"/>
        <v>2044235975.8499694</v>
      </c>
      <c r="O39" s="5">
        <f>H39/TipoCambio_IPC!E39</f>
        <v>26623342416.85445</v>
      </c>
      <c r="P39" s="2" t="s">
        <v>8</v>
      </c>
      <c r="Q39" s="5">
        <f>(E39+F39)/'[2]11. Precios'!H39</f>
        <v>431605237.18030661</v>
      </c>
      <c r="R39" s="27">
        <f t="shared" si="3"/>
        <v>14.878079043555859</v>
      </c>
      <c r="S39" s="28">
        <f>F39/'[2]11. Precios'!H39</f>
        <v>40162160.189362295</v>
      </c>
    </row>
    <row r="40" spans="1:19" x14ac:dyDescent="0.3">
      <c r="A40" s="4">
        <v>1998</v>
      </c>
      <c r="B40" s="5">
        <v>13943137</v>
      </c>
      <c r="C40" s="5">
        <v>2170538</v>
      </c>
      <c r="D40" s="5">
        <v>1361971</v>
      </c>
      <c r="E40" s="5">
        <v>9850885</v>
      </c>
      <c r="F40" s="5">
        <v>860250</v>
      </c>
      <c r="G40" s="5">
        <v>808567</v>
      </c>
      <c r="H40" s="5">
        <v>11772599</v>
      </c>
      <c r="I40" s="2" t="s">
        <v>8</v>
      </c>
      <c r="J40" s="5">
        <f>C40/TipoCambio_IPC!E40</f>
        <v>3496806771.3661647</v>
      </c>
      <c r="K40" s="5">
        <f>E40/TipoCambio_IPC!E40</f>
        <v>15870093668.919586</v>
      </c>
      <c r="L40" s="5">
        <f>F40/TipoCambio_IPC!E40</f>
        <v>1385890514.2723801</v>
      </c>
      <c r="M40" s="5">
        <f t="shared" si="1"/>
        <v>16655464240.8906</v>
      </c>
      <c r="N40" s="5">
        <f t="shared" si="2"/>
        <v>1587662321.7153642</v>
      </c>
      <c r="O40" s="5">
        <f>H40/TipoCambio_IPC!E40</f>
        <v>18966036945.576874</v>
      </c>
      <c r="P40" s="2" t="s">
        <v>8</v>
      </c>
      <c r="Q40" s="5">
        <f>(E40+F40)/'[2]11. Precios'!H40</f>
        <v>387294279.06710649</v>
      </c>
      <c r="R40" s="27">
        <f t="shared" si="3"/>
        <v>13.685090380703283</v>
      </c>
      <c r="S40" s="28">
        <f>F40/'[2]11. Precios'!H40</f>
        <v>31105004.611320682</v>
      </c>
    </row>
    <row r="41" spans="1:19" x14ac:dyDescent="0.3">
      <c r="A41" s="4">
        <v>1999</v>
      </c>
      <c r="B41" s="5">
        <v>19779629</v>
      </c>
      <c r="C41" s="5">
        <v>4064271</v>
      </c>
      <c r="D41" s="5">
        <v>2165295</v>
      </c>
      <c r="E41" s="5">
        <v>11556580</v>
      </c>
      <c r="F41" s="5">
        <v>1035980</v>
      </c>
      <c r="G41" s="5">
        <v>-1892397</v>
      </c>
      <c r="H41" s="5">
        <v>15715355</v>
      </c>
      <c r="I41" s="2" t="s">
        <v>8</v>
      </c>
      <c r="J41" s="5">
        <f>C41/TipoCambio_IPC!E41</f>
        <v>5298759872.7836962</v>
      </c>
      <c r="K41" s="5">
        <f>E41/TipoCambio_IPC!E41</f>
        <v>15066796079.940193</v>
      </c>
      <c r="L41" s="5">
        <f>F41/TipoCambio_IPC!E41</f>
        <v>1350650400.2824748</v>
      </c>
      <c r="M41" s="5">
        <f t="shared" si="1"/>
        <v>15468444874.42989</v>
      </c>
      <c r="N41" s="5">
        <f t="shared" si="2"/>
        <v>1368270457.2774274</v>
      </c>
      <c r="O41" s="5">
        <f>H41/TipoCambio_IPC!E41</f>
        <v>20488764765.083485</v>
      </c>
      <c r="P41" s="2" t="s">
        <v>8</v>
      </c>
      <c r="Q41" s="5">
        <f>(E41+F41)/'[2]11. Precios'!H41</f>
        <v>368474091.72256696</v>
      </c>
      <c r="R41" s="27">
        <f t="shared" si="3"/>
        <v>15.169554431552731</v>
      </c>
      <c r="S41" s="28">
        <f>F41/'[2]11. Precios'!H41</f>
        <v>30314073.511878833</v>
      </c>
    </row>
    <row r="42" spans="1:19" x14ac:dyDescent="0.3">
      <c r="A42" s="4">
        <v>2000</v>
      </c>
      <c r="B42" s="5">
        <v>36461582</v>
      </c>
      <c r="C42" s="5">
        <v>10161429</v>
      </c>
      <c r="D42" s="5">
        <v>6546547</v>
      </c>
      <c r="E42" s="5">
        <v>12855724</v>
      </c>
      <c r="F42" s="5">
        <v>1029723</v>
      </c>
      <c r="G42" s="5">
        <v>-3603363</v>
      </c>
      <c r="H42" s="5">
        <v>26300153</v>
      </c>
      <c r="I42" s="2" t="s">
        <v>8</v>
      </c>
      <c r="J42" s="5">
        <f>C42/TipoCambio_IPC!E42</f>
        <v>11400388493.876284</v>
      </c>
      <c r="K42" s="5">
        <f>E42/TipoCambio_IPC!E42</f>
        <v>14423192640.528137</v>
      </c>
      <c r="L42" s="5">
        <f>F42/TipoCambio_IPC!E42</f>
        <v>1155274739.5154529</v>
      </c>
      <c r="M42" s="5">
        <f t="shared" si="1"/>
        <v>14744994360.234165</v>
      </c>
      <c r="N42" s="5">
        <f t="shared" si="2"/>
        <v>1252962569.8989639</v>
      </c>
      <c r="O42" s="5">
        <f>H42/TipoCambio_IPC!E42</f>
        <v>29506869717.673157</v>
      </c>
      <c r="P42" s="2" t="s">
        <v>8</v>
      </c>
      <c r="Q42" s="5">
        <f>(E42+F42)/'[2]11. Precios'!H42</f>
        <v>349643997.63423783</v>
      </c>
      <c r="R42" s="27">
        <f t="shared" si="3"/>
        <v>25.540997918857791</v>
      </c>
      <c r="S42" s="28">
        <f>F42/'[2]11. Precios'!H42</f>
        <v>25929051.198418044</v>
      </c>
    </row>
    <row r="43" spans="1:19" x14ac:dyDescent="0.3">
      <c r="A43" s="4">
        <v>2001</v>
      </c>
      <c r="B43" s="5">
        <v>33294971</v>
      </c>
      <c r="C43" s="5">
        <v>6771309</v>
      </c>
      <c r="D43" s="5">
        <v>4154596</v>
      </c>
      <c r="E43" s="5">
        <v>14979675</v>
      </c>
      <c r="F43" s="5">
        <v>1406414</v>
      </c>
      <c r="G43" s="5">
        <v>-2616012</v>
      </c>
      <c r="H43" s="5">
        <v>26523662</v>
      </c>
      <c r="I43" s="2" t="s">
        <v>8</v>
      </c>
      <c r="J43" s="5">
        <f>C43/TipoCambio_IPC!E43</f>
        <v>6750957453.4235783</v>
      </c>
      <c r="K43" s="5">
        <f>E43/TipoCambio_IPC!E43</f>
        <v>14934652751.943951</v>
      </c>
      <c r="L43" s="5">
        <f>F43/TipoCambio_IPC!E43</f>
        <v>1402186944.3410821</v>
      </c>
      <c r="M43" s="5">
        <f t="shared" si="1"/>
        <v>14678922696.236044</v>
      </c>
      <c r="N43" s="5">
        <f t="shared" si="2"/>
        <v>1278730841.9282675</v>
      </c>
      <c r="O43" s="5">
        <f>H43/TipoCambio_IPC!E43</f>
        <v>26443943655.648815</v>
      </c>
      <c r="P43" s="2" t="s">
        <v>8</v>
      </c>
      <c r="Q43" s="5">
        <f>(E43+F43)/'[2]11. Precios'!H43</f>
        <v>366664948.53249311</v>
      </c>
      <c r="R43" s="27">
        <f t="shared" si="3"/>
        <v>18.859071368743486</v>
      </c>
      <c r="S43" s="28">
        <f>F43/'[2]11. Precios'!H43</f>
        <v>31470762.603900038</v>
      </c>
    </row>
    <row r="44" spans="1:19" x14ac:dyDescent="0.3">
      <c r="A44" s="4">
        <v>2002</v>
      </c>
      <c r="B44" s="5">
        <v>50279165.342879757</v>
      </c>
      <c r="C44" s="5">
        <v>5488434.9580484992</v>
      </c>
      <c r="D44" s="5">
        <v>4181271.1244513202</v>
      </c>
      <c r="E44" s="5">
        <v>42978177.101568684</v>
      </c>
      <c r="F44" s="5">
        <v>2672187.6742822193</v>
      </c>
      <c r="G44" s="5">
        <v>1301259.7512412751</v>
      </c>
      <c r="H44" s="5">
        <v>44790730.384831257</v>
      </c>
      <c r="I44" s="2" t="s">
        <v>8</v>
      </c>
      <c r="J44" s="5">
        <f>C44/TipoCambio_IPC!E44</f>
        <v>4469311658.1998787</v>
      </c>
      <c r="K44" s="5">
        <f>E44/TipoCambio_IPC!E44</f>
        <v>34997748800.236877</v>
      </c>
      <c r="L44" s="5">
        <f>F44/TipoCambio_IPC!E44</f>
        <v>2176000921.3653889</v>
      </c>
      <c r="M44" s="5">
        <f t="shared" si="1"/>
        <v>24966200776.090416</v>
      </c>
      <c r="N44" s="5">
        <f t="shared" si="2"/>
        <v>1789093932.8532355</v>
      </c>
      <c r="O44" s="5">
        <f>H44/TipoCambio_IPC!E44</f>
        <v>36473737052.245659</v>
      </c>
      <c r="P44" s="2" t="s">
        <v>8</v>
      </c>
      <c r="Q44" s="5">
        <f>(E44+F44)/'[2]11. Precios'!H44</f>
        <v>834329728.5049926</v>
      </c>
      <c r="R44" s="27">
        <f t="shared" si="3"/>
        <v>16.761820592134335</v>
      </c>
      <c r="S44" s="28">
        <f>F44/'[2]11. Precios'!H44</f>
        <v>48838287.004831821</v>
      </c>
    </row>
    <row r="45" spans="1:19" x14ac:dyDescent="0.3">
      <c r="A45" s="4">
        <v>2003</v>
      </c>
      <c r="B45" s="5">
        <v>75317896.016045257</v>
      </c>
      <c r="C45" s="5">
        <v>7438185.8286253028</v>
      </c>
      <c r="D45" s="5">
        <v>5297747.2202575784</v>
      </c>
      <c r="E45" s="5">
        <v>56939870.260815427</v>
      </c>
      <c r="F45" s="5">
        <v>3850849.5204923865</v>
      </c>
      <c r="G45" s="5">
        <v>2130738.7355201365</v>
      </c>
      <c r="H45" s="5">
        <v>67879710.187419951</v>
      </c>
      <c r="I45" s="2" t="s">
        <v>8</v>
      </c>
      <c r="J45" s="5">
        <f>C45/TipoCambio_IPC!E45</f>
        <v>4620488332.6880045</v>
      </c>
      <c r="K45" s="5">
        <f>E45/TipoCambio_IPC!E45</f>
        <v>35370184648.033951</v>
      </c>
      <c r="L45" s="5">
        <f>F45/TipoCambio_IPC!E45</f>
        <v>2392089373.7150245</v>
      </c>
      <c r="M45" s="5">
        <f t="shared" si="1"/>
        <v>35183966724.135414</v>
      </c>
      <c r="N45" s="5">
        <f t="shared" si="2"/>
        <v>2284045147.5402069</v>
      </c>
      <c r="O45" s="5">
        <f>H45/TipoCambio_IPC!E45</f>
        <v>42165847449.01194</v>
      </c>
      <c r="P45" s="2" t="s">
        <v>8</v>
      </c>
      <c r="Q45" s="5">
        <f>(E45+F45)/'[2]11. Precios'!H45</f>
        <v>847538600.9818697</v>
      </c>
      <c r="R45" s="27">
        <f t="shared" si="3"/>
        <v>17.6272040302267</v>
      </c>
      <c r="S45" s="28">
        <f>F45/'[2]11. Precios'!H45</f>
        <v>53688188.376959644</v>
      </c>
    </row>
    <row r="46" spans="1:19" x14ac:dyDescent="0.3">
      <c r="A46" s="4">
        <v>2004</v>
      </c>
      <c r="B46" s="5">
        <v>122247493.52454515</v>
      </c>
      <c r="C46" s="5">
        <v>22779938.91564906</v>
      </c>
      <c r="D46" s="5">
        <v>10205382.429601295</v>
      </c>
      <c r="E46" s="5">
        <v>66780503.782305919</v>
      </c>
      <c r="F46" s="5">
        <v>8564894.5769702327</v>
      </c>
      <c r="G46" s="5">
        <v>10229923.674807513</v>
      </c>
      <c r="H46" s="5">
        <v>99467554.608896077</v>
      </c>
      <c r="I46" s="2" t="s">
        <v>8</v>
      </c>
      <c r="J46" s="5">
        <f>C46/TipoCambio_IPC!E46</f>
        <v>11622913863.173374</v>
      </c>
      <c r="K46" s="5">
        <f>E46/TipoCambio_IPC!E46</f>
        <v>34073139795.289478</v>
      </c>
      <c r="L46" s="5">
        <f>F46/TipoCambio_IPC!E46</f>
        <v>4370030678.4799547</v>
      </c>
      <c r="M46" s="5">
        <f t="shared" si="1"/>
        <v>34721662221.661713</v>
      </c>
      <c r="N46" s="5">
        <f t="shared" si="2"/>
        <v>3381060026.0974894</v>
      </c>
      <c r="O46" s="5">
        <f>H46/TipoCambio_IPC!E46</f>
        <v>50750918326.891945</v>
      </c>
      <c r="P46" s="2" t="s">
        <v>8</v>
      </c>
      <c r="Q46" s="5">
        <f>(E46+F46)/'[2]11. Precios'!H46</f>
        <v>862820679.22817886</v>
      </c>
      <c r="R46" s="27">
        <f t="shared" si="3"/>
        <v>11.613400925721839</v>
      </c>
      <c r="S46" s="28">
        <f>F46/'[2]11. Precios'!H46</f>
        <v>98081214.212724194</v>
      </c>
    </row>
    <row r="47" spans="1:19" x14ac:dyDescent="0.3">
      <c r="A47" s="4">
        <v>2005</v>
      </c>
      <c r="B47" s="5">
        <v>181197343.15643731</v>
      </c>
      <c r="C47" s="5">
        <v>40599787.293736197</v>
      </c>
      <c r="D47" s="5">
        <v>13702348.952329209</v>
      </c>
      <c r="E47" s="5">
        <v>74945486.888884991</v>
      </c>
      <c r="F47" s="5">
        <v>11880441.687651161</v>
      </c>
      <c r="G47" s="5">
        <v>12294703.664306495</v>
      </c>
      <c r="H47" s="5">
        <v>140597555.86270112</v>
      </c>
      <c r="I47" s="2" t="s">
        <v>8</v>
      </c>
      <c r="J47" s="5">
        <f>C47/TipoCambio_IPC!E47</f>
        <v>17864798605.895981</v>
      </c>
      <c r="K47" s="5">
        <f>E47/TipoCambio_IPC!E47</f>
        <v>32977661188.321392</v>
      </c>
      <c r="L47" s="5">
        <f>F47/TipoCambio_IPC!E47</f>
        <v>5227655420.050045</v>
      </c>
      <c r="M47" s="5">
        <f t="shared" si="1"/>
        <v>33525400491.805435</v>
      </c>
      <c r="N47" s="5">
        <f t="shared" si="2"/>
        <v>4798843049.2649994</v>
      </c>
      <c r="O47" s="5">
        <f>H47/TipoCambio_IPC!E47</f>
        <v>61866014267.416664</v>
      </c>
      <c r="P47" s="2" t="s">
        <v>8</v>
      </c>
      <c r="Q47" s="5">
        <f>(E47+F47)/'[2]11. Precios'!H47</f>
        <v>857482273.70203292</v>
      </c>
      <c r="R47" s="27">
        <f t="shared" si="3"/>
        <v>11.834371108343712</v>
      </c>
      <c r="S47" s="28">
        <f>F47/'[2]11. Precios'!H47</f>
        <v>117329792.12461361</v>
      </c>
    </row>
    <row r="48" spans="1:19" x14ac:dyDescent="0.3">
      <c r="A48" s="4">
        <v>2006</v>
      </c>
      <c r="B48" s="5">
        <v>213390956</v>
      </c>
      <c r="C48" s="5">
        <v>50006363</v>
      </c>
      <c r="D48" s="5">
        <v>11745727</v>
      </c>
      <c r="E48" s="5">
        <v>91609016</v>
      </c>
      <c r="F48" s="5">
        <v>15050073</v>
      </c>
      <c r="G48" s="5">
        <v>8667206</v>
      </c>
      <c r="H48" s="5">
        <v>168874528</v>
      </c>
      <c r="I48" s="2" t="s">
        <v>8</v>
      </c>
      <c r="J48" s="5">
        <f>C48/TipoCambio_IPC!E48</f>
        <v>19360405334.432308</v>
      </c>
      <c r="K48" s="5">
        <f>E48/TipoCambio_IPC!E48</f>
        <v>35467240079.997314</v>
      </c>
      <c r="L48" s="5">
        <f>F48/TipoCambio_IPC!E48</f>
        <v>5826768757.2638636</v>
      </c>
      <c r="M48" s="5">
        <f t="shared" si="1"/>
        <v>34222450634.159355</v>
      </c>
      <c r="N48" s="5">
        <f t="shared" si="2"/>
        <v>5527212088.6569538</v>
      </c>
      <c r="O48" s="5">
        <f>H48/TipoCambio_IPC!E48</f>
        <v>65381265834.928612</v>
      </c>
      <c r="P48" s="2" t="s">
        <v>8</v>
      </c>
      <c r="Q48" s="5">
        <f>(E48+F48)/'[2]11. Precios'!H48</f>
        <v>926805055.72064435</v>
      </c>
      <c r="R48" s="27">
        <f t="shared" si="3"/>
        <v>11.220844443744559</v>
      </c>
      <c r="S48" s="28">
        <f>F48/'[2]11. Precios'!H48</f>
        <v>130776325.54469657</v>
      </c>
    </row>
    <row r="49" spans="1:19" x14ac:dyDescent="0.3">
      <c r="A49" s="4">
        <v>2007</v>
      </c>
      <c r="B49" s="5">
        <v>206920785</v>
      </c>
      <c r="C49" s="5">
        <v>54384277</v>
      </c>
      <c r="D49" s="5">
        <v>13495949</v>
      </c>
      <c r="E49" s="5">
        <v>112721914</v>
      </c>
      <c r="F49" s="5">
        <v>18208776</v>
      </c>
      <c r="G49" s="5">
        <v>10784696</v>
      </c>
      <c r="H49" s="5">
        <v>155492261</v>
      </c>
      <c r="I49" s="2" t="s">
        <v>8</v>
      </c>
      <c r="J49" s="5">
        <f>C49/TipoCambio_IPC!E49</f>
        <v>17737890268.698441</v>
      </c>
      <c r="K49" s="5">
        <f>E49/TipoCambio_IPC!E49</f>
        <v>36765202218.458519</v>
      </c>
      <c r="L49" s="5">
        <f>F49/TipoCambio_IPC!E49</f>
        <v>5938945747.4135342</v>
      </c>
      <c r="M49" s="5">
        <f t="shared" si="1"/>
        <v>36116221149.227921</v>
      </c>
      <c r="N49" s="5">
        <f t="shared" si="2"/>
        <v>5882857252.3386993</v>
      </c>
      <c r="O49" s="5">
        <f>H49/TipoCambio_IPC!E49</f>
        <v>50715111340.908661</v>
      </c>
      <c r="P49" s="2" t="s">
        <v>8</v>
      </c>
      <c r="Q49" s="5">
        <f>(E49+F49)/'[2]11. Precios'!H49</f>
        <v>958454297.59533429</v>
      </c>
      <c r="R49" s="27">
        <f t="shared" si="3"/>
        <v>8.5394131379286566</v>
      </c>
      <c r="S49" s="28">
        <f>F49/'[2]11. Precios'!H49</f>
        <v>133294032.21773888</v>
      </c>
    </row>
    <row r="50" spans="1:19" x14ac:dyDescent="0.3">
      <c r="A50" s="4">
        <v>2008</v>
      </c>
      <c r="B50" s="5">
        <v>269378000</v>
      </c>
      <c r="C50" s="5">
        <v>31017000</v>
      </c>
      <c r="D50" s="5">
        <v>20407000</v>
      </c>
      <c r="E50" s="5">
        <v>156972000</v>
      </c>
      <c r="F50" s="5">
        <v>18658000</v>
      </c>
      <c r="G50" s="5">
        <v>9202000</v>
      </c>
      <c r="H50" s="5">
        <v>238806000</v>
      </c>
      <c r="I50" s="2" t="s">
        <v>8</v>
      </c>
      <c r="J50" s="5">
        <f>C50/TipoCambio_IPC!E50</f>
        <v>7696284346.0963612</v>
      </c>
      <c r="K50" s="5">
        <f>E50/TipoCambio_IPC!E50</f>
        <v>38949645238.915367</v>
      </c>
      <c r="L50" s="5">
        <f>F50/TipoCambio_IPC!E50</f>
        <v>4629631277.3468065</v>
      </c>
      <c r="M50" s="5">
        <f t="shared" si="1"/>
        <v>37857423728.686943</v>
      </c>
      <c r="N50" s="5">
        <f t="shared" si="2"/>
        <v>5284288512.3801708</v>
      </c>
      <c r="O50" s="5">
        <f>H50/TipoCambio_IPC!E50</f>
        <v>59255210998.932442</v>
      </c>
      <c r="P50" s="2" t="s">
        <v>8</v>
      </c>
      <c r="Q50" s="5">
        <f>(E50+F50)/'[2]11. Precios'!H50</f>
        <v>978095731.97637188</v>
      </c>
      <c r="R50" s="27">
        <f t="shared" si="3"/>
        <v>12.799121020473791</v>
      </c>
      <c r="S50" s="28">
        <f>F50/'[2]11. Precios'!H50</f>
        <v>103907704.64735606</v>
      </c>
    </row>
    <row r="51" spans="1:19" x14ac:dyDescent="0.3">
      <c r="A51" s="4">
        <v>2009</v>
      </c>
      <c r="B51" s="5">
        <v>157556000</v>
      </c>
      <c r="C51" s="5">
        <v>19304000</v>
      </c>
      <c r="D51" s="5">
        <v>9448000</v>
      </c>
      <c r="E51" s="5">
        <v>179435000</v>
      </c>
      <c r="F51" s="5">
        <v>18279000</v>
      </c>
      <c r="G51" s="5">
        <v>7117000</v>
      </c>
      <c r="H51" s="5">
        <v>139406000</v>
      </c>
      <c r="I51" s="2" t="s">
        <v>8</v>
      </c>
      <c r="J51" s="5">
        <f>C51/TipoCambio_IPC!E51</f>
        <v>3724995697.5868931</v>
      </c>
      <c r="K51" s="5">
        <f>E51/TipoCambio_IPC!E51</f>
        <v>34624668617.721931</v>
      </c>
      <c r="L51" s="5">
        <f>F51/TipoCambio_IPC!E51</f>
        <v>3527206607.7595739</v>
      </c>
      <c r="M51" s="5">
        <f t="shared" si="1"/>
        <v>36787156928.318649</v>
      </c>
      <c r="N51" s="5">
        <f t="shared" si="2"/>
        <v>4078418942.5531902</v>
      </c>
      <c r="O51" s="5">
        <f>H51/TipoCambio_IPC!E51</f>
        <v>26900474006.30949</v>
      </c>
      <c r="P51" s="2" t="s">
        <v>8</v>
      </c>
      <c r="Q51" s="5">
        <f>(E51+F51)/'[2]11. Precios'!H51</f>
        <v>856282832.30019927</v>
      </c>
      <c r="R51" s="27">
        <f t="shared" si="3"/>
        <v>7.6265660047048529</v>
      </c>
      <c r="S51" s="28">
        <f>F51/'[2]11. Precios'!H51</f>
        <v>79164823.389417753</v>
      </c>
    </row>
    <row r="52" spans="1:19" x14ac:dyDescent="0.3">
      <c r="A52" s="4">
        <v>2010</v>
      </c>
      <c r="B52" s="5">
        <v>404819000</v>
      </c>
      <c r="C52" s="5">
        <v>32556000</v>
      </c>
      <c r="D52" s="5">
        <v>13606000</v>
      </c>
      <c r="E52" s="5">
        <v>376818000</v>
      </c>
      <c r="F52" s="5">
        <v>38433000</v>
      </c>
      <c r="G52" s="5">
        <v>16551000</v>
      </c>
      <c r="H52" s="5">
        <v>375639000</v>
      </c>
      <c r="I52" s="2" t="s">
        <v>8</v>
      </c>
      <c r="J52" s="5">
        <f>C52/TipoCambio_IPC!E52</f>
        <v>4867541532.4842396</v>
      </c>
      <c r="K52" s="5">
        <f>E52/TipoCambio_IPC!E52</f>
        <v>56339146860.414246</v>
      </c>
      <c r="L52" s="5">
        <f>F52/TipoCambio_IPC!E52</f>
        <v>5746228766.3707695</v>
      </c>
      <c r="M52" s="5">
        <f t="shared" si="1"/>
        <v>45481907739.068085</v>
      </c>
      <c r="N52" s="5">
        <f t="shared" si="2"/>
        <v>4636717687.0651722</v>
      </c>
      <c r="O52" s="5">
        <f>H52/TipoCambio_IPC!E52</f>
        <v>56162871167.24559</v>
      </c>
      <c r="P52" s="2" t="s">
        <v>8</v>
      </c>
      <c r="Q52" s="5">
        <f>(E52+F52)/'[2]11. Precios'!H52</f>
        <v>1393447660.7487459</v>
      </c>
      <c r="R52" s="27">
        <f t="shared" si="3"/>
        <v>9.7738662087268775</v>
      </c>
      <c r="S52" s="28">
        <f>F52/'[2]11. Precios'!H52</f>
        <v>128968681.4614692</v>
      </c>
    </row>
    <row r="53" spans="1:19" x14ac:dyDescent="0.3">
      <c r="A53" s="4">
        <v>2011</v>
      </c>
      <c r="B53" s="5">
        <v>536443000</v>
      </c>
      <c r="C53" s="5">
        <v>152059000</v>
      </c>
      <c r="D53" s="5">
        <v>19907000</v>
      </c>
      <c r="E53" s="5">
        <v>422350000</v>
      </c>
      <c r="F53" s="5">
        <v>43499000</v>
      </c>
      <c r="G53" s="5">
        <v>8630000</v>
      </c>
      <c r="H53" s="5">
        <v>387674000</v>
      </c>
      <c r="I53" s="2" t="s">
        <v>8</v>
      </c>
      <c r="J53" s="5">
        <f>C53/TipoCambio_IPC!E53</f>
        <v>17880348565.564915</v>
      </c>
      <c r="K53" s="5">
        <f>E53/TipoCambio_IPC!E53</f>
        <v>49663388662.73185</v>
      </c>
      <c r="L53" s="5">
        <f>F53/TipoCambio_IPC!E53</f>
        <v>5114970388.1618862</v>
      </c>
      <c r="M53" s="5">
        <f t="shared" si="1"/>
        <v>53001267761.573044</v>
      </c>
      <c r="N53" s="5">
        <f t="shared" si="2"/>
        <v>5430599577.2663279</v>
      </c>
      <c r="O53" s="5">
        <f>H53/TipoCambio_IPC!E53</f>
        <v>45585899222.057312</v>
      </c>
      <c r="P53" s="2" t="s">
        <v>8</v>
      </c>
      <c r="Q53" s="5">
        <f>(E53+F53)/'[2]11. Precios'!H53</f>
        <v>1229448569.9494095</v>
      </c>
      <c r="R53" s="27">
        <f t="shared" si="3"/>
        <v>8.9122508563415241</v>
      </c>
      <c r="S53" s="28">
        <f>F53/'[2]11. Precios'!H53</f>
        <v>114800682.9342327</v>
      </c>
    </row>
    <row r="54" spans="1:19" x14ac:dyDescent="0.3">
      <c r="A54" s="4">
        <v>2012</v>
      </c>
      <c r="B54" s="5">
        <v>535174000</v>
      </c>
      <c r="C54" s="5">
        <v>124485000</v>
      </c>
      <c r="D54" s="5">
        <v>18640000</v>
      </c>
      <c r="E54" s="5">
        <v>498392000</v>
      </c>
      <c r="F54" s="5">
        <v>49906000</v>
      </c>
      <c r="G54" s="5">
        <v>31300000</v>
      </c>
      <c r="H54" s="5">
        <v>424243000</v>
      </c>
      <c r="I54" s="2" t="s">
        <v>8</v>
      </c>
      <c r="J54" s="5">
        <f>C54/TipoCambio_IPC!E54</f>
        <v>12086547443.12011</v>
      </c>
      <c r="K54" s="5">
        <f>E54/TipoCambio_IPC!E54</f>
        <v>48390075537.386169</v>
      </c>
      <c r="L54" s="5">
        <f>F54/TipoCambio_IPC!E54</f>
        <v>4845493326.0742435</v>
      </c>
      <c r="M54" s="5">
        <f t="shared" si="1"/>
        <v>49026732100.059006</v>
      </c>
      <c r="N54" s="5">
        <f t="shared" si="2"/>
        <v>4980231857.1180649</v>
      </c>
      <c r="O54" s="5">
        <f>H54/TipoCambio_IPC!E54</f>
        <v>41190771152.440895</v>
      </c>
      <c r="P54" s="2" t="s">
        <v>8</v>
      </c>
      <c r="Q54" s="5">
        <f>(E54+F54)/'[2]11. Precios'!H54</f>
        <v>1194822100.2534187</v>
      </c>
      <c r="R54" s="27">
        <f t="shared" si="3"/>
        <v>8.5008415821744876</v>
      </c>
      <c r="S54" s="28">
        <f>F54/'[2]11. Precios'!H54</f>
        <v>108752524.60385978</v>
      </c>
    </row>
    <row r="55" spans="1:19" x14ac:dyDescent="0.3">
      <c r="A55" s="4">
        <v>2013</v>
      </c>
      <c r="B55" s="5">
        <v>694132000</v>
      </c>
      <c r="C55" s="5">
        <v>223520000</v>
      </c>
      <c r="D55" s="5">
        <v>96433000</v>
      </c>
      <c r="E55" s="5">
        <v>817935000</v>
      </c>
      <c r="F55" s="5">
        <v>81667000</v>
      </c>
      <c r="G55" s="5">
        <v>47777000</v>
      </c>
      <c r="H55" s="5">
        <v>594525000</v>
      </c>
      <c r="I55" s="2" t="s">
        <v>8</v>
      </c>
      <c r="J55" s="5">
        <f>C55/TipoCambio_IPC!E55</f>
        <v>15666535358.140844</v>
      </c>
      <c r="K55" s="5">
        <f>E55/TipoCambio_IPC!E55</f>
        <v>57329132060.490929</v>
      </c>
      <c r="L55" s="5">
        <f>F55/TipoCambio_IPC!E55</f>
        <v>5724046810.5462074</v>
      </c>
      <c r="M55" s="5">
        <f t="shared" si="1"/>
        <v>52859603798.938553</v>
      </c>
      <c r="N55" s="5">
        <f t="shared" si="2"/>
        <v>5284770068.3102255</v>
      </c>
      <c r="O55" s="5">
        <f>H55/TipoCambio_IPC!E55</f>
        <v>41670306611.483025</v>
      </c>
      <c r="P55" s="2" t="s">
        <v>8</v>
      </c>
      <c r="Q55" s="5">
        <f>(E55+F55)/'[2]11. Precios'!H55</f>
        <v>1415169091.1686072</v>
      </c>
      <c r="R55" s="27">
        <f t="shared" si="3"/>
        <v>7.2798682454357335</v>
      </c>
      <c r="S55" s="28">
        <f>F55/'[2]11. Precios'!H55</f>
        <v>128470828.3979656</v>
      </c>
    </row>
    <row r="56" spans="1:19" x14ac:dyDescent="0.3">
      <c r="A56" s="4">
        <v>2014</v>
      </c>
      <c r="B56" s="5">
        <v>2114312000</v>
      </c>
      <c r="C56" s="5">
        <v>450503000</v>
      </c>
      <c r="D56" s="5">
        <v>188921000</v>
      </c>
      <c r="E56" s="5">
        <v>2940783000</v>
      </c>
      <c r="F56" s="5">
        <v>244926000</v>
      </c>
      <c r="G56" s="5">
        <v>106307000</v>
      </c>
      <c r="H56" s="5">
        <v>2087350000</v>
      </c>
      <c r="I56" s="2" t="s">
        <v>8</v>
      </c>
      <c r="J56" s="5">
        <f>C56/TipoCambio_IPC!E56</f>
        <v>20072263037.826984</v>
      </c>
      <c r="K56" s="5">
        <f>E56/TipoCambio_IPC!E56</f>
        <v>131027251568.06938</v>
      </c>
      <c r="L56" s="5">
        <f>F56/TipoCambio_IPC!E56</f>
        <v>10912733315.433664</v>
      </c>
      <c r="M56" s="5">
        <f>(K56+K55)/2</f>
        <v>94178191814.280151</v>
      </c>
      <c r="N56" s="5">
        <f t="shared" si="2"/>
        <v>8318390062.9899359</v>
      </c>
      <c r="O56" s="5">
        <f>H56/TipoCambio_IPC!E56</f>
        <v>93002351265.159515</v>
      </c>
      <c r="P56" s="2" t="s">
        <v>8</v>
      </c>
      <c r="Q56" s="5">
        <f>(E56+F56)/'[2]11. Precios'!H56</f>
        <v>3185709000</v>
      </c>
      <c r="R56" s="27">
        <f t="shared" si="3"/>
        <v>8.5223700219658181</v>
      </c>
      <c r="S56" s="28">
        <f>F56/'[2]11. Precios'!H56</f>
        <v>244926000</v>
      </c>
    </row>
    <row r="57" spans="1:19" x14ac:dyDescent="0.3">
      <c r="A57" s="4">
        <v>2015</v>
      </c>
      <c r="B57" s="5">
        <v>3805110000</v>
      </c>
      <c r="C57" s="5">
        <v>732854000</v>
      </c>
      <c r="D57" s="5">
        <v>505052000</v>
      </c>
      <c r="E57" s="5">
        <v>8734789000</v>
      </c>
      <c r="F57" s="5">
        <v>665322000</v>
      </c>
      <c r="G57" s="5">
        <v>-255581000</v>
      </c>
      <c r="H57" s="5">
        <v>4229487000</v>
      </c>
      <c r="I57" s="2" t="s">
        <v>8</v>
      </c>
      <c r="J57" s="5">
        <f>C57/TipoCambio_IPC!E57</f>
        <v>15416805696.561958</v>
      </c>
      <c r="K57" s="5">
        <f>E57/TipoCambio_IPC!E57</f>
        <v>183750849164.31747</v>
      </c>
      <c r="L57" s="5">
        <f>F57/TipoCambio_IPC!E57</f>
        <v>13996157487.914366</v>
      </c>
      <c r="M57" s="5">
        <f t="shared" si="1"/>
        <v>157389050366.19342</v>
      </c>
      <c r="N57" s="5">
        <f t="shared" si="2"/>
        <v>12454445401.674015</v>
      </c>
      <c r="O57" s="5">
        <f>H57/TipoCambio_IPC!E57</f>
        <v>88974310401.709946</v>
      </c>
      <c r="P57" s="2" t="s">
        <v>8</v>
      </c>
      <c r="Q57" s="5"/>
      <c r="R57" s="27">
        <f t="shared" si="3"/>
        <v>6.3570526752459706</v>
      </c>
      <c r="S57" s="28">
        <f>F57/'[2]11. Precios'!H57</f>
        <v>314130545.46441895</v>
      </c>
    </row>
    <row r="58" spans="1:19" x14ac:dyDescent="0.3">
      <c r="A58" s="4">
        <v>2016</v>
      </c>
      <c r="B58" s="5">
        <v>12211530000</v>
      </c>
      <c r="C58" s="5">
        <v>562038000</v>
      </c>
      <c r="D58" s="5">
        <v>240873000</v>
      </c>
      <c r="E58" s="5">
        <v>86081463000</v>
      </c>
      <c r="F58" s="5">
        <v>6687367000</v>
      </c>
      <c r="G58" s="5">
        <v>237674000</v>
      </c>
      <c r="H58" s="5">
        <v>13402225000</v>
      </c>
      <c r="I58" s="2" t="s">
        <v>8</v>
      </c>
      <c r="J58" s="5">
        <f>C58/TipoCambio_IPC!E58</f>
        <v>3336262490.3515129</v>
      </c>
      <c r="K58" s="5">
        <f>E58/TipoCambio_IPC!E58</f>
        <v>510980318272.93109</v>
      </c>
      <c r="L58" s="5">
        <f>F58/TipoCambio_IPC!E58</f>
        <v>39696269080.230385</v>
      </c>
      <c r="M58" s="5">
        <f>(K58+K57)/2</f>
        <v>347365583718.62427</v>
      </c>
      <c r="N58" s="5">
        <f>(L58+L57)/2</f>
        <v>26846213284.072376</v>
      </c>
      <c r="O58" s="5">
        <f>H58/TipoCambio_IPC!E58</f>
        <v>79555724977.228073</v>
      </c>
      <c r="P58" s="2" t="s">
        <v>8</v>
      </c>
      <c r="Q58" s="5"/>
      <c r="R58" s="27">
        <f t="shared" si="3"/>
        <v>2.0041108854949941</v>
      </c>
      <c r="S58" s="28">
        <f>F58/'[2]11. Precios'!H58</f>
        <v>890945294.79557216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pane xSplit="1" ySplit="1" topLeftCell="D39" activePane="bottomRight" state="frozen"/>
      <selection pane="topRight" activeCell="B1" sqref="B1"/>
      <selection pane="bottomLeft" activeCell="A2" sqref="A2"/>
      <selection pane="bottomRight" activeCell="L48" sqref="L48"/>
    </sheetView>
  </sheetViews>
  <sheetFormatPr baseColWidth="10" defaultRowHeight="15.75" x14ac:dyDescent="0.3"/>
  <cols>
    <col min="1" max="1" width="11.42578125" style="1"/>
    <col min="2" max="2" width="15.28515625" style="2" bestFit="1" customWidth="1"/>
    <col min="3" max="3" width="19.42578125" style="2" customWidth="1"/>
    <col min="4" max="4" width="15.42578125" style="2" customWidth="1"/>
    <col min="5" max="5" width="16.42578125" style="2" bestFit="1" customWidth="1"/>
    <col min="6" max="6" width="15.28515625" style="2" bestFit="1" customWidth="1"/>
    <col min="7" max="7" width="13.7109375" style="2" bestFit="1" customWidth="1"/>
    <col min="8" max="8" width="16.42578125" style="2" customWidth="1"/>
    <col min="9" max="9" width="11.42578125" style="2"/>
    <col min="10" max="10" width="17.5703125" style="2" customWidth="1"/>
    <col min="11" max="11" width="23.5703125" style="2" customWidth="1"/>
    <col min="12" max="12" width="20.5703125" style="2" customWidth="1"/>
    <col min="13" max="16384" width="11.42578125" style="2"/>
  </cols>
  <sheetData>
    <row r="1" spans="1:13" ht="30.75" customHeight="1" x14ac:dyDescent="0.3">
      <c r="A1" s="3" t="s">
        <v>0</v>
      </c>
      <c r="B1" s="3" t="s">
        <v>1</v>
      </c>
      <c r="C1" s="6" t="s">
        <v>11</v>
      </c>
      <c r="D1" s="3" t="s">
        <v>6</v>
      </c>
      <c r="E1" s="3" t="s">
        <v>2</v>
      </c>
      <c r="F1" s="3" t="s">
        <v>3</v>
      </c>
      <c r="G1" s="3" t="s">
        <v>7</v>
      </c>
      <c r="H1" s="3" t="s">
        <v>4</v>
      </c>
      <c r="I1" s="12" t="s">
        <v>5</v>
      </c>
      <c r="J1" s="6" t="s">
        <v>19</v>
      </c>
      <c r="K1" s="3" t="s">
        <v>20</v>
      </c>
      <c r="L1" s="3" t="s">
        <v>21</v>
      </c>
      <c r="M1" s="12" t="s">
        <v>5</v>
      </c>
    </row>
    <row r="2" spans="1:13" x14ac:dyDescent="0.3">
      <c r="A2" s="4">
        <v>1960</v>
      </c>
      <c r="B2" s="5"/>
      <c r="C2" s="5"/>
      <c r="D2" s="5"/>
      <c r="E2" s="5"/>
      <c r="F2" s="5"/>
      <c r="G2" s="5"/>
      <c r="H2" s="5"/>
    </row>
    <row r="3" spans="1:13" x14ac:dyDescent="0.3">
      <c r="A3" s="4">
        <v>1961</v>
      </c>
      <c r="B3" s="5"/>
      <c r="C3" s="5"/>
      <c r="D3" s="5"/>
      <c r="E3" s="5"/>
      <c r="F3" s="5"/>
      <c r="G3" s="5"/>
      <c r="H3" s="5"/>
    </row>
    <row r="4" spans="1:13" x14ac:dyDescent="0.3">
      <c r="A4" s="4">
        <v>1962</v>
      </c>
      <c r="B4" s="5"/>
      <c r="C4" s="5"/>
      <c r="D4" s="5"/>
      <c r="E4" s="5"/>
      <c r="F4" s="5"/>
      <c r="G4" s="5"/>
      <c r="H4" s="5"/>
    </row>
    <row r="5" spans="1:13" x14ac:dyDescent="0.3">
      <c r="A5" s="4">
        <v>1963</v>
      </c>
      <c r="B5" s="5"/>
      <c r="C5" s="5"/>
      <c r="D5" s="5"/>
      <c r="E5" s="5"/>
      <c r="F5" s="5"/>
      <c r="G5" s="5"/>
      <c r="H5" s="5"/>
    </row>
    <row r="6" spans="1:13" x14ac:dyDescent="0.3">
      <c r="A6" s="4">
        <v>1964</v>
      </c>
      <c r="B6" s="5"/>
      <c r="C6" s="5"/>
      <c r="D6" s="5"/>
      <c r="E6" s="5"/>
      <c r="F6" s="5"/>
      <c r="G6" s="5"/>
      <c r="H6" s="5"/>
    </row>
    <row r="7" spans="1:13" x14ac:dyDescent="0.3">
      <c r="A7" s="4">
        <v>1965</v>
      </c>
      <c r="B7" s="5"/>
      <c r="C7" s="5"/>
      <c r="D7" s="5"/>
      <c r="E7" s="5"/>
      <c r="F7" s="5"/>
      <c r="G7" s="5"/>
      <c r="H7" s="5"/>
    </row>
    <row r="8" spans="1:13" x14ac:dyDescent="0.3">
      <c r="A8" s="4">
        <v>1966</v>
      </c>
      <c r="B8" s="5"/>
      <c r="C8" s="5"/>
      <c r="D8" s="5"/>
      <c r="E8" s="5"/>
      <c r="F8" s="5"/>
      <c r="G8" s="5"/>
      <c r="H8" s="5"/>
    </row>
    <row r="9" spans="1:13" x14ac:dyDescent="0.3">
      <c r="A9" s="4">
        <v>1967</v>
      </c>
      <c r="B9" s="5"/>
      <c r="C9" s="5"/>
      <c r="D9" s="5"/>
      <c r="E9" s="5"/>
      <c r="F9" s="5"/>
      <c r="G9" s="5"/>
      <c r="H9" s="5"/>
    </row>
    <row r="10" spans="1:13" x14ac:dyDescent="0.3">
      <c r="A10" s="4">
        <v>1968</v>
      </c>
      <c r="B10" s="5"/>
      <c r="C10" s="5"/>
      <c r="D10" s="5"/>
      <c r="E10" s="5"/>
      <c r="F10" s="5"/>
      <c r="G10" s="5"/>
      <c r="H10" s="5"/>
    </row>
    <row r="11" spans="1:13" x14ac:dyDescent="0.3">
      <c r="A11" s="4">
        <v>1969</v>
      </c>
      <c r="B11" s="5"/>
      <c r="C11" s="5"/>
      <c r="D11" s="5"/>
      <c r="E11" s="5"/>
      <c r="F11" s="5"/>
      <c r="G11" s="5"/>
      <c r="H11" s="5"/>
    </row>
    <row r="12" spans="1:13" x14ac:dyDescent="0.3">
      <c r="A12" s="4">
        <v>1970</v>
      </c>
      <c r="B12" s="5"/>
      <c r="C12" s="5"/>
      <c r="D12" s="5"/>
      <c r="E12" s="5"/>
      <c r="F12" s="5"/>
      <c r="G12" s="5"/>
      <c r="H12" s="5"/>
    </row>
    <row r="13" spans="1:13" x14ac:dyDescent="0.3">
      <c r="A13" s="4">
        <v>1971</v>
      </c>
      <c r="B13" s="5"/>
      <c r="C13" s="5"/>
      <c r="D13" s="5"/>
      <c r="E13" s="5"/>
      <c r="F13" s="5"/>
      <c r="G13" s="5"/>
      <c r="H13" s="5"/>
    </row>
    <row r="14" spans="1:13" x14ac:dyDescent="0.3">
      <c r="A14" s="4">
        <v>1972</v>
      </c>
      <c r="B14" s="5"/>
      <c r="C14" s="5"/>
      <c r="D14" s="5"/>
      <c r="E14" s="5"/>
      <c r="F14" s="5"/>
      <c r="G14" s="5"/>
      <c r="H14" s="5"/>
    </row>
    <row r="15" spans="1:13" x14ac:dyDescent="0.3">
      <c r="A15" s="4">
        <v>1973</v>
      </c>
      <c r="B15" s="5"/>
      <c r="C15" s="5"/>
      <c r="D15" s="5"/>
      <c r="E15" s="5"/>
      <c r="F15" s="5"/>
      <c r="G15" s="5"/>
      <c r="H15" s="5"/>
    </row>
    <row r="16" spans="1:13" x14ac:dyDescent="0.3">
      <c r="A16" s="4">
        <v>1974</v>
      </c>
      <c r="B16" s="5"/>
      <c r="C16" s="5"/>
      <c r="D16" s="5"/>
      <c r="E16" s="5"/>
      <c r="F16" s="5"/>
      <c r="G16" s="5"/>
      <c r="H16" s="5"/>
    </row>
    <row r="17" spans="1:8" x14ac:dyDescent="0.3">
      <c r="A17" s="4">
        <v>1975</v>
      </c>
      <c r="B17" s="5"/>
      <c r="C17" s="5"/>
      <c r="D17" s="5"/>
      <c r="E17" s="5"/>
      <c r="F17" s="5"/>
      <c r="G17" s="5"/>
      <c r="H17" s="5"/>
    </row>
    <row r="18" spans="1:8" x14ac:dyDescent="0.3">
      <c r="A18" s="4">
        <v>1976</v>
      </c>
      <c r="B18" s="5"/>
      <c r="C18" s="5"/>
      <c r="D18" s="5"/>
      <c r="E18" s="5"/>
      <c r="F18" s="5"/>
      <c r="G18" s="5"/>
      <c r="H18" s="5"/>
    </row>
    <row r="19" spans="1:8" x14ac:dyDescent="0.3">
      <c r="A19" s="4">
        <v>1977</v>
      </c>
      <c r="B19" s="5"/>
      <c r="C19" s="5"/>
      <c r="D19" s="5"/>
      <c r="E19" s="5"/>
      <c r="F19" s="5"/>
      <c r="G19" s="5"/>
      <c r="H19" s="5"/>
    </row>
    <row r="20" spans="1:8" x14ac:dyDescent="0.3">
      <c r="A20" s="4">
        <v>1978</v>
      </c>
      <c r="B20" s="5"/>
      <c r="C20" s="5"/>
      <c r="D20" s="5"/>
      <c r="E20" s="5"/>
      <c r="F20" s="5"/>
      <c r="G20" s="5"/>
      <c r="H20" s="5"/>
    </row>
    <row r="21" spans="1:8" x14ac:dyDescent="0.3">
      <c r="A21" s="4">
        <v>1979</v>
      </c>
      <c r="B21" s="5"/>
      <c r="C21" s="5"/>
      <c r="D21" s="5"/>
      <c r="E21" s="5"/>
      <c r="F21" s="5"/>
      <c r="G21" s="5"/>
      <c r="H21" s="5"/>
    </row>
    <row r="22" spans="1:8" x14ac:dyDescent="0.3">
      <c r="A22" s="4">
        <v>1980</v>
      </c>
      <c r="B22" s="5"/>
      <c r="C22" s="5"/>
      <c r="D22" s="5"/>
      <c r="E22" s="5"/>
      <c r="F22" s="5"/>
      <c r="G22" s="5"/>
      <c r="H22" s="5"/>
    </row>
    <row r="23" spans="1:8" x14ac:dyDescent="0.3">
      <c r="A23" s="4">
        <v>1981</v>
      </c>
      <c r="B23" s="5"/>
      <c r="C23" s="5"/>
      <c r="D23" s="5"/>
      <c r="E23" s="5"/>
      <c r="F23" s="5"/>
      <c r="G23" s="5"/>
      <c r="H23" s="5"/>
    </row>
    <row r="24" spans="1:8" x14ac:dyDescent="0.3">
      <c r="A24" s="4">
        <v>1982</v>
      </c>
      <c r="B24" s="5"/>
      <c r="C24" s="5"/>
      <c r="D24" s="5"/>
      <c r="E24" s="5"/>
      <c r="F24" s="5"/>
      <c r="G24" s="5"/>
      <c r="H24" s="5"/>
    </row>
    <row r="25" spans="1:8" x14ac:dyDescent="0.3">
      <c r="A25" s="4">
        <v>1983</v>
      </c>
      <c r="B25" s="5"/>
      <c r="C25" s="5"/>
      <c r="D25" s="5"/>
      <c r="E25" s="5"/>
      <c r="F25" s="5"/>
      <c r="G25" s="5"/>
      <c r="H25" s="5"/>
    </row>
    <row r="26" spans="1:8" x14ac:dyDescent="0.3">
      <c r="A26" s="4">
        <v>1984</v>
      </c>
      <c r="B26" s="5"/>
      <c r="C26" s="5"/>
      <c r="D26" s="5"/>
      <c r="E26" s="5"/>
      <c r="F26" s="5"/>
      <c r="G26" s="5"/>
      <c r="H26" s="5"/>
    </row>
    <row r="27" spans="1:8" x14ac:dyDescent="0.3">
      <c r="A27" s="4">
        <v>1985</v>
      </c>
      <c r="B27" s="5"/>
      <c r="C27" s="5"/>
      <c r="D27" s="5"/>
      <c r="E27" s="5"/>
      <c r="F27" s="5"/>
      <c r="G27" s="5"/>
      <c r="H27" s="5"/>
    </row>
    <row r="28" spans="1:8" x14ac:dyDescent="0.3">
      <c r="A28" s="4">
        <v>1986</v>
      </c>
      <c r="B28" s="5"/>
      <c r="C28" s="5"/>
      <c r="D28" s="5"/>
      <c r="E28" s="5"/>
      <c r="F28" s="5"/>
      <c r="G28" s="5"/>
      <c r="H28" s="5"/>
    </row>
    <row r="29" spans="1:8" x14ac:dyDescent="0.3">
      <c r="A29" s="4">
        <v>1987</v>
      </c>
      <c r="B29" s="5"/>
      <c r="C29" s="5"/>
      <c r="D29" s="5"/>
      <c r="E29" s="5"/>
      <c r="F29" s="5"/>
      <c r="G29" s="5"/>
      <c r="H29" s="5"/>
    </row>
    <row r="30" spans="1:8" x14ac:dyDescent="0.3">
      <c r="A30" s="4">
        <v>1988</v>
      </c>
      <c r="B30" s="5"/>
      <c r="C30" s="5"/>
      <c r="D30" s="5"/>
      <c r="E30" s="5"/>
      <c r="F30" s="5"/>
      <c r="G30" s="5"/>
      <c r="H30" s="5"/>
    </row>
    <row r="31" spans="1:8" x14ac:dyDescent="0.3">
      <c r="A31" s="4">
        <v>1989</v>
      </c>
      <c r="B31" s="5"/>
      <c r="C31" s="5"/>
      <c r="D31" s="5"/>
      <c r="E31" s="5"/>
      <c r="F31" s="5"/>
      <c r="G31" s="5"/>
      <c r="H31" s="5"/>
    </row>
    <row r="32" spans="1:8" x14ac:dyDescent="0.3">
      <c r="A32" s="4">
        <v>1990</v>
      </c>
      <c r="B32" s="5"/>
      <c r="C32" s="5"/>
      <c r="D32" s="5"/>
      <c r="E32" s="5"/>
      <c r="F32" s="5"/>
      <c r="G32" s="5"/>
      <c r="H32" s="5"/>
    </row>
    <row r="33" spans="1:14" x14ac:dyDescent="0.3">
      <c r="A33" s="4">
        <v>1991</v>
      </c>
      <c r="B33" s="5"/>
      <c r="C33" s="5"/>
      <c r="D33" s="5"/>
      <c r="E33" s="5"/>
      <c r="F33" s="5"/>
      <c r="G33" s="5"/>
      <c r="H33" s="5"/>
    </row>
    <row r="34" spans="1:14" x14ac:dyDescent="0.3">
      <c r="A34" s="4">
        <v>1992</v>
      </c>
      <c r="B34" s="5"/>
      <c r="C34" s="5"/>
      <c r="D34" s="5"/>
      <c r="E34" s="5"/>
      <c r="F34" s="5"/>
      <c r="G34" s="5"/>
      <c r="H34" s="5"/>
    </row>
    <row r="35" spans="1:14" x14ac:dyDescent="0.3">
      <c r="A35" s="4">
        <v>1993</v>
      </c>
      <c r="B35" s="5"/>
      <c r="C35" s="5"/>
      <c r="D35" s="5"/>
      <c r="E35" s="5"/>
      <c r="F35" s="5"/>
      <c r="G35" s="5"/>
      <c r="H35" s="5"/>
    </row>
    <row r="36" spans="1:14" x14ac:dyDescent="0.3">
      <c r="A36" s="4">
        <v>1994</v>
      </c>
      <c r="B36" s="5"/>
      <c r="C36" s="5"/>
      <c r="D36" s="5"/>
      <c r="E36" s="5"/>
      <c r="F36" s="5"/>
      <c r="G36" s="5"/>
      <c r="H36" s="5"/>
    </row>
    <row r="37" spans="1:14" x14ac:dyDescent="0.3">
      <c r="A37" s="4">
        <v>1995</v>
      </c>
      <c r="B37" s="5"/>
      <c r="C37" s="5"/>
      <c r="D37" s="5"/>
      <c r="E37" s="5"/>
      <c r="F37" s="5"/>
      <c r="G37" s="5"/>
      <c r="H37" s="5"/>
    </row>
    <row r="38" spans="1:14" x14ac:dyDescent="0.3">
      <c r="A38" s="4">
        <v>1996</v>
      </c>
      <c r="B38" s="5"/>
      <c r="C38" s="5"/>
      <c r="D38" s="5"/>
      <c r="E38" s="5"/>
      <c r="F38" s="5"/>
      <c r="G38" s="5"/>
      <c r="H38" s="5"/>
    </row>
    <row r="39" spans="1:14" x14ac:dyDescent="0.3">
      <c r="A39" s="4">
        <v>1997</v>
      </c>
      <c r="B39" s="5"/>
      <c r="C39" s="5"/>
      <c r="D39" s="5"/>
      <c r="E39" s="5"/>
      <c r="F39" s="5"/>
      <c r="G39" s="5"/>
      <c r="H39" s="5"/>
    </row>
    <row r="40" spans="1:14" x14ac:dyDescent="0.3">
      <c r="A40" s="4">
        <v>1998</v>
      </c>
      <c r="B40" s="5"/>
      <c r="C40" s="5"/>
      <c r="D40" s="5"/>
      <c r="E40" s="5"/>
      <c r="F40" s="5"/>
      <c r="G40" s="5"/>
      <c r="H40" s="5"/>
    </row>
    <row r="41" spans="1:14" x14ac:dyDescent="0.3">
      <c r="A41" s="4">
        <v>1999</v>
      </c>
      <c r="B41" s="5">
        <v>9713128</v>
      </c>
      <c r="C41" s="5">
        <v>4583765</v>
      </c>
      <c r="D41" s="5"/>
      <c r="E41" s="5">
        <v>6898113</v>
      </c>
      <c r="F41" s="5"/>
      <c r="G41" s="5"/>
      <c r="H41" s="5"/>
      <c r="I41" s="2" t="s">
        <v>8</v>
      </c>
      <c r="J41" s="16">
        <f>C41/TipoCambio_IPC!E41</f>
        <v>5976045900.5490427</v>
      </c>
      <c r="K41" s="5">
        <f>E41/TipoCambio_IPC!E41</f>
        <v>8993358061.5878124</v>
      </c>
      <c r="L41" s="5">
        <f t="shared" ref="L41:L46" si="0">K41*0.04</f>
        <v>359734322.46351248</v>
      </c>
      <c r="M41" s="2" t="s">
        <v>8</v>
      </c>
    </row>
    <row r="42" spans="1:14" x14ac:dyDescent="0.3">
      <c r="A42" s="4">
        <v>2000</v>
      </c>
      <c r="B42" s="5">
        <v>18869899</v>
      </c>
      <c r="C42" s="5">
        <v>10144313</v>
      </c>
      <c r="D42" s="5"/>
      <c r="E42" s="5">
        <v>8040571</v>
      </c>
      <c r="F42" s="5"/>
      <c r="G42" s="5"/>
      <c r="H42" s="5"/>
      <c r="I42" s="2" t="s">
        <v>8</v>
      </c>
      <c r="J42" s="16">
        <f>C42/TipoCambio_IPC!E42</f>
        <v>11381185579.654161</v>
      </c>
      <c r="K42" s="5">
        <f>E42/TipoCambio_IPC!E42</f>
        <v>9020939191.9773617</v>
      </c>
      <c r="L42" s="5">
        <f t="shared" si="0"/>
        <v>360837567.67909449</v>
      </c>
      <c r="M42" s="2" t="s">
        <v>8</v>
      </c>
    </row>
    <row r="43" spans="1:14" x14ac:dyDescent="0.3">
      <c r="A43" s="4">
        <v>2001</v>
      </c>
      <c r="B43" s="5">
        <v>15316970</v>
      </c>
      <c r="C43" s="5">
        <v>7257924</v>
      </c>
      <c r="D43" s="5"/>
      <c r="E43" s="5">
        <v>9190605</v>
      </c>
      <c r="F43" s="5"/>
      <c r="G43" s="5"/>
      <c r="H43" s="5"/>
      <c r="I43" s="2" t="s">
        <v>8</v>
      </c>
      <c r="J43" s="16">
        <f>C43/TipoCambio_IPC!E43</f>
        <v>7236109904.9211712</v>
      </c>
      <c r="K43" s="5">
        <f>E43/TipoCambio_IPC!E43</f>
        <v>9162982124.4639702</v>
      </c>
      <c r="L43" s="5">
        <f t="shared" si="0"/>
        <v>366519284.97855884</v>
      </c>
      <c r="M43" s="2" t="s">
        <v>8</v>
      </c>
    </row>
    <row r="44" spans="1:14" x14ac:dyDescent="0.3">
      <c r="A44" s="4">
        <v>2002</v>
      </c>
      <c r="B44" s="5">
        <v>22354036.615924299</v>
      </c>
      <c r="C44" s="5">
        <v>6279581.9937396562</v>
      </c>
      <c r="D44" s="5"/>
      <c r="E44" s="5">
        <v>24106368.259156652</v>
      </c>
      <c r="F44" s="5"/>
      <c r="G44" s="5"/>
      <c r="H44" s="5"/>
      <c r="I44" s="2" t="s">
        <v>8</v>
      </c>
      <c r="J44" s="16">
        <f>C44/TipoCambio_IPC!E44</f>
        <v>5113554087.4154387</v>
      </c>
      <c r="K44" s="5">
        <f>E44/TipoCambio_IPC!E44</f>
        <v>19630162973.784538</v>
      </c>
      <c r="L44" s="5">
        <f t="shared" si="0"/>
        <v>785206518.95138156</v>
      </c>
      <c r="M44" s="2" t="s">
        <v>8</v>
      </c>
    </row>
    <row r="45" spans="1:14" x14ac:dyDescent="0.3">
      <c r="A45" s="4">
        <v>2003</v>
      </c>
      <c r="B45" s="5">
        <v>34339166.52593568</v>
      </c>
      <c r="C45" s="5">
        <v>13191827.072719511</v>
      </c>
      <c r="D45" s="5"/>
      <c r="E45" s="5">
        <v>32253693.863704283</v>
      </c>
      <c r="F45" s="5"/>
      <c r="G45" s="5"/>
      <c r="H45" s="5"/>
      <c r="I45" s="2" t="s">
        <v>8</v>
      </c>
      <c r="J45" s="16">
        <f>C45/TipoCambio_IPC!E45</f>
        <v>8194563093.8348436</v>
      </c>
      <c r="K45" s="5">
        <f>E45/TipoCambio_IPC!E45</f>
        <v>20035505917.291538</v>
      </c>
      <c r="L45" s="5">
        <f t="shared" si="0"/>
        <v>801420236.6916616</v>
      </c>
      <c r="M45" s="2" t="s">
        <v>8</v>
      </c>
    </row>
    <row r="46" spans="1:14" x14ac:dyDescent="0.3">
      <c r="A46" s="4">
        <v>2004</v>
      </c>
      <c r="B46" s="5">
        <v>48701157.217694081</v>
      </c>
      <c r="C46" s="5">
        <v>17716891.250796922</v>
      </c>
      <c r="D46" s="5"/>
      <c r="E46" s="5">
        <v>38269240.216958463</v>
      </c>
      <c r="F46" s="5"/>
      <c r="G46" s="5"/>
      <c r="H46" s="5"/>
      <c r="I46" s="2" t="s">
        <v>8</v>
      </c>
      <c r="J46" s="16">
        <f>C46/TipoCambio_IPC!E46</f>
        <v>9039616027.6690254</v>
      </c>
      <c r="K46" s="5">
        <f>E46/TipoCambio_IPC!E46</f>
        <v>19525955899.084335</v>
      </c>
      <c r="L46" s="5">
        <f t="shared" si="0"/>
        <v>781038235.96337342</v>
      </c>
      <c r="M46" s="2" t="s">
        <v>8</v>
      </c>
    </row>
    <row r="47" spans="1:14" x14ac:dyDescent="0.3">
      <c r="A47" s="4">
        <v>2005</v>
      </c>
      <c r="B47" s="5">
        <v>89994187.265344039</v>
      </c>
      <c r="C47" s="5">
        <v>42533714.37863227</v>
      </c>
      <c r="E47" s="5">
        <v>43592618.716919623</v>
      </c>
      <c r="F47" s="5"/>
      <c r="G47" s="5"/>
      <c r="H47" s="5"/>
      <c r="I47" s="2" t="s">
        <v>8</v>
      </c>
      <c r="J47" s="16">
        <f>C47/TipoCambio_IPC!E47</f>
        <v>18715769022.07563</v>
      </c>
      <c r="K47" s="5">
        <f>E47/TipoCambio_IPC!E47</f>
        <v>19181710200.770714</v>
      </c>
      <c r="L47" s="5">
        <f>K47*0.04</f>
        <v>767268408.0308286</v>
      </c>
      <c r="M47" s="2" t="s">
        <v>8</v>
      </c>
    </row>
    <row r="48" spans="1:14" x14ac:dyDescent="0.3">
      <c r="A48" s="4">
        <v>2006</v>
      </c>
      <c r="B48" s="5">
        <v>93789450</v>
      </c>
      <c r="C48" s="5">
        <v>19001700</v>
      </c>
      <c r="D48" s="5">
        <v>4121550</v>
      </c>
      <c r="E48" s="5">
        <v>58256066</v>
      </c>
      <c r="F48" s="5">
        <v>2253959</v>
      </c>
      <c r="G48" s="5">
        <v>3278750</v>
      </c>
      <c r="H48" s="5">
        <v>74787750</v>
      </c>
      <c r="I48" s="2" t="s">
        <v>8</v>
      </c>
      <c r="J48" s="16">
        <f>C48/TipoCambio_IPC!E48</f>
        <v>7356676070.2689457</v>
      </c>
      <c r="K48" s="5">
        <f>E48/TipoCambio_IPC!E48</f>
        <v>22554350752.312073</v>
      </c>
      <c r="L48" s="5">
        <f>F48/TipoCambio_IPC!E48</f>
        <v>872640144.75901222</v>
      </c>
      <c r="M48" s="2" t="s">
        <v>8</v>
      </c>
      <c r="N48" s="11">
        <f>L48/K48</f>
        <v>3.8690545976791502E-2</v>
      </c>
    </row>
    <row r="49" spans="1:14" x14ac:dyDescent="0.3">
      <c r="A49" s="4">
        <v>2007</v>
      </c>
      <c r="B49" s="5">
        <v>110372400</v>
      </c>
      <c r="C49" s="5">
        <v>25221650</v>
      </c>
      <c r="D49" s="5">
        <v>9305200</v>
      </c>
      <c r="E49" s="5">
        <v>72015964</v>
      </c>
      <c r="F49" s="5">
        <v>1456151</v>
      </c>
      <c r="G49" s="5">
        <v>5590000</v>
      </c>
      <c r="H49" s="5">
        <v>95746000</v>
      </c>
      <c r="I49" s="2" t="s">
        <v>8</v>
      </c>
      <c r="J49" s="16">
        <f>C49/TipoCambio_IPC!E49</f>
        <v>8226253703.722456</v>
      </c>
      <c r="K49" s="5">
        <f>E49/TipoCambio_IPC!E49</f>
        <v>23488613575.326874</v>
      </c>
      <c r="L49" s="5">
        <f>F49/TipoCambio_IPC!E49</f>
        <v>474935920.40683931</v>
      </c>
      <c r="M49" s="2" t="s">
        <v>8</v>
      </c>
      <c r="N49" s="11">
        <f t="shared" ref="N49:N57" si="1">L49/K49</f>
        <v>2.0219836257416482E-2</v>
      </c>
    </row>
    <row r="50" spans="1:14" x14ac:dyDescent="0.3">
      <c r="A50" s="4">
        <v>2008</v>
      </c>
      <c r="B50" s="5">
        <v>156128000</v>
      </c>
      <c r="C50" s="5">
        <v>18062000</v>
      </c>
      <c r="D50" s="5">
        <v>13035000</v>
      </c>
      <c r="E50" s="5">
        <v>105840000</v>
      </c>
      <c r="F50" s="5">
        <v>3640000</v>
      </c>
      <c r="G50" s="5">
        <v>5027000</v>
      </c>
      <c r="H50" s="5">
        <v>138066000</v>
      </c>
      <c r="I50" s="2" t="s">
        <v>8</v>
      </c>
      <c r="J50" s="16">
        <f>C50/TipoCambio_IPC!E50</f>
        <v>4481745102.9819927</v>
      </c>
      <c r="K50" s="5">
        <f>E50/TipoCambio_IPC!E50</f>
        <v>26262202508.006542</v>
      </c>
      <c r="L50" s="5">
        <f>F50/TipoCambio_IPC!E50</f>
        <v>903197440.75154769</v>
      </c>
      <c r="M50" s="2" t="s">
        <v>8</v>
      </c>
      <c r="N50" s="11">
        <f t="shared" si="1"/>
        <v>3.439153439153439E-2</v>
      </c>
    </row>
    <row r="51" spans="1:14" x14ac:dyDescent="0.3">
      <c r="A51" s="4">
        <v>2009</v>
      </c>
      <c r="B51" s="5">
        <v>93069000</v>
      </c>
      <c r="C51" s="5">
        <v>9256000</v>
      </c>
      <c r="D51" s="5">
        <v>7183000</v>
      </c>
      <c r="E51" s="5">
        <v>114765000</v>
      </c>
      <c r="F51" s="5">
        <v>3532000</v>
      </c>
      <c r="G51" s="5">
        <v>2073000</v>
      </c>
      <c r="H51" s="5">
        <v>83813000</v>
      </c>
      <c r="I51" s="2" t="s">
        <v>8</v>
      </c>
      <c r="J51" s="16">
        <f>C51/TipoCambio_IPC!E51</f>
        <v>1786083722.3821115</v>
      </c>
      <c r="K51" s="5">
        <f>E51/TipoCambio_IPC!E51</f>
        <v>22145624286.860741</v>
      </c>
      <c r="L51" s="5">
        <f>F51/TipoCambio_IPC!E51</f>
        <v>681552258.80008841</v>
      </c>
      <c r="M51" s="2" t="s">
        <v>8</v>
      </c>
      <c r="N51" s="11">
        <f t="shared" si="1"/>
        <v>3.0775933429181373E-2</v>
      </c>
    </row>
    <row r="52" spans="1:14" x14ac:dyDescent="0.3">
      <c r="A52" s="4">
        <v>2010</v>
      </c>
      <c r="B52" s="5">
        <v>231675000</v>
      </c>
      <c r="C52" s="5">
        <v>72695000</v>
      </c>
      <c r="D52" s="5">
        <v>57133000</v>
      </c>
      <c r="E52" s="5">
        <v>227066000</v>
      </c>
      <c r="F52" s="5">
        <v>10096000</v>
      </c>
      <c r="G52" s="5">
        <v>15562000</v>
      </c>
      <c r="H52" s="5">
        <v>158980000</v>
      </c>
      <c r="I52" s="2" t="s">
        <v>8</v>
      </c>
      <c r="J52" s="16">
        <f>C52/TipoCambio_IPC!E52</f>
        <v>10868839283.202538</v>
      </c>
      <c r="K52" s="5">
        <f>E52/TipoCambio_IPC!E52</f>
        <v>33949293083.151073</v>
      </c>
      <c r="L52" s="5">
        <f>F52/TipoCambio_IPC!E52</f>
        <v>1509482101.9769285</v>
      </c>
      <c r="M52" s="2" t="s">
        <v>8</v>
      </c>
      <c r="N52" s="11">
        <f t="shared" si="1"/>
        <v>4.4462843402358787E-2</v>
      </c>
    </row>
    <row r="53" spans="1:14" x14ac:dyDescent="0.3">
      <c r="A53" s="4">
        <v>2011</v>
      </c>
      <c r="B53" s="5">
        <v>359622000</v>
      </c>
      <c r="C53" s="5">
        <v>129607000</v>
      </c>
      <c r="D53" s="5">
        <v>71352000</v>
      </c>
      <c r="E53" s="5">
        <v>246558000</v>
      </c>
      <c r="F53" s="5">
        <v>11662000</v>
      </c>
      <c r="G53" s="5">
        <v>-2865000</v>
      </c>
      <c r="H53" s="5">
        <v>230015000</v>
      </c>
      <c r="I53" s="2" t="s">
        <v>8</v>
      </c>
      <c r="J53" s="16">
        <f>C53/TipoCambio_IPC!E53</f>
        <v>15240257640.370989</v>
      </c>
      <c r="K53" s="5">
        <f>E53/TipoCambio_IPC!E53</f>
        <v>28992318650.185486</v>
      </c>
      <c r="L53" s="5">
        <f>F53/TipoCambio_IPC!E53</f>
        <v>1371313930.5902185</v>
      </c>
      <c r="M53" s="2" t="s">
        <v>8</v>
      </c>
      <c r="N53" s="11">
        <f t="shared" si="1"/>
        <v>4.7299215600386114E-2</v>
      </c>
    </row>
    <row r="54" spans="1:14" x14ac:dyDescent="0.3">
      <c r="A54" s="4">
        <v>2012</v>
      </c>
      <c r="B54" s="5">
        <v>435116000</v>
      </c>
      <c r="C54" s="5">
        <v>147825000</v>
      </c>
      <c r="D54" s="5">
        <v>80293000</v>
      </c>
      <c r="E54" s="5">
        <v>291592000</v>
      </c>
      <c r="F54" s="5">
        <v>14513000</v>
      </c>
      <c r="G54" s="5">
        <v>33141000</v>
      </c>
      <c r="H54" s="5">
        <v>287902000</v>
      </c>
      <c r="I54" s="2" t="s">
        <v>8</v>
      </c>
      <c r="J54" s="16">
        <f>C54/TipoCambio_IPC!E54</f>
        <v>14352684064.57991</v>
      </c>
      <c r="K54" s="5">
        <f>E54/TipoCambio_IPC!E54</f>
        <v>28311367169.010555</v>
      </c>
      <c r="L54" s="5">
        <f>F54/TipoCambio_IPC!E54</f>
        <v>1409102004.5949483</v>
      </c>
      <c r="M54" s="2" t="s">
        <v>8</v>
      </c>
      <c r="N54" s="11">
        <f t="shared" si="1"/>
        <v>4.9771598672117202E-2</v>
      </c>
    </row>
    <row r="55" spans="1:14" x14ac:dyDescent="0.3">
      <c r="A55" s="4">
        <v>2013</v>
      </c>
      <c r="B55" s="5">
        <v>637714000</v>
      </c>
      <c r="C55" s="5">
        <v>225474000</v>
      </c>
      <c r="D55" s="5">
        <v>149940000</v>
      </c>
      <c r="E55" s="5">
        <v>483644000</v>
      </c>
      <c r="F55" s="5">
        <v>13728000</v>
      </c>
      <c r="G55" s="5">
        <v>43903000</v>
      </c>
      <c r="H55" s="5">
        <v>443573000</v>
      </c>
      <c r="I55" s="2" t="s">
        <v>8</v>
      </c>
      <c r="J55" s="16">
        <f>C55/TipoCambio_IPC!E55</f>
        <v>15803491380.37513</v>
      </c>
      <c r="K55" s="5">
        <f>E55/TipoCambio_IPC!E55</f>
        <v>33898648115.393124</v>
      </c>
      <c r="L55" s="5">
        <f>F55/TipoCambio_IPC!E55</f>
        <v>962196659.79132748</v>
      </c>
      <c r="M55" s="2" t="s">
        <v>8</v>
      </c>
      <c r="N55" s="11">
        <f t="shared" si="1"/>
        <v>2.8384514229474571E-2</v>
      </c>
    </row>
    <row r="56" spans="1:14" x14ac:dyDescent="0.3">
      <c r="A56" s="4">
        <v>2014</v>
      </c>
      <c r="B56" s="5">
        <v>1968864000</v>
      </c>
      <c r="C56" s="5">
        <v>567074000</v>
      </c>
      <c r="D56" s="5">
        <v>243552000</v>
      </c>
      <c r="E56" s="5">
        <v>1769263000</v>
      </c>
      <c r="F56" s="5">
        <v>40349000</v>
      </c>
      <c r="G56" s="5">
        <v>254754000</v>
      </c>
      <c r="H56" s="5">
        <v>1516467000</v>
      </c>
      <c r="I56" s="2" t="s">
        <v>8</v>
      </c>
      <c r="J56" s="16">
        <f>C56/TipoCambio_IPC!E56</f>
        <v>25266110303.178226</v>
      </c>
      <c r="K56" s="5">
        <f>E56/TipoCambio_IPC!E56</f>
        <v>78829913050.734146</v>
      </c>
      <c r="L56" s="5">
        <f>F56/TipoCambio_IPC!E56</f>
        <v>1797758819.1716394</v>
      </c>
      <c r="M56" s="2" t="s">
        <v>8</v>
      </c>
      <c r="N56" s="11">
        <f t="shared" si="1"/>
        <v>2.2805541064273658E-2</v>
      </c>
    </row>
    <row r="57" spans="1:14" x14ac:dyDescent="0.3">
      <c r="A57" s="4">
        <v>2015</v>
      </c>
      <c r="B57" s="5">
        <v>2744693000</v>
      </c>
      <c r="C57" s="5">
        <v>794798000</v>
      </c>
      <c r="D57" s="5">
        <v>729958000</v>
      </c>
      <c r="E57" s="5">
        <v>6002748000</v>
      </c>
      <c r="F57" s="5">
        <v>191565000</v>
      </c>
      <c r="G57" s="5">
        <v>-2132000</v>
      </c>
      <c r="H57" s="5">
        <v>2790555000</v>
      </c>
      <c r="I57" s="2" t="s">
        <v>8</v>
      </c>
      <c r="J57" s="16">
        <f>C57/TipoCambio_IPC!E57</f>
        <v>16719901008.954103</v>
      </c>
      <c r="K57" s="5">
        <f>E57/TipoCambio_IPC!E57</f>
        <v>126277811898.99475</v>
      </c>
      <c r="L57" s="5">
        <f>F57/TipoCambio_IPC!E57</f>
        <v>4029889150.1743751</v>
      </c>
      <c r="M57" s="2" t="s">
        <v>8</v>
      </c>
      <c r="N57" s="11">
        <f t="shared" si="1"/>
        <v>3.1912883899174176E-2</v>
      </c>
    </row>
    <row r="58" spans="1:14" x14ac:dyDescent="0.3">
      <c r="A58" s="4">
        <v>2016</v>
      </c>
      <c r="B58" s="5">
        <v>6655439000</v>
      </c>
      <c r="C58" s="5">
        <v>3081608000</v>
      </c>
      <c r="D58" s="5">
        <v>3038555000</v>
      </c>
      <c r="E58" s="5">
        <v>57727297000</v>
      </c>
      <c r="F58" s="5">
        <v>3389571000</v>
      </c>
      <c r="G58" s="5">
        <v>24144000</v>
      </c>
      <c r="H58" s="5">
        <v>6460531000</v>
      </c>
      <c r="I58" s="2" t="s">
        <v>8</v>
      </c>
      <c r="J58" s="16">
        <f>C58/TipoCambio_IPC!E58</f>
        <v>18292452076.847378</v>
      </c>
      <c r="K58" s="5">
        <f>E58/TipoCambio_IPC!E58</f>
        <v>342669740569.99957</v>
      </c>
      <c r="L58" s="5">
        <f>F58/TipoCambio_IPC!E58</f>
        <v>20120523141.999775</v>
      </c>
      <c r="M58" s="2" t="s">
        <v>8</v>
      </c>
      <c r="N58" s="11">
        <f>L58/K58</f>
        <v>5.8716953263895248E-2</v>
      </c>
    </row>
    <row r="63" spans="1:14" x14ac:dyDescent="0.3">
      <c r="K63" s="5"/>
    </row>
    <row r="64" spans="1:14" x14ac:dyDescent="0.3">
      <c r="E64" s="5"/>
    </row>
    <row r="71" spans="2:3" x14ac:dyDescent="0.3">
      <c r="B71" s="2">
        <v>20415</v>
      </c>
      <c r="C71" s="2">
        <f>B71*TipoCambio_IPC!B44</f>
        <v>24106368.259156652</v>
      </c>
    </row>
    <row r="72" spans="2:3" x14ac:dyDescent="0.3">
      <c r="B72" s="2">
        <v>19951</v>
      </c>
      <c r="C72" s="10">
        <f>B72*TipoCambio_IPC!B45</f>
        <v>32253693.863704283</v>
      </c>
    </row>
    <row r="73" spans="2:3" x14ac:dyDescent="0.3">
      <c r="C73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xSplit="1" ySplit="1" topLeftCell="E40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.75" x14ac:dyDescent="0.3"/>
  <cols>
    <col min="1" max="1" width="11.42578125" style="1"/>
    <col min="2" max="2" width="15.28515625" style="2" bestFit="1" customWidth="1"/>
    <col min="3" max="3" width="18.140625" style="2" customWidth="1"/>
    <col min="4" max="4" width="18.85546875" style="2" customWidth="1"/>
    <col min="5" max="5" width="16.42578125" style="2" bestFit="1" customWidth="1"/>
    <col min="6" max="6" width="15.28515625" style="2" bestFit="1" customWidth="1"/>
    <col min="7" max="7" width="17.28515625" style="2" customWidth="1"/>
    <col min="8" max="8" width="16.5703125" style="2" customWidth="1"/>
    <col min="9" max="9" width="11.42578125" style="2"/>
    <col min="10" max="10" width="18.5703125" style="2" customWidth="1"/>
    <col min="11" max="11" width="16.140625" style="2" customWidth="1"/>
    <col min="12" max="12" width="18.85546875" style="2" customWidth="1"/>
    <col min="13" max="16384" width="11.42578125" style="2"/>
  </cols>
  <sheetData>
    <row r="1" spans="1:13" ht="31.5" x14ac:dyDescent="0.3">
      <c r="A1" s="6" t="s">
        <v>0</v>
      </c>
      <c r="B1" s="6" t="s">
        <v>1</v>
      </c>
      <c r="C1" s="6" t="s">
        <v>11</v>
      </c>
      <c r="D1" s="6" t="s">
        <v>6</v>
      </c>
      <c r="E1" s="6" t="s">
        <v>2</v>
      </c>
      <c r="F1" s="6" t="s">
        <v>3</v>
      </c>
      <c r="G1" s="6" t="s">
        <v>7</v>
      </c>
      <c r="H1" s="6" t="s">
        <v>4</v>
      </c>
      <c r="I1" s="13" t="s">
        <v>5</v>
      </c>
      <c r="J1" s="6" t="s">
        <v>19</v>
      </c>
      <c r="K1" s="3" t="s">
        <v>20</v>
      </c>
      <c r="L1" s="3" t="s">
        <v>21</v>
      </c>
      <c r="M1" s="12" t="s">
        <v>5</v>
      </c>
    </row>
    <row r="2" spans="1:13" x14ac:dyDescent="0.3">
      <c r="A2" s="4">
        <v>1960</v>
      </c>
      <c r="B2" s="5"/>
      <c r="C2" s="5"/>
      <c r="D2" s="5"/>
      <c r="E2" s="5"/>
      <c r="F2" s="5"/>
      <c r="G2" s="5"/>
      <c r="H2" s="5"/>
    </row>
    <row r="3" spans="1:13" x14ac:dyDescent="0.3">
      <c r="A3" s="4">
        <v>1961</v>
      </c>
      <c r="B3" s="5"/>
      <c r="C3" s="5"/>
      <c r="D3" s="5"/>
      <c r="E3" s="5"/>
      <c r="F3" s="5"/>
      <c r="G3" s="5"/>
      <c r="H3" s="5"/>
    </row>
    <row r="4" spans="1:13" x14ac:dyDescent="0.3">
      <c r="A4" s="4">
        <v>1962</v>
      </c>
      <c r="B4" s="5"/>
      <c r="C4" s="5"/>
      <c r="D4" s="5"/>
      <c r="E4" s="5"/>
      <c r="F4" s="5"/>
      <c r="G4" s="5"/>
      <c r="H4" s="5"/>
    </row>
    <row r="5" spans="1:13" x14ac:dyDescent="0.3">
      <c r="A5" s="4">
        <v>1963</v>
      </c>
      <c r="B5" s="5"/>
      <c r="C5" s="5"/>
      <c r="D5" s="5"/>
      <c r="E5" s="5"/>
      <c r="F5" s="5"/>
      <c r="G5" s="5"/>
      <c r="H5" s="5"/>
    </row>
    <row r="6" spans="1:13" x14ac:dyDescent="0.3">
      <c r="A6" s="4">
        <v>1964</v>
      </c>
      <c r="B6" s="5"/>
      <c r="C6" s="5"/>
      <c r="D6" s="5"/>
      <c r="E6" s="5"/>
      <c r="F6" s="5"/>
      <c r="G6" s="5"/>
      <c r="H6" s="5"/>
    </row>
    <row r="7" spans="1:13" x14ac:dyDescent="0.3">
      <c r="A7" s="4">
        <v>1965</v>
      </c>
      <c r="B7" s="5"/>
      <c r="C7" s="5"/>
      <c r="D7" s="5"/>
      <c r="E7" s="5"/>
      <c r="F7" s="5"/>
      <c r="G7" s="5"/>
      <c r="H7" s="5"/>
    </row>
    <row r="8" spans="1:13" x14ac:dyDescent="0.3">
      <c r="A8" s="4">
        <v>1966</v>
      </c>
      <c r="B8" s="5"/>
      <c r="C8" s="5"/>
      <c r="D8" s="5"/>
      <c r="E8" s="5"/>
      <c r="F8" s="5"/>
      <c r="G8" s="5"/>
      <c r="H8" s="5"/>
    </row>
    <row r="9" spans="1:13" x14ac:dyDescent="0.3">
      <c r="A9" s="4">
        <v>1967</v>
      </c>
      <c r="B9" s="5"/>
      <c r="C9" s="5"/>
      <c r="D9" s="5"/>
      <c r="E9" s="5"/>
      <c r="F9" s="5"/>
      <c r="G9" s="5"/>
      <c r="H9" s="5"/>
    </row>
    <row r="10" spans="1:13" x14ac:dyDescent="0.3">
      <c r="A10" s="4">
        <v>1968</v>
      </c>
      <c r="B10" s="5"/>
      <c r="C10" s="5"/>
      <c r="D10" s="5"/>
      <c r="E10" s="5"/>
      <c r="F10" s="5"/>
      <c r="G10" s="5"/>
      <c r="H10" s="5"/>
    </row>
    <row r="11" spans="1:13" x14ac:dyDescent="0.3">
      <c r="A11" s="4">
        <v>1969</v>
      </c>
      <c r="B11" s="5"/>
      <c r="C11" s="5"/>
      <c r="D11" s="5"/>
      <c r="E11" s="5"/>
      <c r="F11" s="5"/>
      <c r="G11" s="5"/>
      <c r="H11" s="5"/>
    </row>
    <row r="12" spans="1:13" x14ac:dyDescent="0.3">
      <c r="A12" s="4">
        <v>1970</v>
      </c>
      <c r="B12" s="5"/>
      <c r="C12" s="5"/>
      <c r="D12" s="5"/>
      <c r="E12" s="5"/>
      <c r="F12" s="5"/>
      <c r="G12" s="5"/>
      <c r="H12" s="5"/>
    </row>
    <row r="13" spans="1:13" x14ac:dyDescent="0.3">
      <c r="A13" s="4">
        <v>1971</v>
      </c>
      <c r="B13" s="5"/>
      <c r="C13" s="5"/>
      <c r="D13" s="5"/>
      <c r="E13" s="5"/>
      <c r="F13" s="5"/>
      <c r="G13" s="5"/>
      <c r="H13" s="5"/>
    </row>
    <row r="14" spans="1:13" x14ac:dyDescent="0.3">
      <c r="A14" s="4">
        <v>1972</v>
      </c>
      <c r="B14" s="5"/>
      <c r="C14" s="5"/>
      <c r="D14" s="5"/>
      <c r="E14" s="5"/>
      <c r="F14" s="5"/>
      <c r="G14" s="5"/>
      <c r="H14" s="5"/>
    </row>
    <row r="15" spans="1:13" x14ac:dyDescent="0.3">
      <c r="A15" s="4">
        <v>1973</v>
      </c>
      <c r="B15" s="5"/>
      <c r="C15" s="5"/>
      <c r="D15" s="5"/>
      <c r="E15" s="5"/>
      <c r="F15" s="5"/>
      <c r="G15" s="5"/>
      <c r="H15" s="5"/>
    </row>
    <row r="16" spans="1:13" x14ac:dyDescent="0.3">
      <c r="A16" s="4">
        <v>1974</v>
      </c>
      <c r="B16" s="5"/>
      <c r="C16" s="5"/>
      <c r="D16" s="5"/>
      <c r="E16" s="5"/>
      <c r="F16" s="5"/>
      <c r="G16" s="5"/>
      <c r="H16" s="5"/>
    </row>
    <row r="17" spans="1:8" x14ac:dyDescent="0.3">
      <c r="A17" s="4">
        <v>1975</v>
      </c>
      <c r="B17" s="5"/>
      <c r="C17" s="5"/>
      <c r="D17" s="5"/>
      <c r="E17" s="5"/>
      <c r="F17" s="5"/>
      <c r="G17" s="5"/>
      <c r="H17" s="5"/>
    </row>
    <row r="18" spans="1:8" x14ac:dyDescent="0.3">
      <c r="A18" s="4">
        <v>1976</v>
      </c>
      <c r="B18" s="5"/>
      <c r="C18" s="5"/>
      <c r="D18" s="5"/>
      <c r="E18" s="5"/>
      <c r="F18" s="5"/>
      <c r="G18" s="5"/>
      <c r="H18" s="5"/>
    </row>
    <row r="19" spans="1:8" x14ac:dyDescent="0.3">
      <c r="A19" s="4">
        <v>1977</v>
      </c>
      <c r="B19" s="5"/>
      <c r="C19" s="5"/>
      <c r="D19" s="5"/>
      <c r="E19" s="5"/>
      <c r="F19" s="5"/>
      <c r="G19" s="5"/>
      <c r="H19" s="5"/>
    </row>
    <row r="20" spans="1:8" x14ac:dyDescent="0.3">
      <c r="A20" s="4">
        <v>1978</v>
      </c>
      <c r="B20" s="5"/>
      <c r="C20" s="5"/>
      <c r="D20" s="5"/>
      <c r="E20" s="5"/>
      <c r="F20" s="5"/>
      <c r="G20" s="5"/>
      <c r="H20" s="5"/>
    </row>
    <row r="21" spans="1:8" x14ac:dyDescent="0.3">
      <c r="A21" s="4">
        <v>1979</v>
      </c>
      <c r="B21" s="5"/>
      <c r="C21" s="5"/>
      <c r="D21" s="5"/>
      <c r="E21" s="5"/>
      <c r="F21" s="5"/>
      <c r="G21" s="5"/>
      <c r="H21" s="5"/>
    </row>
    <row r="22" spans="1:8" x14ac:dyDescent="0.3">
      <c r="A22" s="4">
        <v>1980</v>
      </c>
      <c r="B22" s="5"/>
      <c r="C22" s="5"/>
      <c r="D22" s="5"/>
      <c r="E22" s="5"/>
      <c r="F22" s="5"/>
      <c r="G22" s="5"/>
      <c r="H22" s="5"/>
    </row>
    <row r="23" spans="1:8" x14ac:dyDescent="0.3">
      <c r="A23" s="4">
        <v>1981</v>
      </c>
      <c r="B23" s="5"/>
      <c r="C23" s="5"/>
      <c r="D23" s="5"/>
      <c r="E23" s="5"/>
      <c r="F23" s="5"/>
      <c r="G23" s="5"/>
      <c r="H23" s="5"/>
    </row>
    <row r="24" spans="1:8" x14ac:dyDescent="0.3">
      <c r="A24" s="4">
        <v>1982</v>
      </c>
      <c r="B24" s="5"/>
      <c r="C24" s="5"/>
      <c r="D24" s="5"/>
      <c r="E24" s="5"/>
      <c r="F24" s="5"/>
      <c r="G24" s="5"/>
      <c r="H24" s="5"/>
    </row>
    <row r="25" spans="1:8" x14ac:dyDescent="0.3">
      <c r="A25" s="4">
        <v>1983</v>
      </c>
      <c r="B25" s="5"/>
      <c r="C25" s="5"/>
      <c r="D25" s="5"/>
      <c r="E25" s="5"/>
      <c r="F25" s="5"/>
      <c r="G25" s="5"/>
      <c r="H25" s="5"/>
    </row>
    <row r="26" spans="1:8" x14ac:dyDescent="0.3">
      <c r="A26" s="4">
        <v>1984</v>
      </c>
      <c r="B26" s="5"/>
      <c r="C26" s="5"/>
      <c r="D26" s="5"/>
      <c r="E26" s="5"/>
      <c r="F26" s="5"/>
      <c r="G26" s="5"/>
      <c r="H26" s="5"/>
    </row>
    <row r="27" spans="1:8" x14ac:dyDescent="0.3">
      <c r="A27" s="4">
        <v>1985</v>
      </c>
      <c r="B27" s="5"/>
      <c r="C27" s="5"/>
      <c r="D27" s="5"/>
      <c r="E27" s="5"/>
      <c r="F27" s="5"/>
      <c r="G27" s="5"/>
      <c r="H27" s="5"/>
    </row>
    <row r="28" spans="1:8" x14ac:dyDescent="0.3">
      <c r="A28" s="4">
        <v>1986</v>
      </c>
      <c r="B28" s="5"/>
      <c r="C28" s="5"/>
      <c r="D28" s="5"/>
      <c r="E28" s="5"/>
      <c r="F28" s="5"/>
      <c r="G28" s="5"/>
      <c r="H28" s="5"/>
    </row>
    <row r="29" spans="1:8" x14ac:dyDescent="0.3">
      <c r="A29" s="4">
        <v>1987</v>
      </c>
      <c r="B29" s="5"/>
      <c r="C29" s="5"/>
      <c r="D29" s="5"/>
      <c r="E29" s="5"/>
      <c r="F29" s="5"/>
      <c r="G29" s="5"/>
      <c r="H29" s="5"/>
    </row>
    <row r="30" spans="1:8" x14ac:dyDescent="0.3">
      <c r="A30" s="4">
        <v>1988</v>
      </c>
      <c r="B30" s="5"/>
      <c r="C30" s="5"/>
      <c r="D30" s="5"/>
      <c r="E30" s="5"/>
      <c r="F30" s="5"/>
      <c r="G30" s="5"/>
      <c r="H30" s="5"/>
    </row>
    <row r="31" spans="1:8" x14ac:dyDescent="0.3">
      <c r="A31" s="4">
        <v>1989</v>
      </c>
      <c r="B31" s="5"/>
      <c r="C31" s="5"/>
      <c r="D31" s="5"/>
      <c r="E31" s="5"/>
      <c r="F31" s="5"/>
      <c r="G31" s="5"/>
      <c r="H31" s="5"/>
    </row>
    <row r="32" spans="1:8" x14ac:dyDescent="0.3">
      <c r="A32" s="4">
        <v>1990</v>
      </c>
      <c r="B32" s="5"/>
      <c r="C32" s="5"/>
      <c r="D32" s="5"/>
      <c r="E32" s="5"/>
      <c r="F32" s="5"/>
      <c r="G32" s="5"/>
      <c r="H32" s="5"/>
    </row>
    <row r="33" spans="1:14" x14ac:dyDescent="0.3">
      <c r="A33" s="4">
        <v>1991</v>
      </c>
      <c r="B33" s="5"/>
      <c r="C33" s="5"/>
      <c r="D33" s="5"/>
      <c r="E33" s="5"/>
      <c r="F33" s="5"/>
      <c r="G33" s="5"/>
      <c r="H33" s="5"/>
    </row>
    <row r="34" spans="1:14" x14ac:dyDescent="0.3">
      <c r="A34" s="4">
        <v>1992</v>
      </c>
      <c r="B34" s="5"/>
      <c r="C34" s="5"/>
      <c r="D34" s="5"/>
      <c r="E34" s="5"/>
      <c r="F34" s="5"/>
      <c r="G34" s="5"/>
      <c r="H34" s="5"/>
    </row>
    <row r="35" spans="1:14" x14ac:dyDescent="0.3">
      <c r="A35" s="4">
        <v>1993</v>
      </c>
      <c r="B35" s="5"/>
      <c r="C35" s="5"/>
      <c r="D35" s="5"/>
      <c r="E35" s="5"/>
      <c r="F35" s="5"/>
      <c r="G35" s="5"/>
      <c r="H35" s="5"/>
    </row>
    <row r="36" spans="1:14" x14ac:dyDescent="0.3">
      <c r="A36" s="4">
        <v>1994</v>
      </c>
      <c r="B36" s="5"/>
      <c r="C36" s="5"/>
      <c r="D36" s="5"/>
      <c r="E36" s="5"/>
      <c r="F36" s="5"/>
      <c r="G36" s="5"/>
      <c r="H36" s="5"/>
    </row>
    <row r="37" spans="1:14" x14ac:dyDescent="0.3">
      <c r="A37" s="4">
        <v>1995</v>
      </c>
      <c r="B37" s="5"/>
      <c r="C37" s="5"/>
      <c r="D37" s="5"/>
      <c r="E37" s="5"/>
      <c r="F37" s="5"/>
      <c r="G37" s="5"/>
      <c r="H37" s="5"/>
    </row>
    <row r="38" spans="1:14" x14ac:dyDescent="0.3">
      <c r="A38" s="4">
        <v>1996</v>
      </c>
      <c r="B38" s="5"/>
      <c r="C38" s="5"/>
      <c r="D38" s="5"/>
      <c r="E38" s="5"/>
      <c r="F38" s="5"/>
      <c r="G38" s="5"/>
      <c r="H38" s="5"/>
    </row>
    <row r="39" spans="1:14" x14ac:dyDescent="0.3">
      <c r="A39" s="4">
        <v>1997</v>
      </c>
      <c r="B39" s="5"/>
      <c r="C39" s="5"/>
      <c r="D39" s="5"/>
      <c r="E39" s="5"/>
      <c r="F39" s="5"/>
      <c r="G39" s="5"/>
      <c r="H39" s="5"/>
    </row>
    <row r="40" spans="1:14" x14ac:dyDescent="0.3">
      <c r="A40" s="4">
        <v>1998</v>
      </c>
      <c r="B40" s="5"/>
      <c r="C40" s="5"/>
      <c r="D40" s="5"/>
      <c r="E40" s="5"/>
      <c r="F40" s="5"/>
      <c r="G40" s="5"/>
      <c r="H40" s="5"/>
    </row>
    <row r="41" spans="1:14" x14ac:dyDescent="0.3">
      <c r="A41" s="4">
        <v>1999</v>
      </c>
      <c r="B41" s="5">
        <v>11657659</v>
      </c>
      <c r="C41" s="5">
        <v>-189814</v>
      </c>
      <c r="D41" s="5"/>
      <c r="E41" s="5">
        <v>1789981</v>
      </c>
      <c r="F41" s="5"/>
      <c r="G41" s="5"/>
      <c r="H41" s="5"/>
      <c r="I41" s="2" t="s">
        <v>8</v>
      </c>
      <c r="J41" s="5">
        <f>C41/TipoCambio_IPC!E41</f>
        <v>-247468440.58690095</v>
      </c>
      <c r="K41" s="5">
        <f>E41/TipoCambio_IPC!E41</f>
        <v>2333672999.6216378</v>
      </c>
      <c r="L41" s="5">
        <f t="shared" ref="L41:L46" si="0">K41*0.26</f>
        <v>606754979.90162587</v>
      </c>
      <c r="M41" s="2" t="s">
        <v>8</v>
      </c>
    </row>
    <row r="42" spans="1:14" x14ac:dyDescent="0.3">
      <c r="A42" s="4">
        <v>2000</v>
      </c>
      <c r="B42" s="5">
        <v>21436962</v>
      </c>
      <c r="C42" s="5">
        <v>-1066940</v>
      </c>
      <c r="D42" s="5"/>
      <c r="E42" s="5">
        <v>1843383</v>
      </c>
      <c r="F42" s="5"/>
      <c r="G42" s="5"/>
      <c r="H42" s="5"/>
      <c r="I42" s="2" t="s">
        <v>8</v>
      </c>
      <c r="J42" s="5">
        <f>C42/TipoCambio_IPC!E42</f>
        <v>-1197029522.0934341</v>
      </c>
      <c r="K42" s="5">
        <f>E42/TipoCambio_IPC!E42</f>
        <v>2068142418.0602102</v>
      </c>
      <c r="L42" s="5">
        <f t="shared" si="0"/>
        <v>537717028.69565463</v>
      </c>
      <c r="M42" s="2" t="s">
        <v>8</v>
      </c>
    </row>
    <row r="43" spans="1:14" x14ac:dyDescent="0.3">
      <c r="A43" s="4">
        <v>2001</v>
      </c>
      <c r="B43" s="5">
        <v>18664766</v>
      </c>
      <c r="C43" s="5">
        <v>-1089005</v>
      </c>
      <c r="D43" s="5"/>
      <c r="E43" s="5">
        <v>2548965</v>
      </c>
      <c r="F43" s="5"/>
      <c r="G43" s="5"/>
      <c r="H43" s="5"/>
      <c r="I43" s="2" t="s">
        <v>8</v>
      </c>
      <c r="J43" s="5">
        <f>C43/TipoCambio_IPC!E43</f>
        <v>-1085731934.7803421</v>
      </c>
      <c r="K43" s="5">
        <f>E43/TipoCambio_IPC!E43</f>
        <v>2541303943.6342115</v>
      </c>
      <c r="L43" s="5">
        <f t="shared" si="0"/>
        <v>660739025.34489501</v>
      </c>
      <c r="M43" s="2" t="s">
        <v>8</v>
      </c>
    </row>
    <row r="44" spans="1:14" x14ac:dyDescent="0.3">
      <c r="A44" s="4">
        <v>2002</v>
      </c>
      <c r="B44" s="5">
        <v>27562618.070302941</v>
      </c>
      <c r="C44" s="5">
        <v>-397935.15078793984</v>
      </c>
      <c r="D44" s="5"/>
      <c r="E44" s="5">
        <v>10962700.11844283</v>
      </c>
      <c r="F44" s="5"/>
      <c r="G44" s="5"/>
      <c r="H44" s="5"/>
      <c r="I44" s="2" t="s">
        <v>8</v>
      </c>
      <c r="J44" s="5">
        <f>C44/TipoCambio_IPC!E44</f>
        <v>-324044326.33678126</v>
      </c>
      <c r="K44" s="5">
        <f>E44/TipoCambio_IPC!E44</f>
        <v>8927084646.0257492</v>
      </c>
      <c r="L44" s="5">
        <f t="shared" si="0"/>
        <v>2321042007.9666948</v>
      </c>
      <c r="M44" s="2" t="s">
        <v>8</v>
      </c>
    </row>
    <row r="45" spans="1:14" x14ac:dyDescent="0.3">
      <c r="A45" s="4">
        <v>2003</v>
      </c>
      <c r="B45" s="5">
        <v>35608233.223495089</v>
      </c>
      <c r="C45" s="5">
        <v>-6227318.3681514161</v>
      </c>
      <c r="D45" s="5"/>
      <c r="E45" s="5">
        <v>13890217.917745838</v>
      </c>
      <c r="F45" s="5"/>
      <c r="G45" s="5"/>
      <c r="H45" s="5"/>
      <c r="I45" s="2" t="s">
        <v>8</v>
      </c>
      <c r="J45" s="5">
        <f>C45/TipoCambio_IPC!E45</f>
        <v>-3868315813.4132133</v>
      </c>
      <c r="K45" s="5">
        <f>E45/TipoCambio_IPC!E45</f>
        <v>8628392904.6849251</v>
      </c>
      <c r="L45" s="5">
        <f t="shared" si="0"/>
        <v>2243382155.2180805</v>
      </c>
      <c r="M45" s="2" t="s">
        <v>8</v>
      </c>
    </row>
    <row r="46" spans="1:14" x14ac:dyDescent="0.3">
      <c r="A46" s="4">
        <v>2004</v>
      </c>
      <c r="B46" s="5">
        <v>78322440.181599721</v>
      </c>
      <c r="C46" s="5">
        <v>-5674691.0069148159</v>
      </c>
      <c r="D46" s="5"/>
      <c r="E46" s="5">
        <v>10513091.888725419</v>
      </c>
      <c r="F46" s="5"/>
      <c r="G46" s="5"/>
      <c r="H46" s="5"/>
      <c r="I46" s="2" t="s">
        <v>8</v>
      </c>
      <c r="J46" s="5">
        <f>C46/TipoCambio_IPC!E46</f>
        <v>-2895374084.0887685</v>
      </c>
      <c r="K46" s="5">
        <f>E46/TipoCambio_IPC!E46</f>
        <v>5364051322.1192122</v>
      </c>
      <c r="L46" s="5">
        <f t="shared" si="0"/>
        <v>1394653343.7509952</v>
      </c>
      <c r="M46" s="2" t="s">
        <v>8</v>
      </c>
    </row>
    <row r="47" spans="1:14" x14ac:dyDescent="0.3">
      <c r="A47" s="4">
        <v>2005</v>
      </c>
      <c r="B47" s="5">
        <v>111546377.9589891</v>
      </c>
      <c r="C47" s="5">
        <v>-9714020.6362648532</v>
      </c>
      <c r="D47" s="5"/>
      <c r="E47" s="5">
        <v>10846900.327526378</v>
      </c>
      <c r="F47" s="5"/>
      <c r="G47" s="5"/>
      <c r="H47" s="5"/>
      <c r="I47" s="2" t="s">
        <v>8</v>
      </c>
      <c r="J47" s="5">
        <f>C47/TipoCambio_IPC!E47</f>
        <v>-4274382549.4662886</v>
      </c>
      <c r="K47" s="5">
        <f>E47/TipoCambio_IPC!E47</f>
        <v>4772874509.1081362</v>
      </c>
      <c r="L47" s="5">
        <f>K47*0.26</f>
        <v>1240947372.3681154</v>
      </c>
      <c r="M47" s="2" t="s">
        <v>8</v>
      </c>
    </row>
    <row r="48" spans="1:14" x14ac:dyDescent="0.3">
      <c r="A48" s="4">
        <v>2006</v>
      </c>
      <c r="B48" s="5">
        <v>55368950</v>
      </c>
      <c r="C48" s="5">
        <v>20463700</v>
      </c>
      <c r="D48" s="5">
        <v>853550</v>
      </c>
      <c r="E48" s="5">
        <v>12730150</v>
      </c>
      <c r="F48" s="5">
        <v>4243341</v>
      </c>
      <c r="G48" s="5">
        <v>1769450</v>
      </c>
      <c r="H48" s="5">
        <v>55339550</v>
      </c>
      <c r="I48" s="2" t="s">
        <v>8</v>
      </c>
      <c r="J48" s="5">
        <f>C48/TipoCambio_IPC!E48</f>
        <v>7922702289.7510548</v>
      </c>
      <c r="K48" s="5">
        <f>E48/TipoCambio_IPC!E48</f>
        <v>4928590066.9905443</v>
      </c>
      <c r="L48" s="5">
        <f>F48/TipoCambio_IPC!E48</f>
        <v>1642846965.9394212</v>
      </c>
      <c r="M48" s="2" t="s">
        <v>8</v>
      </c>
      <c r="N48" s="11">
        <f t="shared" ref="N48:N57" si="1">L48/K48</f>
        <v>0.33333000789464379</v>
      </c>
    </row>
    <row r="49" spans="1:14" x14ac:dyDescent="0.3">
      <c r="A49" s="4">
        <v>2007</v>
      </c>
      <c r="B49" s="5">
        <v>67565900</v>
      </c>
      <c r="C49" s="5">
        <v>22836179.663067915</v>
      </c>
      <c r="D49" s="5">
        <v>1038450</v>
      </c>
      <c r="E49" s="5">
        <v>15148900</v>
      </c>
      <c r="F49" s="5">
        <v>7474849</v>
      </c>
      <c r="G49" s="5">
        <v>2375750</v>
      </c>
      <c r="H49" s="5">
        <v>44439530.390358306</v>
      </c>
      <c r="I49" s="2" t="s">
        <v>8</v>
      </c>
      <c r="J49" s="5">
        <f>C49/TipoCambio_IPC!E49</f>
        <v>7448212449.7082415</v>
      </c>
      <c r="K49" s="5">
        <f>E49/TipoCambio_IPC!E49</f>
        <v>4940941402.8154831</v>
      </c>
      <c r="L49" s="5">
        <f>F49/TipoCambio_IPC!E49</f>
        <v>2437984995.8672848</v>
      </c>
      <c r="M49" s="2" t="s">
        <v>8</v>
      </c>
      <c r="N49" s="11">
        <f t="shared" si="1"/>
        <v>0.4934251991893801</v>
      </c>
    </row>
    <row r="50" spans="1:14" x14ac:dyDescent="0.3">
      <c r="A50" s="4">
        <v>2008</v>
      </c>
      <c r="B50" s="5">
        <v>105589000</v>
      </c>
      <c r="C50" s="5">
        <v>6918000</v>
      </c>
      <c r="D50" s="5">
        <v>4607000</v>
      </c>
      <c r="E50" s="5">
        <v>21281000</v>
      </c>
      <c r="F50" s="5">
        <v>9056000</v>
      </c>
      <c r="G50" s="5">
        <v>937000</v>
      </c>
      <c r="H50" s="5">
        <v>98671000</v>
      </c>
      <c r="I50" s="2" t="s">
        <v>8</v>
      </c>
      <c r="J50" s="5">
        <f>C50/TipoCambio_IPC!E50</f>
        <v>1716571399.758024</v>
      </c>
      <c r="K50" s="5">
        <f>E50/TipoCambio_IPC!E50</f>
        <v>5280479323.2510128</v>
      </c>
      <c r="L50" s="5">
        <f>F50/TipoCambio_IPC!E50</f>
        <v>2247075830.6170373</v>
      </c>
      <c r="M50" s="2" t="s">
        <v>8</v>
      </c>
      <c r="N50" s="11">
        <f t="shared" si="1"/>
        <v>0.42554391241013106</v>
      </c>
    </row>
    <row r="51" spans="1:14" x14ac:dyDescent="0.3">
      <c r="A51" s="4">
        <v>2009</v>
      </c>
      <c r="B51" s="5">
        <v>45532000</v>
      </c>
      <c r="C51" s="5">
        <v>10863000</v>
      </c>
      <c r="D51" s="5">
        <v>4146000</v>
      </c>
      <c r="E51" s="5">
        <v>29120000</v>
      </c>
      <c r="F51" s="5">
        <v>7132000</v>
      </c>
      <c r="G51" s="5">
        <v>3980000</v>
      </c>
      <c r="H51" s="5">
        <v>34669000</v>
      </c>
      <c r="I51" s="2" t="s">
        <v>8</v>
      </c>
      <c r="J51" s="5">
        <f>C51/TipoCambio_IPC!E51</f>
        <v>2096178422.2382107</v>
      </c>
      <c r="K51" s="5">
        <f>E51/TipoCambio_IPC!E51</f>
        <v>5619139800.7527103</v>
      </c>
      <c r="L51" s="5">
        <f>F51/TipoCambio_IPC!E51</f>
        <v>1376226135.2667696</v>
      </c>
      <c r="M51" s="2" t="s">
        <v>8</v>
      </c>
      <c r="N51" s="11">
        <f t="shared" si="1"/>
        <v>0.24491758241758244</v>
      </c>
    </row>
    <row r="52" spans="1:14" x14ac:dyDescent="0.3">
      <c r="A52" s="4">
        <v>2010</v>
      </c>
      <c r="B52" s="5">
        <v>107011000</v>
      </c>
      <c r="C52" s="5">
        <v>-43880000</v>
      </c>
      <c r="D52" s="5">
        <v>-46279000</v>
      </c>
      <c r="E52" s="5">
        <v>63941000</v>
      </c>
      <c r="F52" s="5">
        <v>14173000</v>
      </c>
      <c r="G52" s="5">
        <v>0</v>
      </c>
      <c r="H52" s="5">
        <v>150891000</v>
      </c>
      <c r="I52" s="2" t="s">
        <v>8</v>
      </c>
      <c r="J52" s="5">
        <f>C52/TipoCambio_IPC!E52</f>
        <v>-6560625459.0677118</v>
      </c>
      <c r="K52" s="5">
        <f>E52/TipoCambio_IPC!E52</f>
        <v>9560003474.8917179</v>
      </c>
      <c r="L52" s="5">
        <f>F52/TipoCambio_IPC!E52</f>
        <v>2119046140.1861141</v>
      </c>
      <c r="M52" s="2" t="s">
        <v>8</v>
      </c>
      <c r="N52" s="11">
        <f t="shared" si="1"/>
        <v>0.22165746547598567</v>
      </c>
    </row>
    <row r="53" spans="1:14" x14ac:dyDescent="0.3">
      <c r="A53" s="4">
        <v>2011</v>
      </c>
      <c r="B53" s="5">
        <v>130515000</v>
      </c>
      <c r="C53" s="5">
        <v>20385000</v>
      </c>
      <c r="D53" s="5">
        <v>-55308000</v>
      </c>
      <c r="E53" s="5">
        <v>84812000</v>
      </c>
      <c r="F53" s="5">
        <v>14542000</v>
      </c>
      <c r="G53" s="5">
        <v>9189000</v>
      </c>
      <c r="H53" s="5">
        <v>113420000</v>
      </c>
      <c r="I53" s="2" t="s">
        <v>8</v>
      </c>
      <c r="J53" s="5">
        <f>C53/TipoCambio_IPC!E53</f>
        <v>2397036055.1433377</v>
      </c>
      <c r="K53" s="5">
        <f>E53/TipoCambio_IPC!E53</f>
        <v>9972892906.9814453</v>
      </c>
      <c r="L53" s="5">
        <f>F53/TipoCambio_IPC!E53</f>
        <v>1709968031.0961206</v>
      </c>
      <c r="M53" s="2" t="s">
        <v>8</v>
      </c>
      <c r="N53" s="11">
        <f t="shared" si="1"/>
        <v>0.17146158562467576</v>
      </c>
    </row>
    <row r="54" spans="1:14" x14ac:dyDescent="0.3">
      <c r="A54" s="4">
        <v>2012</v>
      </c>
      <c r="B54" s="5">
        <v>137088000</v>
      </c>
      <c r="C54" s="5">
        <v>-16517000</v>
      </c>
      <c r="D54" s="5">
        <v>-51726000</v>
      </c>
      <c r="E54" s="5">
        <v>114991000</v>
      </c>
      <c r="F54" s="5">
        <v>16933000</v>
      </c>
      <c r="G54" s="5">
        <v>-3315000</v>
      </c>
      <c r="H54" s="5">
        <v>166548000</v>
      </c>
      <c r="I54" s="2" t="s">
        <v>8</v>
      </c>
      <c r="J54" s="5">
        <f>C54/TipoCambio_IPC!E54</f>
        <v>-1603675174.6637332</v>
      </c>
      <c r="K54" s="5">
        <f>E54/TipoCambio_IPC!E54</f>
        <v>11164752195.299229</v>
      </c>
      <c r="L54" s="5">
        <f>F54/TipoCambio_IPC!E54</f>
        <v>1644065613.161046</v>
      </c>
      <c r="M54" s="2" t="s">
        <v>8</v>
      </c>
      <c r="N54" s="11">
        <f t="shared" si="1"/>
        <v>0.14725500256541818</v>
      </c>
    </row>
    <row r="55" spans="1:14" x14ac:dyDescent="0.3">
      <c r="A55" s="4">
        <v>2013</v>
      </c>
      <c r="B55" s="5">
        <v>115441000</v>
      </c>
      <c r="C55" s="5">
        <v>-6481000</v>
      </c>
      <c r="D55" s="5">
        <v>-5162000</v>
      </c>
      <c r="E55" s="5">
        <v>186058000</v>
      </c>
      <c r="F55" s="5">
        <v>38095000</v>
      </c>
      <c r="G55" s="5">
        <v>-2125000</v>
      </c>
      <c r="H55" s="5">
        <v>201012000</v>
      </c>
      <c r="I55" s="2" t="s">
        <v>8</v>
      </c>
      <c r="J55" s="5">
        <f>C55/TipoCambio_IPC!E55</f>
        <v>-454253828.09641558</v>
      </c>
      <c r="K55" s="5">
        <f>E55/TipoCambio_IPC!E55</f>
        <v>13040820667.792454</v>
      </c>
      <c r="L55" s="5">
        <f>F55/TipoCambio_IPC!E55</f>
        <v>2670081712.9043283</v>
      </c>
      <c r="M55" s="2" t="s">
        <v>8</v>
      </c>
      <c r="N55" s="11">
        <f t="shared" si="1"/>
        <v>0.20474798181212309</v>
      </c>
    </row>
    <row r="56" spans="1:14" x14ac:dyDescent="0.3">
      <c r="A56" s="4">
        <v>2014</v>
      </c>
      <c r="B56" s="5">
        <v>237473000</v>
      </c>
      <c r="C56" s="5">
        <v>-71121000</v>
      </c>
      <c r="D56" s="5">
        <v>21478000</v>
      </c>
      <c r="E56" s="5">
        <v>613045000</v>
      </c>
      <c r="F56" s="5">
        <v>122630000</v>
      </c>
      <c r="G56" s="5">
        <v>-165416000</v>
      </c>
      <c r="H56" s="5">
        <v>617208000</v>
      </c>
      <c r="I56" s="2" t="s">
        <v>8</v>
      </c>
      <c r="J56" s="5">
        <f>C56/TipoCambio_IPC!E56</f>
        <v>-3168812237.6838622</v>
      </c>
      <c r="K56" s="5">
        <f>E56/TipoCambio_IPC!E56</f>
        <v>27314358603.660007</v>
      </c>
      <c r="L56" s="5">
        <f>F56/TipoCambio_IPC!E56</f>
        <v>5463807380.4807587</v>
      </c>
      <c r="M56" s="2" t="s">
        <v>8</v>
      </c>
      <c r="N56" s="11">
        <f t="shared" si="1"/>
        <v>0.20003425523411822</v>
      </c>
    </row>
    <row r="57" spans="1:14" x14ac:dyDescent="0.3">
      <c r="A57" s="4">
        <v>2015</v>
      </c>
      <c r="B57" s="5">
        <v>176232000</v>
      </c>
      <c r="C57" s="5">
        <v>-795691000</v>
      </c>
      <c r="D57" s="5">
        <v>-939126000</v>
      </c>
      <c r="E57" s="5">
        <v>972266000</v>
      </c>
      <c r="F57" s="5">
        <v>252555000</v>
      </c>
      <c r="G57" s="5">
        <v>-292297000</v>
      </c>
      <c r="H57" s="5">
        <v>435457000</v>
      </c>
      <c r="I57" s="2" t="s">
        <v>8</v>
      </c>
      <c r="J57" s="5">
        <f>C57/TipoCambio_IPC!E57</f>
        <v>-16738686752.75441</v>
      </c>
      <c r="K57" s="5">
        <f>E57/TipoCambio_IPC!E57</f>
        <v>20453236261.756786</v>
      </c>
      <c r="L57" s="5">
        <f>F57/TipoCambio_IPC!E57</f>
        <v>5312915482.0676498</v>
      </c>
      <c r="M57" s="2" t="s">
        <v>8</v>
      </c>
      <c r="N57" s="11">
        <f t="shared" si="1"/>
        <v>0.25975916055894172</v>
      </c>
    </row>
    <row r="58" spans="1:14" x14ac:dyDescent="0.3">
      <c r="A58" s="4">
        <v>2016</v>
      </c>
      <c r="B58" s="5">
        <v>2314190000</v>
      </c>
      <c r="C58" s="5">
        <v>-2921027000</v>
      </c>
      <c r="D58" s="5">
        <v>-2959717000</v>
      </c>
      <c r="E58" s="5">
        <v>11388093000</v>
      </c>
      <c r="F58" s="5">
        <v>1405629000</v>
      </c>
      <c r="G58" s="5">
        <v>94836000</v>
      </c>
      <c r="H58" s="5">
        <v>2962046000</v>
      </c>
      <c r="I58" s="2" t="s">
        <v>8</v>
      </c>
      <c r="J58" s="5">
        <f>C58/TipoCambio_IPC!E58</f>
        <v>-17339241854.472488</v>
      </c>
      <c r="K58" s="5">
        <f>E58/TipoCambio_IPC!E58</f>
        <v>67599819785.378632</v>
      </c>
      <c r="L58" s="5">
        <f>F58/TipoCambio_IPC!E58</f>
        <v>8343826054.5555763</v>
      </c>
      <c r="M58" s="2" t="s">
        <v>8</v>
      </c>
      <c r="N58" s="11">
        <f>L58/K58</f>
        <v>0.12342970855612084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baseColWidth="10" defaultRowHeight="15.75" x14ac:dyDescent="0.3"/>
  <cols>
    <col min="1" max="1" width="11.42578125" style="1"/>
    <col min="2" max="2" width="12.7109375" style="2" bestFit="1" customWidth="1"/>
    <col min="3" max="3" width="16.85546875" style="2" customWidth="1"/>
    <col min="4" max="4" width="15.140625" style="2" customWidth="1"/>
    <col min="5" max="5" width="16.42578125" style="2" bestFit="1" customWidth="1"/>
    <col min="6" max="6" width="13.7109375" style="2" bestFit="1" customWidth="1"/>
    <col min="7" max="7" width="13.85546875" style="2" customWidth="1"/>
    <col min="8" max="8" width="14.28515625" style="2" customWidth="1"/>
    <col min="9" max="9" width="11.42578125" style="2"/>
    <col min="10" max="10" width="18.85546875" style="2" customWidth="1"/>
    <col min="11" max="11" width="17.5703125" style="2" customWidth="1"/>
    <col min="12" max="12" width="18.7109375" style="2" customWidth="1"/>
    <col min="13" max="16384" width="11.42578125" style="2"/>
  </cols>
  <sheetData>
    <row r="1" spans="1:13" ht="31.5" x14ac:dyDescent="0.3">
      <c r="A1" s="6" t="s">
        <v>0</v>
      </c>
      <c r="B1" s="6" t="s">
        <v>1</v>
      </c>
      <c r="C1" s="6" t="s">
        <v>11</v>
      </c>
      <c r="D1" s="6" t="s">
        <v>6</v>
      </c>
      <c r="E1" s="6" t="s">
        <v>2</v>
      </c>
      <c r="F1" s="6" t="s">
        <v>3</v>
      </c>
      <c r="G1" s="6" t="s">
        <v>7</v>
      </c>
      <c r="H1" s="6" t="s">
        <v>4</v>
      </c>
      <c r="I1" s="13" t="s">
        <v>5</v>
      </c>
      <c r="J1" s="6" t="s">
        <v>19</v>
      </c>
      <c r="K1" s="6" t="s">
        <v>20</v>
      </c>
      <c r="L1" s="6" t="s">
        <v>21</v>
      </c>
      <c r="M1" s="13" t="s">
        <v>5</v>
      </c>
    </row>
    <row r="2" spans="1:13" x14ac:dyDescent="0.3">
      <c r="A2" s="4">
        <v>1960</v>
      </c>
      <c r="B2" s="5"/>
      <c r="C2" s="5"/>
      <c r="D2" s="5"/>
      <c r="E2" s="5"/>
      <c r="F2" s="5"/>
      <c r="G2" s="5"/>
      <c r="H2" s="5"/>
      <c r="J2" s="5"/>
      <c r="K2" s="5"/>
      <c r="L2" s="5"/>
    </row>
    <row r="3" spans="1:13" x14ac:dyDescent="0.3">
      <c r="A3" s="4">
        <v>1961</v>
      </c>
      <c r="B3" s="5"/>
      <c r="C3" s="5"/>
      <c r="D3" s="5"/>
      <c r="E3" s="5"/>
      <c r="F3" s="5"/>
      <c r="G3" s="5"/>
      <c r="H3" s="5"/>
      <c r="J3" s="5"/>
      <c r="K3" s="5"/>
      <c r="L3" s="5"/>
    </row>
    <row r="4" spans="1:13" x14ac:dyDescent="0.3">
      <c r="A4" s="4">
        <v>1962</v>
      </c>
      <c r="B4" s="5"/>
      <c r="C4" s="5"/>
      <c r="D4" s="5"/>
      <c r="E4" s="5"/>
      <c r="F4" s="5"/>
      <c r="G4" s="5"/>
      <c r="H4" s="5"/>
      <c r="J4" s="5"/>
      <c r="K4" s="5"/>
      <c r="L4" s="5"/>
    </row>
    <row r="5" spans="1:13" x14ac:dyDescent="0.3">
      <c r="A5" s="4">
        <v>1963</v>
      </c>
      <c r="B5" s="5"/>
      <c r="C5" s="5"/>
      <c r="D5" s="5"/>
      <c r="E5" s="5"/>
      <c r="F5" s="5"/>
      <c r="G5" s="5"/>
      <c r="H5" s="5"/>
      <c r="J5" s="5"/>
      <c r="K5" s="5"/>
      <c r="L5" s="5"/>
    </row>
    <row r="6" spans="1:13" x14ac:dyDescent="0.3">
      <c r="A6" s="4">
        <v>1964</v>
      </c>
      <c r="B6" s="5"/>
      <c r="C6" s="5"/>
      <c r="D6" s="5"/>
      <c r="E6" s="5"/>
      <c r="F6" s="5"/>
      <c r="G6" s="5"/>
      <c r="H6" s="5"/>
      <c r="J6" s="5"/>
      <c r="K6" s="5"/>
      <c r="L6" s="5"/>
    </row>
    <row r="7" spans="1:13" x14ac:dyDescent="0.3">
      <c r="A7" s="4">
        <v>1965</v>
      </c>
      <c r="B7" s="5"/>
      <c r="C7" s="5"/>
      <c r="D7" s="5"/>
      <c r="E7" s="5"/>
      <c r="F7" s="5"/>
      <c r="G7" s="5"/>
      <c r="H7" s="5"/>
      <c r="J7" s="5"/>
      <c r="K7" s="5"/>
      <c r="L7" s="5"/>
    </row>
    <row r="8" spans="1:13" x14ac:dyDescent="0.3">
      <c r="A8" s="4">
        <v>1966</v>
      </c>
      <c r="B8" s="5"/>
      <c r="C8" s="5"/>
      <c r="D8" s="5"/>
      <c r="E8" s="5"/>
      <c r="F8" s="5"/>
      <c r="G8" s="5"/>
      <c r="H8" s="5"/>
      <c r="J8" s="5"/>
      <c r="K8" s="5"/>
      <c r="L8" s="5"/>
    </row>
    <row r="9" spans="1:13" x14ac:dyDescent="0.3">
      <c r="A9" s="4">
        <v>1967</v>
      </c>
      <c r="B9" s="5"/>
      <c r="C9" s="5"/>
      <c r="D9" s="5"/>
      <c r="E9" s="5"/>
      <c r="F9" s="5"/>
      <c r="G9" s="5"/>
      <c r="H9" s="5"/>
      <c r="J9" s="5"/>
      <c r="K9" s="5"/>
      <c r="L9" s="5"/>
    </row>
    <row r="10" spans="1:13" x14ac:dyDescent="0.3">
      <c r="A10" s="4">
        <v>1968</v>
      </c>
      <c r="B10" s="5"/>
      <c r="C10" s="5"/>
      <c r="D10" s="5"/>
      <c r="E10" s="5"/>
      <c r="F10" s="5"/>
      <c r="G10" s="5"/>
      <c r="H10" s="5"/>
      <c r="J10" s="5"/>
      <c r="K10" s="5"/>
      <c r="L10" s="5"/>
    </row>
    <row r="11" spans="1:13" x14ac:dyDescent="0.3">
      <c r="A11" s="4">
        <v>1969</v>
      </c>
      <c r="B11" s="5"/>
      <c r="C11" s="5"/>
      <c r="D11" s="5"/>
      <c r="E11" s="5"/>
      <c r="F11" s="5"/>
      <c r="G11" s="5"/>
      <c r="H11" s="5"/>
      <c r="J11" s="5"/>
      <c r="K11" s="5"/>
      <c r="L11" s="5"/>
    </row>
    <row r="12" spans="1:13" x14ac:dyDescent="0.3">
      <c r="A12" s="4">
        <v>1970</v>
      </c>
      <c r="B12" s="5"/>
      <c r="C12" s="5"/>
      <c r="D12" s="5"/>
      <c r="E12" s="5"/>
      <c r="F12" s="5"/>
      <c r="G12" s="5"/>
      <c r="H12" s="5"/>
      <c r="J12" s="5"/>
      <c r="K12" s="5"/>
      <c r="L12" s="5"/>
    </row>
    <row r="13" spans="1:13" x14ac:dyDescent="0.3">
      <c r="A13" s="4">
        <v>1971</v>
      </c>
      <c r="B13" s="5"/>
      <c r="C13" s="5"/>
      <c r="D13" s="5"/>
      <c r="E13" s="5"/>
      <c r="F13" s="5"/>
      <c r="G13" s="5"/>
      <c r="H13" s="5"/>
      <c r="J13" s="5"/>
      <c r="K13" s="5"/>
      <c r="L13" s="5"/>
    </row>
    <row r="14" spans="1:13" x14ac:dyDescent="0.3">
      <c r="A14" s="4">
        <v>1972</v>
      </c>
      <c r="B14" s="5"/>
      <c r="C14" s="5"/>
      <c r="D14" s="5"/>
      <c r="E14" s="5"/>
      <c r="F14" s="5"/>
      <c r="G14" s="5"/>
      <c r="H14" s="5"/>
      <c r="J14" s="5"/>
      <c r="K14" s="5"/>
      <c r="L14" s="5"/>
    </row>
    <row r="15" spans="1:13" x14ac:dyDescent="0.3">
      <c r="A15" s="4">
        <v>1973</v>
      </c>
      <c r="B15" s="5"/>
      <c r="C15" s="5"/>
      <c r="D15" s="5"/>
      <c r="E15" s="5"/>
      <c r="F15" s="5"/>
      <c r="G15" s="5"/>
      <c r="H15" s="5"/>
      <c r="J15" s="5"/>
      <c r="K15" s="5"/>
      <c r="L15" s="5"/>
    </row>
    <row r="16" spans="1:13" x14ac:dyDescent="0.3">
      <c r="A16" s="4">
        <v>1974</v>
      </c>
      <c r="B16" s="5"/>
      <c r="C16" s="5"/>
      <c r="D16" s="5"/>
      <c r="E16" s="5"/>
      <c r="F16" s="5"/>
      <c r="G16" s="5"/>
      <c r="H16" s="5"/>
      <c r="J16" s="5"/>
      <c r="K16" s="5"/>
      <c r="L16" s="5"/>
    </row>
    <row r="17" spans="1:12" x14ac:dyDescent="0.3">
      <c r="A17" s="4">
        <v>1975</v>
      </c>
      <c r="B17" s="5"/>
      <c r="C17" s="5"/>
      <c r="D17" s="5"/>
      <c r="E17" s="5"/>
      <c r="F17" s="5"/>
      <c r="G17" s="5"/>
      <c r="H17" s="5"/>
      <c r="J17" s="5"/>
      <c r="K17" s="5"/>
      <c r="L17" s="5"/>
    </row>
    <row r="18" spans="1:12" x14ac:dyDescent="0.3">
      <c r="A18" s="4">
        <v>1976</v>
      </c>
      <c r="B18" s="5"/>
      <c r="C18" s="5"/>
      <c r="D18" s="5"/>
      <c r="E18" s="5"/>
      <c r="F18" s="5"/>
      <c r="G18" s="5"/>
      <c r="H18" s="5"/>
      <c r="J18" s="5"/>
      <c r="K18" s="5"/>
      <c r="L18" s="5"/>
    </row>
    <row r="19" spans="1:12" x14ac:dyDescent="0.3">
      <c r="A19" s="4">
        <v>1977</v>
      </c>
      <c r="B19" s="5"/>
      <c r="C19" s="5"/>
      <c r="D19" s="5"/>
      <c r="E19" s="5"/>
      <c r="F19" s="5"/>
      <c r="G19" s="5"/>
      <c r="H19" s="5"/>
      <c r="J19" s="5"/>
      <c r="K19" s="5"/>
      <c r="L19" s="5"/>
    </row>
    <row r="20" spans="1:12" x14ac:dyDescent="0.3">
      <c r="A20" s="4">
        <v>1978</v>
      </c>
      <c r="B20" s="5"/>
      <c r="C20" s="5"/>
      <c r="D20" s="5"/>
      <c r="E20" s="5"/>
      <c r="F20" s="5"/>
      <c r="G20" s="5"/>
      <c r="H20" s="5"/>
      <c r="J20" s="5"/>
      <c r="K20" s="5"/>
      <c r="L20" s="5"/>
    </row>
    <row r="21" spans="1:12" x14ac:dyDescent="0.3">
      <c r="A21" s="4">
        <v>1979</v>
      </c>
      <c r="B21" s="5"/>
      <c r="C21" s="5"/>
      <c r="D21" s="5"/>
      <c r="E21" s="5"/>
      <c r="F21" s="5"/>
      <c r="G21" s="5"/>
      <c r="H21" s="5"/>
      <c r="J21" s="5"/>
      <c r="K21" s="5"/>
      <c r="L21" s="5"/>
    </row>
    <row r="22" spans="1:12" x14ac:dyDescent="0.3">
      <c r="A22" s="4">
        <v>1980</v>
      </c>
      <c r="B22" s="5"/>
      <c r="C22" s="5"/>
      <c r="D22" s="5"/>
      <c r="E22" s="5"/>
      <c r="F22" s="5"/>
      <c r="G22" s="5"/>
      <c r="H22" s="5"/>
      <c r="J22" s="5"/>
      <c r="K22" s="5"/>
      <c r="L22" s="5"/>
    </row>
    <row r="23" spans="1:12" x14ac:dyDescent="0.3">
      <c r="A23" s="4">
        <v>1981</v>
      </c>
      <c r="B23" s="5"/>
      <c r="C23" s="5"/>
      <c r="D23" s="5"/>
      <c r="E23" s="5"/>
      <c r="F23" s="5"/>
      <c r="G23" s="5"/>
      <c r="H23" s="5"/>
      <c r="J23" s="5"/>
      <c r="K23" s="5"/>
      <c r="L23" s="5"/>
    </row>
    <row r="24" spans="1:12" x14ac:dyDescent="0.3">
      <c r="A24" s="4">
        <v>1982</v>
      </c>
      <c r="B24" s="5"/>
      <c r="C24" s="5"/>
      <c r="D24" s="5"/>
      <c r="E24" s="5"/>
      <c r="F24" s="5"/>
      <c r="G24" s="5"/>
      <c r="H24" s="5"/>
      <c r="J24" s="5"/>
      <c r="K24" s="5"/>
      <c r="L24" s="5"/>
    </row>
    <row r="25" spans="1:12" x14ac:dyDescent="0.3">
      <c r="A25" s="4">
        <v>1983</v>
      </c>
      <c r="B25" s="5"/>
      <c r="C25" s="5"/>
      <c r="D25" s="5"/>
      <c r="E25" s="5"/>
      <c r="F25" s="5"/>
      <c r="G25" s="5"/>
      <c r="H25" s="5"/>
      <c r="J25" s="5"/>
      <c r="K25" s="5"/>
      <c r="L25" s="5"/>
    </row>
    <row r="26" spans="1:12" x14ac:dyDescent="0.3">
      <c r="A26" s="4">
        <v>1984</v>
      </c>
      <c r="B26" s="5"/>
      <c r="C26" s="5"/>
      <c r="D26" s="5"/>
      <c r="E26" s="5"/>
      <c r="F26" s="5"/>
      <c r="G26" s="5"/>
      <c r="H26" s="5"/>
      <c r="J26" s="5"/>
      <c r="K26" s="5"/>
      <c r="L26" s="5"/>
    </row>
    <row r="27" spans="1:12" x14ac:dyDescent="0.3">
      <c r="A27" s="4">
        <v>1985</v>
      </c>
      <c r="B27" s="5"/>
      <c r="C27" s="5"/>
      <c r="D27" s="5"/>
      <c r="E27" s="5"/>
      <c r="F27" s="5"/>
      <c r="G27" s="5"/>
      <c r="H27" s="5"/>
      <c r="J27" s="5"/>
      <c r="K27" s="5"/>
      <c r="L27" s="5"/>
    </row>
    <row r="28" spans="1:12" x14ac:dyDescent="0.3">
      <c r="A28" s="4">
        <v>1986</v>
      </c>
      <c r="B28" s="5"/>
      <c r="C28" s="5"/>
      <c r="D28" s="5"/>
      <c r="E28" s="5"/>
      <c r="F28" s="5"/>
      <c r="G28" s="5"/>
      <c r="H28" s="5"/>
      <c r="J28" s="5"/>
      <c r="K28" s="5"/>
      <c r="L28" s="5"/>
    </row>
    <row r="29" spans="1:12" x14ac:dyDescent="0.3">
      <c r="A29" s="4">
        <v>1987</v>
      </c>
      <c r="B29" s="5"/>
      <c r="C29" s="5"/>
      <c r="D29" s="5"/>
      <c r="E29" s="5"/>
      <c r="F29" s="5"/>
      <c r="G29" s="5"/>
      <c r="H29" s="5"/>
      <c r="J29" s="5"/>
      <c r="K29" s="5"/>
      <c r="L29" s="5"/>
    </row>
    <row r="30" spans="1:12" x14ac:dyDescent="0.3">
      <c r="A30" s="4">
        <v>1988</v>
      </c>
      <c r="B30" s="5"/>
      <c r="C30" s="5"/>
      <c r="D30" s="5"/>
      <c r="E30" s="5"/>
      <c r="F30" s="5"/>
      <c r="G30" s="5"/>
      <c r="H30" s="5"/>
      <c r="J30" s="5"/>
      <c r="K30" s="5"/>
      <c r="L30" s="5"/>
    </row>
    <row r="31" spans="1:12" x14ac:dyDescent="0.3">
      <c r="A31" s="4">
        <v>1989</v>
      </c>
      <c r="B31" s="5"/>
      <c r="C31" s="5"/>
      <c r="D31" s="5"/>
      <c r="E31" s="5"/>
      <c r="F31" s="5"/>
      <c r="G31" s="5"/>
      <c r="H31" s="5"/>
      <c r="J31" s="5"/>
      <c r="K31" s="5"/>
      <c r="L31" s="5"/>
    </row>
    <row r="32" spans="1:12" x14ac:dyDescent="0.3">
      <c r="A32" s="4">
        <v>1990</v>
      </c>
      <c r="B32" s="5"/>
      <c r="C32" s="5"/>
      <c r="D32" s="5"/>
      <c r="E32" s="5"/>
      <c r="F32" s="5"/>
      <c r="G32" s="5"/>
      <c r="H32" s="5"/>
      <c r="J32" s="5"/>
      <c r="K32" s="5"/>
      <c r="L32" s="5"/>
    </row>
    <row r="33" spans="1:14" x14ac:dyDescent="0.3">
      <c r="A33" s="4">
        <v>1991</v>
      </c>
      <c r="B33" s="5"/>
      <c r="C33" s="5"/>
      <c r="D33" s="5"/>
      <c r="E33" s="5"/>
      <c r="F33" s="5"/>
      <c r="G33" s="5"/>
      <c r="H33" s="5"/>
      <c r="J33" s="5"/>
      <c r="K33" s="5"/>
      <c r="L33" s="5"/>
    </row>
    <row r="34" spans="1:14" x14ac:dyDescent="0.3">
      <c r="A34" s="4">
        <v>1992</v>
      </c>
      <c r="B34" s="5"/>
      <c r="C34" s="5"/>
      <c r="D34" s="5"/>
      <c r="E34" s="5"/>
      <c r="F34" s="5"/>
      <c r="G34" s="5"/>
      <c r="H34" s="5"/>
      <c r="J34" s="5"/>
      <c r="K34" s="5"/>
      <c r="L34" s="5"/>
    </row>
    <row r="35" spans="1:14" x14ac:dyDescent="0.3">
      <c r="A35" s="4">
        <v>1993</v>
      </c>
      <c r="B35" s="5"/>
      <c r="C35" s="5"/>
      <c r="D35" s="5"/>
      <c r="E35" s="5"/>
      <c r="F35" s="5"/>
      <c r="G35" s="5"/>
      <c r="H35" s="5"/>
      <c r="J35" s="5"/>
      <c r="K35" s="5"/>
      <c r="L35" s="5"/>
    </row>
    <row r="36" spans="1:14" x14ac:dyDescent="0.3">
      <c r="A36" s="4">
        <v>1994</v>
      </c>
      <c r="B36" s="5"/>
      <c r="C36" s="5"/>
      <c r="D36" s="5"/>
      <c r="E36" s="5"/>
      <c r="F36" s="5"/>
      <c r="G36" s="5"/>
      <c r="H36" s="5"/>
      <c r="J36" s="5"/>
      <c r="K36" s="5"/>
      <c r="L36" s="5"/>
    </row>
    <row r="37" spans="1:14" x14ac:dyDescent="0.3">
      <c r="A37" s="4">
        <v>1995</v>
      </c>
      <c r="B37" s="5"/>
      <c r="C37" s="5"/>
      <c r="D37" s="5"/>
      <c r="E37" s="5"/>
      <c r="F37" s="5"/>
      <c r="G37" s="5"/>
      <c r="H37" s="5"/>
      <c r="J37" s="5"/>
      <c r="K37" s="5"/>
      <c r="L37" s="5"/>
    </row>
    <row r="38" spans="1:14" x14ac:dyDescent="0.3">
      <c r="A38" s="4">
        <v>1996</v>
      </c>
      <c r="B38" s="5"/>
      <c r="C38" s="5"/>
      <c r="D38" s="5"/>
      <c r="E38" s="5"/>
      <c r="F38" s="5"/>
      <c r="G38" s="5"/>
      <c r="H38" s="5"/>
      <c r="J38" s="5"/>
      <c r="K38" s="5"/>
      <c r="L38" s="5"/>
    </row>
    <row r="39" spans="1:14" x14ac:dyDescent="0.3">
      <c r="A39" s="4">
        <v>1997</v>
      </c>
      <c r="B39" s="5"/>
      <c r="C39" s="5"/>
      <c r="D39" s="5"/>
      <c r="E39" s="5"/>
      <c r="F39" s="5"/>
      <c r="G39" s="5"/>
      <c r="H39" s="5"/>
      <c r="J39" s="5"/>
      <c r="K39" s="5"/>
      <c r="L39" s="5"/>
    </row>
    <row r="40" spans="1:14" x14ac:dyDescent="0.3">
      <c r="A40" s="4">
        <v>1998</v>
      </c>
      <c r="B40" s="5"/>
      <c r="C40" s="5"/>
      <c r="D40" s="5"/>
      <c r="E40" s="5"/>
      <c r="F40" s="5"/>
      <c r="G40" s="5"/>
      <c r="H40" s="5"/>
      <c r="J40" s="5"/>
      <c r="K40" s="5"/>
      <c r="L40" s="5"/>
    </row>
    <row r="41" spans="1:14" x14ac:dyDescent="0.3">
      <c r="A41" s="4">
        <v>1999</v>
      </c>
      <c r="B41" s="5"/>
      <c r="C41" s="5"/>
      <c r="D41" s="5"/>
      <c r="E41" s="5"/>
      <c r="F41" s="5"/>
      <c r="G41" s="5"/>
      <c r="H41" s="5"/>
      <c r="J41" s="5"/>
      <c r="K41" s="5"/>
      <c r="L41" s="5"/>
    </row>
    <row r="42" spans="1:14" x14ac:dyDescent="0.3">
      <c r="A42" s="4">
        <v>2000</v>
      </c>
      <c r="B42" s="5"/>
      <c r="C42" s="5"/>
      <c r="D42" s="5"/>
      <c r="E42" s="5"/>
      <c r="F42" s="5"/>
      <c r="G42" s="5"/>
      <c r="H42" s="5"/>
      <c r="J42" s="5"/>
      <c r="K42" s="5"/>
      <c r="L42" s="5"/>
    </row>
    <row r="43" spans="1:14" x14ac:dyDescent="0.3">
      <c r="A43" s="4">
        <v>2001</v>
      </c>
      <c r="B43" s="5"/>
      <c r="C43" s="5"/>
      <c r="D43" s="5"/>
      <c r="E43" s="5"/>
      <c r="F43" s="5"/>
      <c r="G43" s="5"/>
      <c r="H43" s="5"/>
      <c r="J43" s="5"/>
      <c r="K43" s="5"/>
      <c r="L43" s="5"/>
    </row>
    <row r="44" spans="1:14" x14ac:dyDescent="0.3">
      <c r="A44" s="4">
        <v>2002</v>
      </c>
      <c r="B44" s="5"/>
      <c r="C44" s="5"/>
      <c r="D44" s="5"/>
      <c r="E44" s="5"/>
      <c r="F44" s="5"/>
      <c r="G44" s="5"/>
      <c r="H44" s="5"/>
      <c r="J44" s="5"/>
      <c r="K44" s="5"/>
      <c r="L44" s="5"/>
    </row>
    <row r="45" spans="1:14" x14ac:dyDescent="0.3">
      <c r="A45" s="4">
        <v>2003</v>
      </c>
      <c r="B45" s="5"/>
      <c r="C45" s="5"/>
      <c r="D45" s="5"/>
      <c r="E45" s="5"/>
      <c r="F45" s="5"/>
      <c r="G45" s="5"/>
      <c r="H45" s="5"/>
      <c r="J45" s="5"/>
      <c r="K45" s="5"/>
      <c r="L45" s="5"/>
    </row>
    <row r="46" spans="1:14" x14ac:dyDescent="0.3">
      <c r="A46" s="4">
        <v>2004</v>
      </c>
      <c r="B46" s="5">
        <v>4421199.7133048894</v>
      </c>
      <c r="C46" s="5">
        <v>1955748.4641263303</v>
      </c>
      <c r="D46" s="5"/>
      <c r="E46" s="5">
        <v>5244275.3217596002</v>
      </c>
      <c r="F46" s="5"/>
      <c r="G46" s="5"/>
      <c r="H46" s="5"/>
      <c r="I46" s="2" t="s">
        <v>8</v>
      </c>
      <c r="J46" s="5">
        <f>C46/TipoCambio_IPC!E46</f>
        <v>997873436.83165801</v>
      </c>
      <c r="K46" s="5">
        <f>E46/TipoCambio_IPC!E46</f>
        <v>2675764872.1219559</v>
      </c>
      <c r="L46" s="5">
        <f>K46*0.04</f>
        <v>107030594.88487823</v>
      </c>
      <c r="M46" s="2" t="s">
        <v>8</v>
      </c>
    </row>
    <row r="47" spans="1:14" x14ac:dyDescent="0.3">
      <c r="A47" s="4">
        <v>2005</v>
      </c>
      <c r="B47" s="5">
        <v>6389356.9154544501</v>
      </c>
      <c r="C47" s="5">
        <v>2798381.9239370464</v>
      </c>
      <c r="D47" s="5"/>
      <c r="E47" s="5">
        <v>7097406.7224929016</v>
      </c>
      <c r="F47" s="5"/>
      <c r="G47" s="5"/>
      <c r="H47" s="5"/>
      <c r="I47" s="2" t="s">
        <v>8</v>
      </c>
      <c r="J47" s="5">
        <f>C47/TipoCambio_IPC!E47</f>
        <v>1231349542.1003842</v>
      </c>
      <c r="K47" s="5">
        <f>E47/TipoCambio_IPC!E47</f>
        <v>3123014926.2636633</v>
      </c>
      <c r="L47" s="5">
        <f>K47*0.04</f>
        <v>124920597.05054653</v>
      </c>
      <c r="M47" s="2" t="s">
        <v>8</v>
      </c>
    </row>
    <row r="48" spans="1:14" x14ac:dyDescent="0.3">
      <c r="A48" s="4">
        <v>2006</v>
      </c>
      <c r="B48" s="5">
        <v>8172150</v>
      </c>
      <c r="C48" s="5">
        <v>4362350</v>
      </c>
      <c r="D48" s="5">
        <v>2790700</v>
      </c>
      <c r="E48" s="5">
        <v>9816900</v>
      </c>
      <c r="F48" s="5">
        <v>225750</v>
      </c>
      <c r="G48" s="5">
        <v>1384600</v>
      </c>
      <c r="H48" s="5">
        <v>3809800</v>
      </c>
      <c r="I48" s="2" t="s">
        <v>8</v>
      </c>
      <c r="J48" s="5">
        <f>C48/TipoCambio_IPC!E48</f>
        <v>1688922351.954706</v>
      </c>
      <c r="K48" s="5">
        <f>E48/TipoCambio_IPC!E48</f>
        <v>3800699585.5225172</v>
      </c>
      <c r="L48" s="5">
        <f>F48/TipoCambio_IPC!E48</f>
        <v>87401107.420031607</v>
      </c>
      <c r="M48" s="2" t="s">
        <v>8</v>
      </c>
      <c r="N48" s="11">
        <f t="shared" ref="N48:N57" si="0">L48/K48</f>
        <v>2.2996057818659658E-2</v>
      </c>
    </row>
    <row r="49" spans="1:14" x14ac:dyDescent="0.3">
      <c r="A49" s="4">
        <v>2007</v>
      </c>
      <c r="B49" s="5">
        <v>10173800</v>
      </c>
      <c r="C49" s="5">
        <v>2384350</v>
      </c>
      <c r="D49" s="5">
        <v>1322250</v>
      </c>
      <c r="E49" s="5">
        <v>15000550</v>
      </c>
      <c r="F49" s="5">
        <v>455099.76312064612</v>
      </c>
      <c r="G49" s="5">
        <v>864300</v>
      </c>
      <c r="H49" s="5">
        <v>7789450</v>
      </c>
      <c r="I49" s="2" t="s">
        <v>8</v>
      </c>
      <c r="J49" s="5">
        <f>C49/TipoCambio_IPC!E49</f>
        <v>777675846.68214166</v>
      </c>
      <c r="K49" s="5">
        <f>E49/TipoCambio_IPC!E49</f>
        <v>4892555800.0913458</v>
      </c>
      <c r="L49" s="5">
        <f>F49/TipoCambio_IPC!E49</f>
        <v>148434623.10889366</v>
      </c>
      <c r="M49" s="2" t="s">
        <v>8</v>
      </c>
      <c r="N49" s="11">
        <f t="shared" si="0"/>
        <v>3.0338871782744376E-2</v>
      </c>
    </row>
    <row r="50" spans="1:14" x14ac:dyDescent="0.3">
      <c r="A50" s="4">
        <v>2008</v>
      </c>
      <c r="B50" s="5">
        <v>11460000</v>
      </c>
      <c r="C50" s="5">
        <v>3695000</v>
      </c>
      <c r="D50" s="5">
        <v>2930000</v>
      </c>
      <c r="E50" s="5">
        <v>18959000</v>
      </c>
      <c r="F50" s="5">
        <v>772000</v>
      </c>
      <c r="G50" s="5">
        <v>765000</v>
      </c>
      <c r="H50" s="5">
        <v>7765000</v>
      </c>
      <c r="I50" s="2" t="s">
        <v>8</v>
      </c>
      <c r="J50" s="5">
        <f>C50/TipoCambio_IPC!E50</f>
        <v>916844654.82883763</v>
      </c>
      <c r="K50" s="5">
        <f>E50/TipoCambio_IPC!E50</f>
        <v>4704318758.0243387</v>
      </c>
      <c r="L50" s="5">
        <f>F50/TipoCambio_IPC!E50</f>
        <v>191557259.41214144</v>
      </c>
      <c r="M50" s="2" t="s">
        <v>8</v>
      </c>
      <c r="N50" s="11">
        <f t="shared" si="0"/>
        <v>4.0719447228229337E-2</v>
      </c>
    </row>
    <row r="51" spans="1:14" x14ac:dyDescent="0.3">
      <c r="A51" s="4">
        <v>2009</v>
      </c>
      <c r="B51" s="5">
        <v>6689000</v>
      </c>
      <c r="C51" s="5">
        <v>866000</v>
      </c>
      <c r="D51" s="5">
        <v>722000</v>
      </c>
      <c r="E51" s="5">
        <v>22334000</v>
      </c>
      <c r="F51" s="5">
        <v>907000</v>
      </c>
      <c r="G51" s="5">
        <v>144000</v>
      </c>
      <c r="H51" s="5">
        <v>5823000</v>
      </c>
      <c r="I51" s="2" t="s">
        <v>8</v>
      </c>
      <c r="J51" s="5">
        <f>C51/TipoCambio_IPC!E51</f>
        <v>167107660.28337386</v>
      </c>
      <c r="K51" s="5">
        <f>E51/TipoCambio_IPC!E51</f>
        <v>4309679543.6130161</v>
      </c>
      <c r="L51" s="5">
        <f>F51/TipoCambio_IPC!E51</f>
        <v>175019223.87646663</v>
      </c>
      <c r="M51" s="2" t="s">
        <v>8</v>
      </c>
      <c r="N51" s="11">
        <f t="shared" si="0"/>
        <v>4.0610728037969016E-2</v>
      </c>
    </row>
    <row r="52" spans="1:14" x14ac:dyDescent="0.3">
      <c r="A52" s="4">
        <v>2010</v>
      </c>
      <c r="B52" s="5">
        <v>13089000</v>
      </c>
      <c r="C52" s="5">
        <v>10396000</v>
      </c>
      <c r="D52" s="5">
        <v>9940000</v>
      </c>
      <c r="E52" s="5">
        <v>56541000</v>
      </c>
      <c r="F52" s="5">
        <v>1823000</v>
      </c>
      <c r="G52" s="5">
        <v>456000</v>
      </c>
      <c r="H52" s="5">
        <v>2693000</v>
      </c>
      <c r="I52" s="2" t="s">
        <v>8</v>
      </c>
      <c r="J52" s="5">
        <f>C52/TipoCambio_IPC!E52</f>
        <v>1554335967.9231527</v>
      </c>
      <c r="K52" s="5">
        <f>E52/TipoCambio_IPC!E52</f>
        <v>8453608114.8848572</v>
      </c>
      <c r="L52" s="5">
        <f>F52/TipoCambio_IPC!E52</f>
        <v>272561992.06655514</v>
      </c>
      <c r="M52" s="2" t="s">
        <v>8</v>
      </c>
      <c r="N52" s="11">
        <f t="shared" si="0"/>
        <v>3.2242089810933655E-2</v>
      </c>
    </row>
    <row r="53" spans="1:14" x14ac:dyDescent="0.3">
      <c r="A53" s="4">
        <v>2011</v>
      </c>
      <c r="B53" s="5">
        <v>14370000</v>
      </c>
      <c r="C53" s="5">
        <v>773000</v>
      </c>
      <c r="D53" s="5">
        <v>-445000</v>
      </c>
      <c r="E53" s="5">
        <v>61856000</v>
      </c>
      <c r="F53" s="5">
        <v>2047000</v>
      </c>
      <c r="G53" s="5">
        <v>95000</v>
      </c>
      <c r="H53" s="5">
        <v>13597000</v>
      </c>
      <c r="I53" s="2" t="s">
        <v>8</v>
      </c>
      <c r="J53" s="5">
        <f>C53/TipoCambio_IPC!E53</f>
        <v>90895701.281618848</v>
      </c>
      <c r="K53" s="5">
        <f>E53/TipoCambio_IPC!E53</f>
        <v>7273537514.1989851</v>
      </c>
      <c r="L53" s="5">
        <f>F53/TipoCambio_IPC!E53</f>
        <v>240703105.46374357</v>
      </c>
      <c r="M53" s="2" t="s">
        <v>8</v>
      </c>
      <c r="N53" s="11">
        <f t="shared" si="0"/>
        <v>3.3092990170719087E-2</v>
      </c>
    </row>
    <row r="54" spans="1:14" x14ac:dyDescent="0.3">
      <c r="A54" s="4">
        <v>2012</v>
      </c>
      <c r="B54" s="5">
        <v>14629000</v>
      </c>
      <c r="C54" s="5">
        <v>-4438000</v>
      </c>
      <c r="D54" s="5">
        <v>-5379000</v>
      </c>
      <c r="E54" s="5">
        <v>63128000</v>
      </c>
      <c r="F54" s="5">
        <v>2911000</v>
      </c>
      <c r="G54" s="5">
        <v>-405000</v>
      </c>
      <c r="H54" s="5">
        <v>19067000</v>
      </c>
      <c r="I54" s="2" t="s">
        <v>8</v>
      </c>
      <c r="J54" s="5">
        <f>C54/TipoCambio_IPC!E54</f>
        <v>-430896072.23815757</v>
      </c>
      <c r="K54" s="5">
        <f>E54/TipoCambio_IPC!E54</f>
        <v>6129249041.9671946</v>
      </c>
      <c r="L54" s="5">
        <f>F54/TipoCambio_IPC!E54</f>
        <v>282635977.08095461</v>
      </c>
      <c r="M54" s="2" t="s">
        <v>8</v>
      </c>
      <c r="N54" s="11">
        <f t="shared" si="0"/>
        <v>4.6112659992396401E-2</v>
      </c>
    </row>
    <row r="55" spans="1:14" x14ac:dyDescent="0.3">
      <c r="A55" s="4">
        <v>2013</v>
      </c>
      <c r="B55" s="5">
        <v>17905000</v>
      </c>
      <c r="C55" s="5">
        <v>836000</v>
      </c>
      <c r="D55" s="5">
        <v>-766000</v>
      </c>
      <c r="E55" s="5">
        <v>106609000</v>
      </c>
      <c r="F55" s="5">
        <v>5053000</v>
      </c>
      <c r="G55" s="5">
        <v>1291000</v>
      </c>
      <c r="H55" s="5">
        <v>26107000</v>
      </c>
      <c r="I55" s="2" t="s">
        <v>8</v>
      </c>
      <c r="J55" s="5">
        <f>C55/TipoCambio_IPC!E55</f>
        <v>58595309.410369299</v>
      </c>
      <c r="K55" s="5">
        <f>E55/TipoCambio_IPC!E55</f>
        <v>7472233661.3995943</v>
      </c>
      <c r="L55" s="5">
        <f>F55/TipoCambio_IPC!E55</f>
        <v>354165189.53420585</v>
      </c>
      <c r="M55" s="2" t="s">
        <v>8</v>
      </c>
      <c r="N55" s="11">
        <f t="shared" si="0"/>
        <v>4.7397499273044492E-2</v>
      </c>
    </row>
    <row r="56" spans="1:14" x14ac:dyDescent="0.3">
      <c r="A56" s="4">
        <v>2014</v>
      </c>
      <c r="B56" s="5">
        <v>67852000</v>
      </c>
      <c r="C56" s="5">
        <v>-51946000</v>
      </c>
      <c r="D56" s="5">
        <v>-60244000</v>
      </c>
      <c r="E56" s="5">
        <v>424353000</v>
      </c>
      <c r="F56" s="5">
        <v>17905000</v>
      </c>
      <c r="G56" s="5">
        <v>8245000</v>
      </c>
      <c r="H56" s="5">
        <v>119798000</v>
      </c>
      <c r="I56" s="2" t="s">
        <v>8</v>
      </c>
      <c r="J56" s="5">
        <f>C56/TipoCambio_IPC!E56</f>
        <v>-2314465776.6162724</v>
      </c>
      <c r="K56" s="5">
        <f>E56/TipoCambio_IPC!E56</f>
        <v>18907143874.49361</v>
      </c>
      <c r="L56" s="5">
        <f>F56/TipoCambio_IPC!E56</f>
        <v>797761323.88084471</v>
      </c>
      <c r="M56" s="2" t="s">
        <v>8</v>
      </c>
      <c r="N56" s="11">
        <f t="shared" si="0"/>
        <v>4.2193645384856475E-2</v>
      </c>
    </row>
    <row r="57" spans="1:14" x14ac:dyDescent="0.3">
      <c r="A57" s="4">
        <v>2015</v>
      </c>
      <c r="B57" s="5">
        <v>14233000</v>
      </c>
      <c r="C57" s="5">
        <v>712836000</v>
      </c>
      <c r="D57" s="5">
        <v>705823000</v>
      </c>
      <c r="E57" s="5">
        <v>1408480000</v>
      </c>
      <c r="F57" s="5">
        <v>64841000</v>
      </c>
      <c r="G57" s="5">
        <v>7013000</v>
      </c>
      <c r="H57" s="5">
        <v>172862000</v>
      </c>
      <c r="I57" s="2" t="s">
        <v>8</v>
      </c>
      <c r="J57" s="5">
        <f>C57/TipoCambio_IPC!E57</f>
        <v>14995693692.760687</v>
      </c>
      <c r="K57" s="5">
        <f>E57/TipoCambio_IPC!E57</f>
        <v>29629725003.197891</v>
      </c>
      <c r="L57" s="5">
        <f>F57/TipoCambio_IPC!E57</f>
        <v>1364038537.240397</v>
      </c>
      <c r="M57" s="2" t="s">
        <v>8</v>
      </c>
      <c r="N57" s="11">
        <f t="shared" si="0"/>
        <v>4.6036152448029076E-2</v>
      </c>
    </row>
    <row r="58" spans="1:14" x14ac:dyDescent="0.3">
      <c r="A58" s="4">
        <v>2016</v>
      </c>
      <c r="B58" s="5">
        <v>20946000</v>
      </c>
      <c r="C58" s="5">
        <v>318549000</v>
      </c>
      <c r="D58" s="5">
        <v>236220000</v>
      </c>
      <c r="E58" s="5">
        <v>13405101000</v>
      </c>
      <c r="F58" s="5">
        <v>558068000</v>
      </c>
      <c r="G58" s="5">
        <v>82329000</v>
      </c>
      <c r="H58" s="5">
        <v>831710000</v>
      </c>
      <c r="I58" s="2" t="s">
        <v>8</v>
      </c>
      <c r="J58" s="5">
        <f>C58/TipoCambio_IPC!E58</f>
        <v>1890909653.8650129</v>
      </c>
      <c r="K58" s="5">
        <f>E58/TipoCambio_IPC!E58</f>
        <v>79572796938.416183</v>
      </c>
      <c r="L58" s="5">
        <f>F58/TipoCambio_IPC!E58</f>
        <v>3312696535.5820928</v>
      </c>
      <c r="M58" s="2" t="s">
        <v>8</v>
      </c>
      <c r="N58" s="11">
        <f>L58/K58</f>
        <v>4.1631017923699346E-2</v>
      </c>
    </row>
    <row r="61" spans="1:14" x14ac:dyDescent="0.3">
      <c r="A61" s="35" t="s">
        <v>26</v>
      </c>
      <c r="B61" s="36" t="s">
        <v>27</v>
      </c>
      <c r="C61" s="36"/>
      <c r="D61" s="36"/>
    </row>
    <row r="62" spans="1:14" ht="27.75" customHeight="1" x14ac:dyDescent="0.3">
      <c r="A62" s="35"/>
      <c r="B62" s="36"/>
      <c r="C62" s="36"/>
      <c r="D62" s="36"/>
    </row>
  </sheetData>
  <mergeCells count="2">
    <mergeCell ref="A61:A62"/>
    <mergeCell ref="B61:D6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65" sqref="K65"/>
    </sheetView>
  </sheetViews>
  <sheetFormatPr baseColWidth="10" defaultRowHeight="15.75" x14ac:dyDescent="0.3"/>
  <cols>
    <col min="1" max="1" width="11.5703125" style="2" bestFit="1" customWidth="1"/>
    <col min="2" max="2" width="27.42578125" style="2" customWidth="1"/>
    <col min="3" max="6" width="18" style="2" customWidth="1"/>
    <col min="7" max="7" width="16.42578125" style="2" bestFit="1" customWidth="1"/>
    <col min="8" max="8" width="14.140625" style="2" customWidth="1"/>
    <col min="9" max="10" width="16.42578125" style="2" customWidth="1"/>
    <col min="11" max="11" width="11.42578125" style="2"/>
    <col min="12" max="12" width="17" style="2" bestFit="1" customWidth="1"/>
    <col min="13" max="13" width="15.85546875" style="2" bestFit="1" customWidth="1"/>
    <col min="14" max="14" width="19" style="2" customWidth="1"/>
    <col min="15" max="15" width="15.28515625" style="2" bestFit="1" customWidth="1"/>
    <col min="16" max="16" width="13" style="2" bestFit="1" customWidth="1"/>
    <col min="17" max="17" width="14.28515625" style="2" customWidth="1"/>
    <col min="18" max="18" width="14.140625" style="2" customWidth="1"/>
    <col min="19" max="16384" width="11.42578125" style="2"/>
  </cols>
  <sheetData>
    <row r="1" spans="1:18" ht="47.25" x14ac:dyDescent="0.3">
      <c r="A1" s="6" t="s">
        <v>0</v>
      </c>
      <c r="B1" s="6" t="s">
        <v>40</v>
      </c>
      <c r="C1" s="6" t="s">
        <v>41</v>
      </c>
      <c r="D1" s="6" t="s">
        <v>49</v>
      </c>
      <c r="E1" s="6" t="s">
        <v>50</v>
      </c>
      <c r="F1" s="6" t="s">
        <v>48</v>
      </c>
      <c r="G1" s="13" t="s">
        <v>5</v>
      </c>
      <c r="H1" s="6" t="s">
        <v>44</v>
      </c>
      <c r="I1" s="6" t="s">
        <v>45</v>
      </c>
      <c r="J1" s="6" t="s">
        <v>51</v>
      </c>
      <c r="K1" s="13" t="s">
        <v>5</v>
      </c>
      <c r="L1" s="6" t="s">
        <v>42</v>
      </c>
      <c r="M1" s="6" t="s">
        <v>43</v>
      </c>
      <c r="N1" s="6" t="s">
        <v>52</v>
      </c>
      <c r="P1" s="6" t="s">
        <v>47</v>
      </c>
    </row>
    <row r="2" spans="1:18" x14ac:dyDescent="0.3">
      <c r="A2" s="21">
        <v>1960</v>
      </c>
      <c r="B2" s="5"/>
      <c r="C2" s="5"/>
      <c r="D2" s="5">
        <v>37</v>
      </c>
      <c r="E2" s="5">
        <v>0</v>
      </c>
      <c r="F2" s="5">
        <f t="shared" ref="F2:F57" si="0">D2-E2</f>
        <v>37</v>
      </c>
      <c r="G2" s="2" t="s">
        <v>8</v>
      </c>
      <c r="J2" s="5">
        <f>F2/TipoCambio_IPC!B2</f>
        <v>11.974110032362461</v>
      </c>
      <c r="K2" s="2" t="s">
        <v>46</v>
      </c>
      <c r="L2" s="5">
        <f>H2*TipoCambio_IPC!C2</f>
        <v>0</v>
      </c>
      <c r="M2" s="5">
        <f>I2*TipoCambio_IPC!C2</f>
        <v>0</v>
      </c>
      <c r="N2" s="5">
        <f>J2*TipoCambio_IPC!C2</f>
        <v>55.913570884850543</v>
      </c>
      <c r="P2" s="2" t="e">
        <f t="shared" ref="P2:P33" si="1">C2/I2</f>
        <v>#DIV/0!</v>
      </c>
      <c r="Q2" s="2" t="e">
        <f>P2&gt;=TipoCambio_IPC!C2</f>
        <v>#DIV/0!</v>
      </c>
      <c r="R2" s="2" t="b">
        <f t="shared" ref="R2:R33" si="2">L2&gt;C2</f>
        <v>0</v>
      </c>
    </row>
    <row r="3" spans="1:18" x14ac:dyDescent="0.3">
      <c r="A3" s="21">
        <v>1961</v>
      </c>
      <c r="B3" s="5"/>
      <c r="C3" s="5"/>
      <c r="D3" s="5">
        <v>0</v>
      </c>
      <c r="E3" s="5">
        <v>5</v>
      </c>
      <c r="F3" s="5">
        <f t="shared" si="0"/>
        <v>-5</v>
      </c>
      <c r="G3" s="2" t="s">
        <v>8</v>
      </c>
      <c r="J3" s="5">
        <f>F3/TipoCambio_IPC!B3</f>
        <v>-1.6181229773462784</v>
      </c>
      <c r="K3" s="2" t="s">
        <v>46</v>
      </c>
      <c r="L3" s="5">
        <f>H3*TipoCambio_IPC!C3</f>
        <v>0</v>
      </c>
      <c r="M3" s="5">
        <f>I3*TipoCambio_IPC!C3</f>
        <v>0</v>
      </c>
      <c r="N3" s="5">
        <f>J3*TipoCambio_IPC!C3</f>
        <v>-7.450460751715922</v>
      </c>
      <c r="P3" s="2" t="e">
        <f t="shared" si="1"/>
        <v>#DIV/0!</v>
      </c>
      <c r="Q3" s="2" t="e">
        <f>P3&gt;=TipoCambio_IPC!C3</f>
        <v>#DIV/0!</v>
      </c>
      <c r="R3" s="2" t="b">
        <f t="shared" si="2"/>
        <v>0</v>
      </c>
    </row>
    <row r="4" spans="1:18" x14ac:dyDescent="0.3">
      <c r="A4" s="21">
        <v>1962</v>
      </c>
      <c r="B4" s="5"/>
      <c r="C4" s="5"/>
      <c r="D4" s="5">
        <v>23</v>
      </c>
      <c r="E4" s="5">
        <v>0</v>
      </c>
      <c r="F4" s="5">
        <f t="shared" si="0"/>
        <v>23</v>
      </c>
      <c r="G4" s="2" t="s">
        <v>8</v>
      </c>
      <c r="J4" s="5">
        <f>F4/TipoCambio_IPC!B4</f>
        <v>7.4433656957928802</v>
      </c>
      <c r="K4" s="2" t="s">
        <v>46</v>
      </c>
      <c r="L4" s="5">
        <f>H4*TipoCambio_IPC!C4</f>
        <v>0</v>
      </c>
      <c r="M4" s="5">
        <f>I4*TipoCambio_IPC!C4</f>
        <v>0</v>
      </c>
      <c r="N4" s="5">
        <f>J4*TipoCambio_IPC!C4</f>
        <v>34.26791520407113</v>
      </c>
      <c r="P4" s="2" t="e">
        <f t="shared" si="1"/>
        <v>#DIV/0!</v>
      </c>
      <c r="Q4" s="2" t="e">
        <f>P4&gt;=TipoCambio_IPC!C4</f>
        <v>#DIV/0!</v>
      </c>
      <c r="R4" s="2" t="b">
        <f t="shared" si="2"/>
        <v>0</v>
      </c>
    </row>
    <row r="5" spans="1:18" x14ac:dyDescent="0.3">
      <c r="A5" s="21">
        <v>1963</v>
      </c>
      <c r="B5" s="5"/>
      <c r="C5" s="5"/>
      <c r="D5" s="5">
        <v>0</v>
      </c>
      <c r="E5" s="5">
        <v>6</v>
      </c>
      <c r="F5" s="5">
        <f t="shared" si="0"/>
        <v>-6</v>
      </c>
      <c r="G5" s="2" t="s">
        <v>8</v>
      </c>
      <c r="J5" s="5">
        <f>F5/TipoCambio_IPC!B5</f>
        <v>-1.941747572815534</v>
      </c>
      <c r="K5" s="2" t="s">
        <v>46</v>
      </c>
      <c r="L5" s="5">
        <f>H5*TipoCambio_IPC!C5</f>
        <v>0</v>
      </c>
      <c r="M5" s="5">
        <f>I5*TipoCambio_IPC!C5</f>
        <v>0</v>
      </c>
      <c r="N5" s="5">
        <f>J5*TipoCambio_IPC!C5</f>
        <v>-8.968091145335304</v>
      </c>
      <c r="P5" s="2" t="e">
        <f t="shared" si="1"/>
        <v>#DIV/0!</v>
      </c>
      <c r="Q5" s="2" t="e">
        <f>P5&gt;=TipoCambio_IPC!C5</f>
        <v>#DIV/0!</v>
      </c>
      <c r="R5" s="2" t="b">
        <f t="shared" si="2"/>
        <v>0</v>
      </c>
    </row>
    <row r="6" spans="1:18" x14ac:dyDescent="0.3">
      <c r="A6" s="21">
        <v>1964</v>
      </c>
      <c r="B6" s="5"/>
      <c r="C6" s="5"/>
      <c r="D6" s="5">
        <v>376</v>
      </c>
      <c r="E6" s="5">
        <v>0</v>
      </c>
      <c r="F6" s="5">
        <f t="shared" si="0"/>
        <v>376</v>
      </c>
      <c r="G6" s="2" t="s">
        <v>8</v>
      </c>
      <c r="J6" s="5">
        <f>F6/TipoCambio_IPC!B6</f>
        <v>85.454545454545453</v>
      </c>
      <c r="K6" s="2" t="s">
        <v>46</v>
      </c>
      <c r="L6" s="5">
        <f>H6*TipoCambio_IPC!C6</f>
        <v>0</v>
      </c>
      <c r="M6" s="5">
        <f>I6*TipoCambio_IPC!C6</f>
        <v>0</v>
      </c>
      <c r="N6" s="5">
        <f>J6*TipoCambio_IPC!C6</f>
        <v>398.69151574012034</v>
      </c>
      <c r="P6" s="2" t="e">
        <f t="shared" si="1"/>
        <v>#DIV/0!</v>
      </c>
      <c r="Q6" s="2" t="e">
        <f>P6&gt;=TipoCambio_IPC!C6</f>
        <v>#DIV/0!</v>
      </c>
      <c r="R6" s="2" t="b">
        <f t="shared" si="2"/>
        <v>0</v>
      </c>
    </row>
    <row r="7" spans="1:18" x14ac:dyDescent="0.3">
      <c r="A7" s="21">
        <v>1965</v>
      </c>
      <c r="B7" s="5"/>
      <c r="C7" s="5"/>
      <c r="D7" s="5">
        <v>85</v>
      </c>
      <c r="E7" s="5">
        <v>0</v>
      </c>
      <c r="F7" s="5">
        <f t="shared" si="0"/>
        <v>85</v>
      </c>
      <c r="G7" s="2" t="s">
        <v>8</v>
      </c>
      <c r="J7" s="5">
        <f>F7/TipoCambio_IPC!B7</f>
        <v>19.318181818181817</v>
      </c>
      <c r="K7" s="2" t="s">
        <v>46</v>
      </c>
      <c r="L7" s="5">
        <f>H7*TipoCambio_IPC!C7</f>
        <v>0</v>
      </c>
      <c r="M7" s="5">
        <f>I7*TipoCambio_IPC!C7</f>
        <v>0</v>
      </c>
      <c r="N7" s="5">
        <f>J7*TipoCambio_IPC!C7</f>
        <v>92.385746791473423</v>
      </c>
      <c r="P7" s="2" t="e">
        <f t="shared" si="1"/>
        <v>#DIV/0!</v>
      </c>
      <c r="Q7" s="2" t="e">
        <f>P7&gt;=TipoCambio_IPC!C7</f>
        <v>#DIV/0!</v>
      </c>
      <c r="R7" s="2" t="b">
        <f t="shared" si="2"/>
        <v>0</v>
      </c>
    </row>
    <row r="8" spans="1:18" x14ac:dyDescent="0.3">
      <c r="A8" s="21">
        <v>1966</v>
      </c>
      <c r="B8" s="5"/>
      <c r="C8" s="5"/>
      <c r="D8" s="5">
        <v>0</v>
      </c>
      <c r="E8" s="5">
        <v>323</v>
      </c>
      <c r="F8" s="5">
        <f t="shared" si="0"/>
        <v>-323</v>
      </c>
      <c r="G8" s="2" t="s">
        <v>8</v>
      </c>
      <c r="J8" s="5">
        <f>F8/TipoCambio_IPC!B8</f>
        <v>-73.409090909090907</v>
      </c>
      <c r="K8" s="2" t="s">
        <v>46</v>
      </c>
      <c r="L8" s="5">
        <f>H8*TipoCambio_IPC!C8</f>
        <v>0</v>
      </c>
      <c r="M8" s="5">
        <f>I8*TipoCambio_IPC!C8</f>
        <v>0</v>
      </c>
      <c r="N8" s="5">
        <f>J8*TipoCambio_IPC!C8</f>
        <v>-350.88388750101348</v>
      </c>
      <c r="P8" s="2" t="e">
        <f t="shared" si="1"/>
        <v>#DIV/0!</v>
      </c>
      <c r="Q8" s="2" t="e">
        <f>P8&gt;=TipoCambio_IPC!C8</f>
        <v>#DIV/0!</v>
      </c>
      <c r="R8" s="2" t="b">
        <f t="shared" si="2"/>
        <v>0</v>
      </c>
    </row>
    <row r="9" spans="1:18" x14ac:dyDescent="0.3">
      <c r="A9" s="21">
        <v>1967</v>
      </c>
      <c r="B9" s="5"/>
      <c r="C9" s="5"/>
      <c r="D9" s="5">
        <v>0</v>
      </c>
      <c r="E9" s="5">
        <v>478</v>
      </c>
      <c r="F9" s="5">
        <f t="shared" si="0"/>
        <v>-478</v>
      </c>
      <c r="G9" s="2" t="s">
        <v>8</v>
      </c>
      <c r="J9" s="5">
        <f>F9/TipoCambio_IPC!B9</f>
        <v>-108.63636363636363</v>
      </c>
      <c r="K9" s="2" t="s">
        <v>46</v>
      </c>
      <c r="L9" s="5">
        <f>H9*TipoCambio_IPC!C9</f>
        <v>0</v>
      </c>
      <c r="M9" s="5">
        <f>I9*TipoCambio_IPC!C9</f>
        <v>0</v>
      </c>
      <c r="N9" s="5">
        <f>J9*TipoCambio_IPC!C9</f>
        <v>-513.66992202277652</v>
      </c>
      <c r="P9" s="2" t="e">
        <f t="shared" si="1"/>
        <v>#DIV/0!</v>
      </c>
      <c r="Q9" s="2" t="e">
        <f>P9&gt;=TipoCambio_IPC!C9</f>
        <v>#DIV/0!</v>
      </c>
      <c r="R9" s="2" t="b">
        <f t="shared" si="2"/>
        <v>0</v>
      </c>
    </row>
    <row r="10" spans="1:18" x14ac:dyDescent="0.3">
      <c r="A10" s="21">
        <v>1968</v>
      </c>
      <c r="B10" s="5"/>
      <c r="C10" s="5"/>
      <c r="D10" s="5">
        <v>0</v>
      </c>
      <c r="E10" s="5">
        <v>35</v>
      </c>
      <c r="F10" s="5">
        <f t="shared" si="0"/>
        <v>-35</v>
      </c>
      <c r="G10" s="2" t="s">
        <v>8</v>
      </c>
      <c r="J10" s="5">
        <f>F10/TipoCambio_IPC!B10</f>
        <v>-7.9545454545454541</v>
      </c>
      <c r="K10" s="2" t="s">
        <v>46</v>
      </c>
      <c r="L10" s="5">
        <f>H10*TipoCambio_IPC!C10</f>
        <v>0</v>
      </c>
      <c r="M10" s="5">
        <f>I10*TipoCambio_IPC!C10</f>
        <v>0</v>
      </c>
      <c r="N10" s="5">
        <f>J10*TipoCambio_IPC!C10</f>
        <v>-37.001496449594754</v>
      </c>
      <c r="P10" s="2" t="e">
        <f t="shared" si="1"/>
        <v>#DIV/0!</v>
      </c>
      <c r="Q10" s="2" t="e">
        <f>P10&gt;=TipoCambio_IPC!C10</f>
        <v>#DIV/0!</v>
      </c>
      <c r="R10" s="2" t="b">
        <f t="shared" si="2"/>
        <v>0</v>
      </c>
    </row>
    <row r="11" spans="1:18" x14ac:dyDescent="0.3">
      <c r="A11" s="21">
        <v>1969</v>
      </c>
      <c r="B11" s="5"/>
      <c r="C11" s="5"/>
      <c r="D11" s="26">
        <v>28</v>
      </c>
      <c r="E11" s="5">
        <v>0</v>
      </c>
      <c r="F11" s="5">
        <f t="shared" si="0"/>
        <v>28</v>
      </c>
      <c r="G11" s="2" t="s">
        <v>8</v>
      </c>
      <c r="J11" s="5">
        <f>F11/TipoCambio_IPC!B11</f>
        <v>6.3636363636363633</v>
      </c>
      <c r="K11" s="2" t="s">
        <v>46</v>
      </c>
      <c r="L11" s="5">
        <f>H11*TipoCambio_IPC!C11</f>
        <v>0</v>
      </c>
      <c r="M11" s="5">
        <f>I11*TipoCambio_IPC!C11</f>
        <v>0</v>
      </c>
      <c r="N11" s="5">
        <f>J11*TipoCambio_IPC!C11</f>
        <v>27.569077407198211</v>
      </c>
      <c r="P11" s="2" t="e">
        <f t="shared" si="1"/>
        <v>#DIV/0!</v>
      </c>
      <c r="Q11" s="2" t="e">
        <f>P11&gt;=TipoCambio_IPC!C11</f>
        <v>#DIV/0!</v>
      </c>
      <c r="R11" s="2" t="b">
        <f t="shared" si="2"/>
        <v>0</v>
      </c>
    </row>
    <row r="12" spans="1:18" x14ac:dyDescent="0.3">
      <c r="A12" s="21">
        <v>1970</v>
      </c>
      <c r="B12" s="5"/>
      <c r="C12" s="5"/>
      <c r="D12" s="26">
        <v>28</v>
      </c>
      <c r="E12" s="5">
        <v>0</v>
      </c>
      <c r="F12" s="5">
        <f t="shared" si="0"/>
        <v>28</v>
      </c>
      <c r="G12" s="2" t="s">
        <v>8</v>
      </c>
      <c r="J12" s="5">
        <f>F12/TipoCambio_IPC!B12</f>
        <v>6.3636363636363633</v>
      </c>
      <c r="K12" s="2" t="s">
        <v>46</v>
      </c>
      <c r="L12" s="5">
        <f>H12*TipoCambio_IPC!C12</f>
        <v>0</v>
      </c>
      <c r="M12" s="5">
        <f>I12*TipoCambio_IPC!C12</f>
        <v>0</v>
      </c>
      <c r="N12" s="5">
        <f>J12*TipoCambio_IPC!C12</f>
        <v>26.027689055858453</v>
      </c>
      <c r="P12" s="2" t="e">
        <f t="shared" si="1"/>
        <v>#DIV/0!</v>
      </c>
      <c r="Q12" s="2" t="e">
        <f>P12&gt;=TipoCambio_IPC!C12</f>
        <v>#DIV/0!</v>
      </c>
      <c r="R12" s="2" t="b">
        <f t="shared" si="2"/>
        <v>0</v>
      </c>
    </row>
    <row r="13" spans="1:18" x14ac:dyDescent="0.3">
      <c r="A13" s="21">
        <v>1971</v>
      </c>
      <c r="B13" s="5"/>
      <c r="C13" s="5"/>
      <c r="D13" s="26">
        <v>195</v>
      </c>
      <c r="E13" s="5">
        <v>0</v>
      </c>
      <c r="F13" s="5">
        <f t="shared" si="0"/>
        <v>195</v>
      </c>
      <c r="G13" s="2" t="s">
        <v>8</v>
      </c>
      <c r="J13" s="5">
        <f>F13/TipoCambio_IPC!B13</f>
        <v>44.351445402233495</v>
      </c>
      <c r="K13" s="2" t="s">
        <v>46</v>
      </c>
      <c r="L13" s="5">
        <f>H13*TipoCambio_IPC!C13</f>
        <v>0</v>
      </c>
      <c r="M13" s="5">
        <f>I13*TipoCambio_IPC!C13</f>
        <v>0</v>
      </c>
      <c r="N13" s="5">
        <f>J13*TipoCambio_IPC!C13</f>
        <v>185.21764651730814</v>
      </c>
      <c r="P13" s="2" t="e">
        <f t="shared" si="1"/>
        <v>#DIV/0!</v>
      </c>
      <c r="Q13" s="2" t="e">
        <f>P13&gt;=TipoCambio_IPC!C13</f>
        <v>#DIV/0!</v>
      </c>
      <c r="R13" s="2" t="b">
        <f t="shared" si="2"/>
        <v>0</v>
      </c>
    </row>
    <row r="14" spans="1:18" x14ac:dyDescent="0.3">
      <c r="A14" s="21">
        <v>1972</v>
      </c>
      <c r="B14" s="5"/>
      <c r="C14" s="5"/>
      <c r="D14" s="26">
        <v>268</v>
      </c>
      <c r="E14" s="5">
        <v>0</v>
      </c>
      <c r="F14" s="5">
        <f t="shared" si="0"/>
        <v>268</v>
      </c>
      <c r="G14" s="2" t="s">
        <v>8</v>
      </c>
      <c r="J14" s="5">
        <f>F14/TipoCambio_IPC!B14</f>
        <v>62.325581395348841</v>
      </c>
      <c r="K14" s="2" t="s">
        <v>46</v>
      </c>
      <c r="L14" s="5">
        <f>H14*TipoCambio_IPC!C14</f>
        <v>0</v>
      </c>
      <c r="M14" s="5">
        <f>I14*TipoCambio_IPC!C14</f>
        <v>0</v>
      </c>
      <c r="N14" s="5">
        <f>J14*TipoCambio_IPC!C14</f>
        <v>246.31605738495375</v>
      </c>
      <c r="P14" s="2" t="e">
        <f t="shared" si="1"/>
        <v>#DIV/0!</v>
      </c>
      <c r="Q14" s="2" t="e">
        <f>P14&gt;=TipoCambio_IPC!C14</f>
        <v>#DIV/0!</v>
      </c>
      <c r="R14" s="2" t="b">
        <f t="shared" si="2"/>
        <v>0</v>
      </c>
    </row>
    <row r="15" spans="1:18" x14ac:dyDescent="0.3">
      <c r="A15" s="21">
        <v>1973</v>
      </c>
      <c r="B15" s="5"/>
      <c r="C15" s="5"/>
      <c r="D15" s="26">
        <v>238</v>
      </c>
      <c r="E15" s="5">
        <v>0</v>
      </c>
      <c r="F15" s="5">
        <f t="shared" si="0"/>
        <v>238</v>
      </c>
      <c r="G15" s="2" t="s">
        <v>8</v>
      </c>
      <c r="J15" s="5">
        <f>F15/TipoCambio_IPC!B15</f>
        <v>56.490470200090193</v>
      </c>
      <c r="K15" s="2" t="s">
        <v>46</v>
      </c>
      <c r="L15" s="5">
        <f>H15*TipoCambio_IPC!C15</f>
        <v>0</v>
      </c>
      <c r="M15" s="5">
        <f>I15*TipoCambio_IPC!C15</f>
        <v>0</v>
      </c>
      <c r="N15" s="5">
        <f>J15*TipoCambio_IPC!C15</f>
        <v>231.0767859055253</v>
      </c>
      <c r="P15" s="2" t="e">
        <f t="shared" si="1"/>
        <v>#DIV/0!</v>
      </c>
      <c r="Q15" s="2" t="e">
        <f>P15&gt;=TipoCambio_IPC!C15</f>
        <v>#DIV/0!</v>
      </c>
      <c r="R15" s="2" t="b">
        <f t="shared" si="2"/>
        <v>0</v>
      </c>
    </row>
    <row r="16" spans="1:18" x14ac:dyDescent="0.3">
      <c r="A16" s="21">
        <v>1974</v>
      </c>
      <c r="B16" s="5"/>
      <c r="C16" s="5"/>
      <c r="D16" s="5">
        <v>0</v>
      </c>
      <c r="E16" s="5">
        <v>32</v>
      </c>
      <c r="F16" s="5">
        <f t="shared" si="0"/>
        <v>-32</v>
      </c>
      <c r="G16" s="2" t="s">
        <v>8</v>
      </c>
      <c r="J16" s="5">
        <f>F16/TipoCambio_IPC!B16</f>
        <v>-7.6190476190476186</v>
      </c>
      <c r="K16" s="2" t="s">
        <v>46</v>
      </c>
      <c r="L16" s="5">
        <f>H16*TipoCambio_IPC!C16</f>
        <v>0</v>
      </c>
      <c r="M16" s="5">
        <f>I16*TipoCambio_IPC!C16</f>
        <v>0</v>
      </c>
      <c r="N16" s="5">
        <f>J16*TipoCambio_IPC!C16</f>
        <v>-32.828904946591145</v>
      </c>
      <c r="P16" s="2" t="e">
        <f t="shared" si="1"/>
        <v>#DIV/0!</v>
      </c>
      <c r="Q16" s="2" t="e">
        <f>P16&gt;=TipoCambio_IPC!C16</f>
        <v>#DIV/0!</v>
      </c>
      <c r="R16" s="2" t="b">
        <f t="shared" si="2"/>
        <v>0</v>
      </c>
    </row>
    <row r="17" spans="1:18" x14ac:dyDescent="0.3">
      <c r="A17" s="21">
        <v>1975</v>
      </c>
      <c r="B17" s="5"/>
      <c r="C17" s="5"/>
      <c r="D17" s="26">
        <v>82</v>
      </c>
      <c r="E17" s="5">
        <v>0</v>
      </c>
      <c r="F17" s="5">
        <f t="shared" si="0"/>
        <v>82</v>
      </c>
      <c r="G17" s="2" t="s">
        <v>8</v>
      </c>
      <c r="J17" s="5">
        <f>F17/TipoCambio_IPC!B17</f>
        <v>19.523809523809522</v>
      </c>
      <c r="K17" s="2" t="s">
        <v>46</v>
      </c>
      <c r="L17" s="5">
        <f>H17*TipoCambio_IPC!C17</f>
        <v>0</v>
      </c>
      <c r="M17" s="5">
        <f>I17*TipoCambio_IPC!C17</f>
        <v>0</v>
      </c>
      <c r="N17" s="5">
        <f>J17*TipoCambio_IPC!C17</f>
        <v>80.936198460894531</v>
      </c>
      <c r="P17" s="2" t="e">
        <f t="shared" si="1"/>
        <v>#DIV/0!</v>
      </c>
      <c r="Q17" s="2" t="e">
        <f>P17&gt;=TipoCambio_IPC!C17</f>
        <v>#DIV/0!</v>
      </c>
      <c r="R17" s="2" t="b">
        <f t="shared" si="2"/>
        <v>0</v>
      </c>
    </row>
    <row r="18" spans="1:18" x14ac:dyDescent="0.3">
      <c r="A18" s="21">
        <v>1976</v>
      </c>
      <c r="B18" s="5"/>
      <c r="C18" s="5"/>
      <c r="D18" s="26">
        <v>241</v>
      </c>
      <c r="E18" s="5">
        <v>252</v>
      </c>
      <c r="F18" s="5">
        <f t="shared" si="0"/>
        <v>-11</v>
      </c>
      <c r="G18" s="2" t="s">
        <v>8</v>
      </c>
      <c r="J18" s="5">
        <f>F18/TipoCambio_IPC!B18</f>
        <v>-2.5941560738626981</v>
      </c>
      <c r="K18" s="2" t="s">
        <v>46</v>
      </c>
      <c r="L18" s="5">
        <f>H18*TipoCambio_IPC!C18</f>
        <v>0</v>
      </c>
      <c r="M18" s="5">
        <f>I18*TipoCambio_IPC!C18</f>
        <v>0</v>
      </c>
      <c r="N18" s="5">
        <f>J18*TipoCambio_IPC!C18</f>
        <v>-11.442128944676588</v>
      </c>
      <c r="P18" s="2" t="e">
        <f t="shared" si="1"/>
        <v>#DIV/0!</v>
      </c>
      <c r="Q18" s="2" t="e">
        <f>P18&gt;=TipoCambio_IPC!C18</f>
        <v>#DIV/0!</v>
      </c>
      <c r="R18" s="2" t="b">
        <f t="shared" si="2"/>
        <v>0</v>
      </c>
    </row>
    <row r="19" spans="1:18" x14ac:dyDescent="0.3">
      <c r="A19" s="21">
        <v>1977</v>
      </c>
      <c r="B19" s="5"/>
      <c r="C19" s="5"/>
      <c r="D19" s="26">
        <v>509</v>
      </c>
      <c r="E19" s="5">
        <v>429</v>
      </c>
      <c r="F19" s="5">
        <f t="shared" si="0"/>
        <v>80</v>
      </c>
      <c r="G19" s="2" t="s">
        <v>8</v>
      </c>
      <c r="J19" s="5">
        <f>F19/TipoCambio_IPC!B19</f>
        <v>18.691588785046729</v>
      </c>
      <c r="K19" s="2" t="s">
        <v>46</v>
      </c>
      <c r="L19" s="5">
        <f>H19*TipoCambio_IPC!C19</f>
        <v>0</v>
      </c>
      <c r="M19" s="5">
        <f>I19*TipoCambio_IPC!C19</f>
        <v>0</v>
      </c>
      <c r="N19" s="5">
        <f>J19*TipoCambio_IPC!C19</f>
        <v>80.942732086984137</v>
      </c>
      <c r="P19" s="2" t="e">
        <f t="shared" si="1"/>
        <v>#DIV/0!</v>
      </c>
      <c r="Q19" s="2" t="e">
        <f>P19&gt;=TipoCambio_IPC!C19</f>
        <v>#DIV/0!</v>
      </c>
      <c r="R19" s="2" t="b">
        <f t="shared" si="2"/>
        <v>0</v>
      </c>
    </row>
    <row r="20" spans="1:18" x14ac:dyDescent="0.3">
      <c r="A20" s="21">
        <v>1978</v>
      </c>
      <c r="B20" s="5"/>
      <c r="C20" s="5"/>
      <c r="D20" s="26">
        <v>306</v>
      </c>
      <c r="E20" s="5">
        <v>0</v>
      </c>
      <c r="F20" s="5">
        <f t="shared" si="0"/>
        <v>306</v>
      </c>
      <c r="G20" s="2" t="s">
        <v>8</v>
      </c>
      <c r="J20" s="5">
        <f>F20/TipoCambio_IPC!B20</f>
        <v>71.495327102803728</v>
      </c>
      <c r="K20" s="2" t="s">
        <v>46</v>
      </c>
      <c r="L20" s="5">
        <f>H20*TipoCambio_IPC!C20</f>
        <v>0</v>
      </c>
      <c r="M20" s="5">
        <f>I20*TipoCambio_IPC!C20</f>
        <v>0</v>
      </c>
      <c r="N20" s="5">
        <f>J20*TipoCambio_IPC!C20</f>
        <v>302.0264103360974</v>
      </c>
      <c r="P20" s="2" t="e">
        <f t="shared" si="1"/>
        <v>#DIV/0!</v>
      </c>
      <c r="Q20" s="2" t="e">
        <f>P20&gt;=TipoCambio_IPC!C20</f>
        <v>#DIV/0!</v>
      </c>
      <c r="R20" s="2" t="b">
        <f t="shared" si="2"/>
        <v>0</v>
      </c>
    </row>
    <row r="21" spans="1:18" x14ac:dyDescent="0.3">
      <c r="A21" s="21">
        <v>1979</v>
      </c>
      <c r="B21" s="5"/>
      <c r="C21" s="5"/>
      <c r="D21" s="26">
        <v>36</v>
      </c>
      <c r="E21" s="5">
        <v>0</v>
      </c>
      <c r="F21" s="5">
        <f t="shared" si="0"/>
        <v>36</v>
      </c>
      <c r="G21" s="2" t="s">
        <v>8</v>
      </c>
      <c r="J21" s="5">
        <f>F21/TipoCambio_IPC!B21</f>
        <v>8.4112149532710276</v>
      </c>
      <c r="K21" s="2" t="s">
        <v>46</v>
      </c>
      <c r="L21" s="5">
        <f>H21*TipoCambio_IPC!C21</f>
        <v>0</v>
      </c>
      <c r="M21" s="5">
        <f>I21*TipoCambio_IPC!C21</f>
        <v>0</v>
      </c>
      <c r="N21" s="5">
        <f>J21*TipoCambio_IPC!C21</f>
        <v>37.427264104893347</v>
      </c>
      <c r="P21" s="2" t="e">
        <f t="shared" si="1"/>
        <v>#DIV/0!</v>
      </c>
      <c r="Q21" s="2" t="e">
        <f>P21&gt;=TipoCambio_IPC!C21</f>
        <v>#DIV/0!</v>
      </c>
      <c r="R21" s="2" t="b">
        <f t="shared" si="2"/>
        <v>0</v>
      </c>
    </row>
    <row r="22" spans="1:18" x14ac:dyDescent="0.3">
      <c r="A22" s="21">
        <v>1980</v>
      </c>
      <c r="B22" s="5"/>
      <c r="C22" s="5"/>
      <c r="D22" s="5">
        <v>939</v>
      </c>
      <c r="E22" s="5">
        <v>0</v>
      </c>
      <c r="F22" s="5">
        <f t="shared" si="0"/>
        <v>939</v>
      </c>
      <c r="G22" s="2" t="s">
        <v>8</v>
      </c>
      <c r="J22" s="5">
        <f>F22/TipoCambio_IPC!B22</f>
        <v>219.39252336448598</v>
      </c>
      <c r="K22" s="2" t="s">
        <v>46</v>
      </c>
      <c r="L22" s="5">
        <f>H22*TipoCambio_IPC!C22</f>
        <v>0</v>
      </c>
      <c r="M22" s="5">
        <f>I22*TipoCambio_IPC!C22</f>
        <v>0</v>
      </c>
      <c r="N22" s="5">
        <f>J22*TipoCambio_IPC!C22</f>
        <v>1121.1401254812702</v>
      </c>
      <c r="P22" s="2" t="e">
        <f t="shared" si="1"/>
        <v>#DIV/0!</v>
      </c>
      <c r="Q22" s="2" t="e">
        <f>P22&gt;=TipoCambio_IPC!C22</f>
        <v>#DIV/0!</v>
      </c>
      <c r="R22" s="2" t="b">
        <f t="shared" si="2"/>
        <v>0</v>
      </c>
    </row>
    <row r="23" spans="1:18" x14ac:dyDescent="0.3">
      <c r="A23" s="21">
        <v>1981</v>
      </c>
      <c r="B23" s="5"/>
      <c r="C23" s="5"/>
      <c r="D23" s="5">
        <v>300</v>
      </c>
      <c r="E23" s="5">
        <v>0</v>
      </c>
      <c r="F23" s="5">
        <f t="shared" si="0"/>
        <v>300</v>
      </c>
      <c r="G23" s="2" t="s">
        <v>8</v>
      </c>
      <c r="J23" s="5">
        <f>F23/TipoCambio_IPC!B23</f>
        <v>70.09345794392523</v>
      </c>
      <c r="K23" s="2" t="s">
        <v>46</v>
      </c>
      <c r="L23" s="5">
        <f>H23*TipoCambio_IPC!C23</f>
        <v>0</v>
      </c>
      <c r="M23" s="5">
        <f>I23*TipoCambio_IPC!C23</f>
        <v>0</v>
      </c>
      <c r="N23" s="5">
        <f>J23*TipoCambio_IPC!C23</f>
        <v>388.13938036872213</v>
      </c>
      <c r="P23" s="2" t="e">
        <f t="shared" si="1"/>
        <v>#DIV/0!</v>
      </c>
      <c r="Q23" s="2" t="e">
        <f>P23&gt;=TipoCambio_IPC!C23</f>
        <v>#DIV/0!</v>
      </c>
      <c r="R23" s="2" t="b">
        <f t="shared" si="2"/>
        <v>0</v>
      </c>
    </row>
    <row r="24" spans="1:18" x14ac:dyDescent="0.3">
      <c r="A24" s="21">
        <v>1982</v>
      </c>
      <c r="B24" s="5"/>
      <c r="C24" s="5"/>
      <c r="D24" s="5">
        <v>323</v>
      </c>
      <c r="E24" s="5">
        <v>0</v>
      </c>
      <c r="F24" s="5">
        <f t="shared" si="0"/>
        <v>323</v>
      </c>
      <c r="G24" s="2" t="s">
        <v>8</v>
      </c>
      <c r="J24" s="5">
        <f>F24/TipoCambio_IPC!B24</f>
        <v>75.409147152896139</v>
      </c>
      <c r="K24" s="2" t="s">
        <v>46</v>
      </c>
      <c r="L24" s="5">
        <f>H24*TipoCambio_IPC!C24</f>
        <v>0</v>
      </c>
      <c r="M24" s="5">
        <f>I24*TipoCambio_IPC!C24</f>
        <v>0</v>
      </c>
      <c r="N24" s="5">
        <f>J24*TipoCambio_IPC!C24</f>
        <v>414.50479722932675</v>
      </c>
      <c r="P24" s="2" t="e">
        <f t="shared" si="1"/>
        <v>#DIV/0!</v>
      </c>
      <c r="Q24" s="2" t="e">
        <f>P24&gt;=TipoCambio_IPC!C24</f>
        <v>#DIV/0!</v>
      </c>
      <c r="R24" s="2" t="b">
        <f t="shared" si="2"/>
        <v>0</v>
      </c>
    </row>
    <row r="25" spans="1:18" x14ac:dyDescent="0.3">
      <c r="A25" s="21">
        <v>1983</v>
      </c>
      <c r="B25" s="5"/>
      <c r="C25" s="5"/>
      <c r="D25" s="5">
        <v>-210</v>
      </c>
      <c r="E25" s="5">
        <v>0</v>
      </c>
      <c r="F25" s="5">
        <f t="shared" si="0"/>
        <v>-210</v>
      </c>
      <c r="G25" s="2" t="s">
        <v>8</v>
      </c>
      <c r="J25" s="5">
        <f>F25/TipoCambio_IPC!B25</f>
        <v>-48.9225393127548</v>
      </c>
      <c r="K25" s="2" t="s">
        <v>46</v>
      </c>
      <c r="L25" s="5">
        <f>H25*TipoCambio_IPC!C25</f>
        <v>0</v>
      </c>
      <c r="M25" s="5">
        <f>I25*TipoCambio_IPC!C25</f>
        <v>0</v>
      </c>
      <c r="N25" s="5">
        <f>J25*TipoCambio_IPC!C25</f>
        <v>-293.52021426708217</v>
      </c>
      <c r="P25" s="2" t="e">
        <f t="shared" si="1"/>
        <v>#DIV/0!</v>
      </c>
      <c r="Q25" s="2" t="e">
        <f>P25&gt;=TipoCambio_IPC!C25</f>
        <v>#DIV/0!</v>
      </c>
      <c r="R25" s="2" t="b">
        <f t="shared" si="2"/>
        <v>0</v>
      </c>
    </row>
    <row r="26" spans="1:18" x14ac:dyDescent="0.3">
      <c r="A26" s="21">
        <v>1984</v>
      </c>
      <c r="B26" s="5"/>
      <c r="C26" s="5"/>
      <c r="D26" s="5">
        <v>-70</v>
      </c>
      <c r="E26" s="5">
        <v>0</v>
      </c>
      <c r="F26" s="5">
        <f t="shared" si="0"/>
        <v>-70</v>
      </c>
      <c r="G26" s="2" t="s">
        <v>8</v>
      </c>
      <c r="J26" s="5">
        <f>F26/TipoCambio_IPC!B26</f>
        <v>-12.181963732553688</v>
      </c>
      <c r="K26" s="2" t="s">
        <v>46</v>
      </c>
      <c r="L26" s="5">
        <f>H26*TipoCambio_IPC!C26</f>
        <v>0</v>
      </c>
      <c r="M26" s="5">
        <f>I26*TipoCambio_IPC!C26</f>
        <v>0</v>
      </c>
      <c r="N26" s="5">
        <f>J26*TipoCambio_IPC!C26</f>
        <v>-83.21931291387456</v>
      </c>
      <c r="P26" s="2" t="e">
        <f t="shared" si="1"/>
        <v>#DIV/0!</v>
      </c>
      <c r="Q26" s="2" t="e">
        <f>P26&gt;=TipoCambio_IPC!C26</f>
        <v>#DIV/0!</v>
      </c>
      <c r="R26" s="2" t="b">
        <f t="shared" si="2"/>
        <v>0</v>
      </c>
    </row>
    <row r="27" spans="1:18" x14ac:dyDescent="0.3">
      <c r="A27" s="21">
        <v>1985</v>
      </c>
      <c r="B27" s="5"/>
      <c r="C27" s="5"/>
      <c r="D27" s="5">
        <v>83</v>
      </c>
      <c r="E27" s="5">
        <v>0</v>
      </c>
      <c r="F27" s="5">
        <f t="shared" si="0"/>
        <v>83</v>
      </c>
      <c r="G27" s="2" t="s">
        <v>8</v>
      </c>
      <c r="J27" s="5">
        <f>F27/TipoCambio_IPC!B27</f>
        <v>13.850646641635379</v>
      </c>
      <c r="K27" s="2" t="s">
        <v>46</v>
      </c>
      <c r="L27" s="5">
        <f>H27*TipoCambio_IPC!C27</f>
        <v>0</v>
      </c>
      <c r="M27" s="5">
        <f>I27*TipoCambio_IPC!C27</f>
        <v>0</v>
      </c>
      <c r="N27" s="5">
        <f>J27*TipoCambio_IPC!C27</f>
        <v>103.87237190275766</v>
      </c>
      <c r="P27" s="2" t="e">
        <f t="shared" si="1"/>
        <v>#DIV/0!</v>
      </c>
      <c r="Q27" s="2" t="e">
        <f>P27&gt;=TipoCambio_IPC!C27</f>
        <v>#DIV/0!</v>
      </c>
      <c r="R27" s="2" t="b">
        <f t="shared" si="2"/>
        <v>0</v>
      </c>
    </row>
    <row r="28" spans="1:18" x14ac:dyDescent="0.3">
      <c r="A28" s="21">
        <v>1986</v>
      </c>
      <c r="B28" s="5"/>
      <c r="C28" s="5"/>
      <c r="D28" s="5">
        <v>476</v>
      </c>
      <c r="E28" s="5">
        <v>0</v>
      </c>
      <c r="F28" s="5">
        <f t="shared" si="0"/>
        <v>476</v>
      </c>
      <c r="G28" s="2" t="s">
        <v>8</v>
      </c>
      <c r="J28" s="5">
        <f>F28/TipoCambio_IPC!B28</f>
        <v>63.5301968635302</v>
      </c>
      <c r="K28" s="2" t="s">
        <v>46</v>
      </c>
      <c r="L28" s="5">
        <f>H28*TipoCambio_IPC!C28</f>
        <v>0</v>
      </c>
      <c r="M28" s="5">
        <f>I28*TipoCambio_IPC!C28</f>
        <v>0</v>
      </c>
      <c r="N28" s="5">
        <f>J28*TipoCambio_IPC!C28</f>
        <v>500.89197013077427</v>
      </c>
      <c r="P28" s="2" t="e">
        <f t="shared" si="1"/>
        <v>#DIV/0!</v>
      </c>
      <c r="Q28" s="2" t="e">
        <f>P28&gt;=TipoCambio_IPC!C28</f>
        <v>#DIV/0!</v>
      </c>
      <c r="R28" s="2" t="b">
        <f t="shared" si="2"/>
        <v>0</v>
      </c>
    </row>
    <row r="29" spans="1:18" x14ac:dyDescent="0.3">
      <c r="A29" s="21">
        <v>1987</v>
      </c>
      <c r="B29" s="5"/>
      <c r="C29" s="5"/>
      <c r="D29" s="5">
        <v>79</v>
      </c>
      <c r="E29" s="5">
        <v>0</v>
      </c>
      <c r="F29" s="5">
        <f t="shared" si="0"/>
        <v>79</v>
      </c>
      <c r="G29" s="2" t="s">
        <v>8</v>
      </c>
      <c r="J29" s="5">
        <f>F29/TipoCambio_IPC!B29</f>
        <v>7.5556150653225957</v>
      </c>
      <c r="K29" s="2" t="s">
        <v>46</v>
      </c>
      <c r="L29" s="5">
        <f>H29*TipoCambio_IPC!C29</f>
        <v>0</v>
      </c>
      <c r="M29" s="5">
        <f>I29*TipoCambio_IPC!C29</f>
        <v>0</v>
      </c>
      <c r="N29" s="5">
        <f>J29*TipoCambio_IPC!C29</f>
        <v>78.00405724168057</v>
      </c>
      <c r="P29" s="2" t="e">
        <f t="shared" si="1"/>
        <v>#DIV/0!</v>
      </c>
      <c r="Q29" s="2" t="e">
        <f>P29&gt;=TipoCambio_IPC!C29</f>
        <v>#DIV/0!</v>
      </c>
      <c r="R29" s="2" t="b">
        <f t="shared" si="2"/>
        <v>0</v>
      </c>
    </row>
    <row r="30" spans="1:18" x14ac:dyDescent="0.3">
      <c r="A30" s="21">
        <v>1988</v>
      </c>
      <c r="B30" s="5"/>
      <c r="C30" s="5"/>
      <c r="D30" s="5">
        <v>0</v>
      </c>
      <c r="E30" s="5">
        <v>336</v>
      </c>
      <c r="F30" s="5">
        <f t="shared" si="0"/>
        <v>-336</v>
      </c>
      <c r="G30" s="2" t="s">
        <v>8</v>
      </c>
      <c r="J30" s="5">
        <f>F30/TipoCambio_IPC!B30</f>
        <v>-23.184405727100224</v>
      </c>
      <c r="K30" s="2" t="s">
        <v>46</v>
      </c>
      <c r="L30" s="5">
        <f>H30*TipoCambio_IPC!C30</f>
        <v>0</v>
      </c>
      <c r="M30" s="5">
        <f>I30*TipoCambio_IPC!C30</f>
        <v>0</v>
      </c>
      <c r="N30" s="5">
        <f>J30*TipoCambio_IPC!C30</f>
        <v>-299.02539751749566</v>
      </c>
      <c r="P30" s="2" t="e">
        <f t="shared" si="1"/>
        <v>#DIV/0!</v>
      </c>
      <c r="Q30" s="2" t="e">
        <f>P30&gt;=TipoCambio_IPC!C30</f>
        <v>#DIV/0!</v>
      </c>
      <c r="R30" s="2" t="b">
        <f t="shared" si="2"/>
        <v>0</v>
      </c>
    </row>
    <row r="31" spans="1:18" x14ac:dyDescent="0.3">
      <c r="A31" s="21">
        <v>1989</v>
      </c>
      <c r="B31" s="5"/>
      <c r="C31" s="5"/>
      <c r="D31" s="5">
        <v>7659</v>
      </c>
      <c r="E31" s="5">
        <v>0</v>
      </c>
      <c r="F31" s="5">
        <f t="shared" si="0"/>
        <v>7659</v>
      </c>
      <c r="G31" s="2" t="s">
        <v>8</v>
      </c>
      <c r="J31" s="5">
        <f>F31/TipoCambio_IPC!B31</f>
        <v>207.61724044456491</v>
      </c>
      <c r="K31" s="2" t="s">
        <v>46</v>
      </c>
      <c r="L31" s="5">
        <f>H31*TipoCambio_IPC!C31</f>
        <v>0</v>
      </c>
      <c r="M31" s="5">
        <f>I31*TipoCambio_IPC!C31</f>
        <v>0</v>
      </c>
      <c r="N31" s="5">
        <f>J31*TipoCambio_IPC!C31</f>
        <v>5722.4229996452086</v>
      </c>
      <c r="P31" s="2" t="e">
        <f t="shared" si="1"/>
        <v>#DIV/0!</v>
      </c>
      <c r="Q31" s="2" t="e">
        <f>P31&gt;=TipoCambio_IPC!C31</f>
        <v>#DIV/0!</v>
      </c>
      <c r="R31" s="2" t="b">
        <f t="shared" si="2"/>
        <v>0</v>
      </c>
    </row>
    <row r="32" spans="1:18" x14ac:dyDescent="0.3">
      <c r="A32" s="21">
        <v>1990</v>
      </c>
      <c r="B32" s="5"/>
      <c r="C32" s="5"/>
      <c r="D32" s="5">
        <v>54081</v>
      </c>
      <c r="E32" s="5">
        <v>0</v>
      </c>
      <c r="F32" s="5">
        <f t="shared" si="0"/>
        <v>54081</v>
      </c>
      <c r="G32" s="2" t="s">
        <v>8</v>
      </c>
      <c r="J32" s="5">
        <f>F32/TipoCambio_IPC!B32</f>
        <v>1121.3145345220817</v>
      </c>
      <c r="K32" s="2" t="s">
        <v>46</v>
      </c>
      <c r="L32" s="5">
        <f>H32*TipoCambio_IPC!C32</f>
        <v>0</v>
      </c>
      <c r="M32" s="5">
        <f>I32*TipoCambio_IPC!C32</f>
        <v>0</v>
      </c>
      <c r="N32" s="5">
        <f>J32*TipoCambio_IPC!C32</f>
        <v>43588.764953044236</v>
      </c>
      <c r="P32" s="2" t="e">
        <f t="shared" si="1"/>
        <v>#DIV/0!</v>
      </c>
      <c r="Q32" s="2" t="e">
        <f>P32&gt;=TipoCambio_IPC!C32</f>
        <v>#DIV/0!</v>
      </c>
      <c r="R32" s="2" t="b">
        <f t="shared" si="2"/>
        <v>0</v>
      </c>
    </row>
    <row r="33" spans="1:18" x14ac:dyDescent="0.3">
      <c r="A33" s="21">
        <v>1991</v>
      </c>
      <c r="B33" s="5"/>
      <c r="C33" s="5"/>
      <c r="D33" s="24">
        <v>212866</v>
      </c>
      <c r="E33" s="5">
        <v>76192</v>
      </c>
      <c r="F33" s="5">
        <f t="shared" si="0"/>
        <v>136674</v>
      </c>
      <c r="G33" s="2" t="s">
        <v>8</v>
      </c>
      <c r="J33" s="5">
        <f>F33/TipoCambio_IPC!B33</f>
        <v>2399.4733146067415</v>
      </c>
      <c r="K33" s="2" t="s">
        <v>46</v>
      </c>
      <c r="L33" s="5">
        <f>H33*TipoCambio_IPC!C33</f>
        <v>0</v>
      </c>
      <c r="M33" s="5">
        <f>I33*TipoCambio_IPC!C33</f>
        <v>0</v>
      </c>
      <c r="N33" s="5">
        <f>J33*TipoCambio_IPC!C33</f>
        <v>109232.0347499435</v>
      </c>
      <c r="P33" s="2" t="e">
        <f t="shared" si="1"/>
        <v>#DIV/0!</v>
      </c>
      <c r="Q33" s="2" t="e">
        <f>P33&gt;=TipoCambio_IPC!C33</f>
        <v>#DIV/0!</v>
      </c>
      <c r="R33" s="2" t="b">
        <f t="shared" si="2"/>
        <v>0</v>
      </c>
    </row>
    <row r="34" spans="1:18" x14ac:dyDescent="0.3">
      <c r="A34" s="21">
        <v>1992</v>
      </c>
      <c r="B34" s="5"/>
      <c r="C34" s="5"/>
      <c r="D34" s="24">
        <v>492851</v>
      </c>
      <c r="E34" s="5">
        <v>264463</v>
      </c>
      <c r="F34" s="5">
        <f t="shared" si="0"/>
        <v>228388</v>
      </c>
      <c r="G34" s="2" t="s">
        <v>8</v>
      </c>
      <c r="J34" s="5">
        <f>F34/TipoCambio_IPC!B34</f>
        <v>3296.1177659113864</v>
      </c>
      <c r="K34" s="2" t="s">
        <v>46</v>
      </c>
      <c r="L34" s="5">
        <f>H34*TipoCambio_IPC!C34</f>
        <v>0</v>
      </c>
      <c r="M34" s="5">
        <f>I34*TipoCambio_IPC!C34</f>
        <v>0</v>
      </c>
      <c r="N34" s="5">
        <f>J34*TipoCambio_IPC!C34</f>
        <v>189699.41051005883</v>
      </c>
      <c r="P34" s="2" t="e">
        <f t="shared" ref="P34:P57" si="3">C34/I34</f>
        <v>#DIV/0!</v>
      </c>
      <c r="Q34" s="2" t="e">
        <f>P34&gt;=TipoCambio_IPC!C34</f>
        <v>#DIV/0!</v>
      </c>
      <c r="R34" s="2" t="b">
        <f t="shared" ref="R34:R58" si="4">L34&gt;C34</f>
        <v>0</v>
      </c>
    </row>
    <row r="35" spans="1:18" x14ac:dyDescent="0.3">
      <c r="A35" s="21">
        <v>1993</v>
      </c>
      <c r="B35" s="5"/>
      <c r="C35" s="5"/>
      <c r="D35" s="24">
        <v>737753</v>
      </c>
      <c r="E35" s="5">
        <v>546523</v>
      </c>
      <c r="F35" s="5">
        <f t="shared" si="0"/>
        <v>191230</v>
      </c>
      <c r="G35" s="2" t="s">
        <v>8</v>
      </c>
      <c r="J35" s="5">
        <f>F35/TipoCambio_IPC!B35</f>
        <v>2071.6065431697539</v>
      </c>
      <c r="K35" s="2" t="s">
        <v>46</v>
      </c>
      <c r="L35" s="5">
        <f>H35*TipoCambio_IPC!C35</f>
        <v>0</v>
      </c>
      <c r="M35" s="5">
        <f>I35*TipoCambio_IPC!C35</f>
        <v>0</v>
      </c>
      <c r="N35" s="5">
        <f>J35*TipoCambio_IPC!C35</f>
        <v>163042.11042545747</v>
      </c>
      <c r="P35" s="2" t="e">
        <f t="shared" si="3"/>
        <v>#DIV/0!</v>
      </c>
      <c r="Q35" s="2" t="e">
        <f>P35&gt;=TipoCambio_IPC!C35</f>
        <v>#DIV/0!</v>
      </c>
      <c r="R35" s="2" t="b">
        <f t="shared" si="4"/>
        <v>0</v>
      </c>
    </row>
    <row r="36" spans="1:18" x14ac:dyDescent="0.3">
      <c r="A36" s="21">
        <v>1994</v>
      </c>
      <c r="B36" s="5"/>
      <c r="C36" s="5"/>
      <c r="D36" s="25">
        <v>521547</v>
      </c>
      <c r="E36" s="5">
        <v>130212</v>
      </c>
      <c r="F36" s="5">
        <f t="shared" si="0"/>
        <v>391335</v>
      </c>
      <c r="G36" s="2" t="s">
        <v>8</v>
      </c>
      <c r="J36" s="5">
        <f>F36/TipoCambio_IPC!B36</f>
        <v>2542.2919508867667</v>
      </c>
      <c r="K36" s="2" t="s">
        <v>46</v>
      </c>
      <c r="L36" s="5">
        <f>H36*TipoCambio_IPC!C36</f>
        <v>0</v>
      </c>
      <c r="M36" s="5">
        <f>I36*TipoCambio_IPC!C36</f>
        <v>0</v>
      </c>
      <c r="N36" s="5">
        <f>J36*TipoCambio_IPC!C36</f>
        <v>339027.23212245037</v>
      </c>
      <c r="P36" s="2" t="e">
        <f t="shared" si="3"/>
        <v>#DIV/0!</v>
      </c>
      <c r="Q36" s="2" t="e">
        <f>P36&gt;=TipoCambio_IPC!C36</f>
        <v>#DIV/0!</v>
      </c>
      <c r="R36" s="2" t="b">
        <f t="shared" si="4"/>
        <v>0</v>
      </c>
    </row>
    <row r="37" spans="1:18" x14ac:dyDescent="0.3">
      <c r="A37" s="21">
        <v>1995</v>
      </c>
      <c r="B37" s="5"/>
      <c r="C37" s="5"/>
      <c r="D37" s="23">
        <v>174343</v>
      </c>
      <c r="E37" s="23">
        <v>206901</v>
      </c>
      <c r="F37" s="5">
        <f t="shared" si="0"/>
        <v>-32558</v>
      </c>
      <c r="G37" s="2" t="s">
        <v>8</v>
      </c>
      <c r="J37" s="5">
        <f>F37/TipoCambio_IPC!B37</f>
        <v>-183.6736996502313</v>
      </c>
      <c r="K37" s="2" t="s">
        <v>46</v>
      </c>
      <c r="L37" s="5">
        <f>H37*TipoCambio_IPC!C37</f>
        <v>0</v>
      </c>
      <c r="M37" s="5">
        <f>I37*TipoCambio_IPC!C37</f>
        <v>0</v>
      </c>
      <c r="N37" s="5">
        <f>J37*TipoCambio_IPC!C37</f>
        <v>-38190.071288503874</v>
      </c>
      <c r="P37" s="2" t="e">
        <f t="shared" si="3"/>
        <v>#DIV/0!</v>
      </c>
      <c r="Q37" s="2" t="e">
        <f>P37&gt;=TipoCambio_IPC!C37</f>
        <v>#DIV/0!</v>
      </c>
      <c r="R37" s="2" t="b">
        <f t="shared" si="4"/>
        <v>0</v>
      </c>
    </row>
    <row r="38" spans="1:18" x14ac:dyDescent="0.3">
      <c r="A38" s="21">
        <v>1996</v>
      </c>
      <c r="B38" s="5"/>
      <c r="C38" s="5"/>
      <c r="D38" s="23">
        <v>213173</v>
      </c>
      <c r="E38" s="23">
        <v>394151</v>
      </c>
      <c r="F38" s="5">
        <f t="shared" si="0"/>
        <v>-180978</v>
      </c>
      <c r="G38" s="2" t="s">
        <v>8</v>
      </c>
      <c r="J38" s="5">
        <f>F38/TipoCambio_IPC!B38</f>
        <v>-434.68016500639487</v>
      </c>
      <c r="K38" s="2" t="s">
        <v>46</v>
      </c>
      <c r="L38" s="5">
        <f>H38*TipoCambio_IPC!C38</f>
        <v>0</v>
      </c>
      <c r="M38" s="5">
        <f>I38*TipoCambio_IPC!C38</f>
        <v>0</v>
      </c>
      <c r="N38" s="5">
        <f>J38*TipoCambio_IPC!C38</f>
        <v>-196707.43409124145</v>
      </c>
      <c r="P38" s="2" t="e">
        <f t="shared" si="3"/>
        <v>#DIV/0!</v>
      </c>
      <c r="Q38" s="2" t="e">
        <f>P38&gt;=TipoCambio_IPC!C38</f>
        <v>#DIV/0!</v>
      </c>
      <c r="R38" s="2" t="b">
        <f t="shared" si="4"/>
        <v>0</v>
      </c>
    </row>
    <row r="39" spans="1:18" x14ac:dyDescent="0.3">
      <c r="A39" s="21">
        <v>1997</v>
      </c>
      <c r="B39" s="5"/>
      <c r="C39" s="5"/>
      <c r="D39" s="23">
        <v>130912</v>
      </c>
      <c r="E39" s="23">
        <v>579654</v>
      </c>
      <c r="F39" s="5">
        <f t="shared" si="0"/>
        <v>-448742</v>
      </c>
      <c r="G39" s="2" t="s">
        <v>8</v>
      </c>
      <c r="J39" s="5">
        <f>F39/TipoCambio_IPC!B39</f>
        <v>-920.91168614206265</v>
      </c>
      <c r="K39" s="2" t="s">
        <v>46</v>
      </c>
      <c r="L39" s="5">
        <f>H39*TipoCambio_IPC!C39</f>
        <v>0</v>
      </c>
      <c r="M39" s="5">
        <f>I39*TipoCambio_IPC!C39</f>
        <v>0</v>
      </c>
      <c r="N39" s="5">
        <f>J39*TipoCambio_IPC!C39</f>
        <v>-587848.82044570008</v>
      </c>
      <c r="P39" s="2" t="e">
        <f t="shared" si="3"/>
        <v>#DIV/0!</v>
      </c>
      <c r="Q39" s="2" t="e">
        <f>P39&gt;=TipoCambio_IPC!C39</f>
        <v>#DIV/0!</v>
      </c>
      <c r="R39" s="2" t="b">
        <f t="shared" si="4"/>
        <v>0</v>
      </c>
    </row>
    <row r="40" spans="1:18" x14ac:dyDescent="0.3">
      <c r="A40" s="21">
        <v>1998</v>
      </c>
      <c r="B40" s="5"/>
      <c r="C40" s="5"/>
      <c r="D40" s="23">
        <v>2120898</v>
      </c>
      <c r="E40" s="23">
        <v>536367</v>
      </c>
      <c r="F40" s="5">
        <f t="shared" si="0"/>
        <v>1584531</v>
      </c>
      <c r="G40" s="2" t="s">
        <v>8</v>
      </c>
      <c r="J40" s="5">
        <f>F40/TipoCambio_IPC!B40</f>
        <v>2897.0854919011417</v>
      </c>
      <c r="K40" s="2" t="s">
        <v>46</v>
      </c>
      <c r="L40" s="5">
        <f>H40*TipoCambio_IPC!C40</f>
        <v>0</v>
      </c>
      <c r="M40" s="5">
        <f>I40*TipoCambio_IPC!C40</f>
        <v>0</v>
      </c>
      <c r="N40" s="5">
        <f>J40*TipoCambio_IPC!C40</f>
        <v>2472160.0323215895</v>
      </c>
      <c r="P40" s="2" t="e">
        <f t="shared" si="3"/>
        <v>#DIV/0!</v>
      </c>
      <c r="Q40" s="2" t="e">
        <f>P40&gt;=TipoCambio_IPC!C40</f>
        <v>#DIV/0!</v>
      </c>
      <c r="R40" s="2" t="b">
        <f t="shared" si="4"/>
        <v>0</v>
      </c>
    </row>
    <row r="41" spans="1:18" x14ac:dyDescent="0.3">
      <c r="A41" s="21">
        <v>1999</v>
      </c>
      <c r="B41" s="5">
        <v>5483638</v>
      </c>
      <c r="C41" s="5">
        <v>4920934</v>
      </c>
      <c r="D41" s="23">
        <v>1462846</v>
      </c>
      <c r="E41" s="23">
        <v>954757</v>
      </c>
      <c r="F41" s="5">
        <f t="shared" si="0"/>
        <v>508089</v>
      </c>
      <c r="G41" s="2" t="s">
        <v>8</v>
      </c>
      <c r="H41" s="2">
        <v>8469</v>
      </c>
      <c r="I41" s="2">
        <v>7600</v>
      </c>
      <c r="J41" s="5">
        <f>F41/TipoCambio_IPC!B41</f>
        <v>833.86931742044601</v>
      </c>
      <c r="K41" s="2" t="s">
        <v>46</v>
      </c>
      <c r="L41" s="5">
        <f>H41*TipoCambio_IPC!C41</f>
        <v>10101056.411026878</v>
      </c>
      <c r="M41" s="5">
        <f>I41*TipoCambio_IPC!C41</f>
        <v>9064591.8908730987</v>
      </c>
      <c r="N41" s="5">
        <f>J41*TipoCambio_IPC!C41</f>
        <v>994563.82272858697</v>
      </c>
      <c r="P41" s="2">
        <f t="shared" si="3"/>
        <v>647.49131578947367</v>
      </c>
      <c r="Q41" s="2" t="b">
        <f>P41&gt;=TipoCambio_IPC!C41</f>
        <v>0</v>
      </c>
      <c r="R41" s="2" t="b">
        <f t="shared" si="4"/>
        <v>1</v>
      </c>
    </row>
    <row r="42" spans="1:18" x14ac:dyDescent="0.3">
      <c r="A42" s="21">
        <v>2000</v>
      </c>
      <c r="B42" s="5">
        <v>5265243</v>
      </c>
      <c r="C42" s="5">
        <v>4889480</v>
      </c>
      <c r="D42" s="5">
        <v>309593</v>
      </c>
      <c r="E42" s="5">
        <v>917151</v>
      </c>
      <c r="F42" s="5">
        <f t="shared" si="0"/>
        <v>-607558</v>
      </c>
      <c r="G42" s="2" t="s">
        <v>8</v>
      </c>
      <c r="H42" s="2">
        <v>7541</v>
      </c>
      <c r="I42" s="2">
        <v>7003</v>
      </c>
      <c r="J42" s="5">
        <f>F42/TipoCambio_IPC!B42</f>
        <v>-890.0931828537789</v>
      </c>
      <c r="K42" s="2" t="s">
        <v>46</v>
      </c>
      <c r="L42" s="5">
        <f>H42*TipoCambio_IPC!C42</f>
        <v>10714364.154927474</v>
      </c>
      <c r="M42" s="5">
        <f>I42*TipoCambio_IPC!C42</f>
        <v>9949965.8104968965</v>
      </c>
      <c r="N42" s="5">
        <f>J42*TipoCambio_IPC!C42</f>
        <v>-1264657.537848274</v>
      </c>
      <c r="P42" s="2">
        <f t="shared" si="3"/>
        <v>698.19791517920896</v>
      </c>
      <c r="Q42" s="2" t="b">
        <f>P42&gt;=TipoCambio_IPC!C42</f>
        <v>0</v>
      </c>
      <c r="R42" s="2" t="b">
        <f t="shared" si="4"/>
        <v>1</v>
      </c>
    </row>
    <row r="43" spans="1:18" x14ac:dyDescent="0.3">
      <c r="A43" s="21">
        <v>2001</v>
      </c>
      <c r="B43" s="5">
        <v>6491276</v>
      </c>
      <c r="C43" s="5">
        <v>5721450</v>
      </c>
      <c r="D43" s="5">
        <v>1089513</v>
      </c>
      <c r="E43" s="5">
        <v>491689</v>
      </c>
      <c r="F43" s="5">
        <f t="shared" si="0"/>
        <v>597824</v>
      </c>
      <c r="G43" s="2" t="s">
        <v>8</v>
      </c>
      <c r="H43" s="2">
        <v>8427</v>
      </c>
      <c r="I43" s="2">
        <v>7427</v>
      </c>
      <c r="J43" s="5">
        <f>F43/TipoCambio_IPC!B43</f>
        <v>829.02255351914459</v>
      </c>
      <c r="K43" s="2" t="s">
        <v>46</v>
      </c>
      <c r="L43" s="5">
        <f>H43*TipoCambio_IPC!C43</f>
        <v>13155386.266174093</v>
      </c>
      <c r="M43" s="5">
        <f>I43*TipoCambio_IPC!C43</f>
        <v>11594286.673653137</v>
      </c>
      <c r="N43" s="5">
        <f>J43*TipoCambio_IPC!C43</f>
        <v>1294186.7704894189</v>
      </c>
      <c r="P43" s="2">
        <f t="shared" si="3"/>
        <v>770.3581526861451</v>
      </c>
      <c r="Q43" s="2" t="b">
        <f>P43&gt;=TipoCambio_IPC!C43</f>
        <v>0</v>
      </c>
      <c r="R43" s="2" t="b">
        <f t="shared" si="4"/>
        <v>1</v>
      </c>
    </row>
    <row r="44" spans="1:18" x14ac:dyDescent="0.3">
      <c r="A44" s="21">
        <v>2002</v>
      </c>
      <c r="B44" s="5">
        <f>H44*TipoCambio_IPC!B44</f>
        <v>9733470.1719435845</v>
      </c>
      <c r="C44" s="5">
        <f>I44*TipoCambio_IPC!B44</f>
        <v>6407110.1726271855</v>
      </c>
      <c r="D44" s="5">
        <v>1387459.3536374758</v>
      </c>
      <c r="E44" s="5">
        <v>1604729.5843347486</v>
      </c>
      <c r="F44" s="5">
        <f t="shared" si="0"/>
        <v>-217270.23069727281</v>
      </c>
      <c r="G44" s="2" t="s">
        <v>8</v>
      </c>
      <c r="H44" s="2">
        <v>8243</v>
      </c>
      <c r="I44" s="2">
        <v>5426</v>
      </c>
      <c r="J44" s="5">
        <f>F44/TipoCambio_IPC!B44</f>
        <v>-184.00000000000003</v>
      </c>
      <c r="K44" s="2" t="s">
        <v>46</v>
      </c>
      <c r="L44" s="5">
        <f>H44*TipoCambio_IPC!C44</f>
        <v>19528499.581405681</v>
      </c>
      <c r="M44" s="5">
        <f>I44*TipoCambio_IPC!C44</f>
        <v>12854742.05128075</v>
      </c>
      <c r="N44" s="5">
        <f>J44*TipoCambio_IPC!C44</f>
        <v>-435914.58485729055</v>
      </c>
      <c r="P44" s="2">
        <f t="shared" si="3"/>
        <v>1180.8164711808304</v>
      </c>
      <c r="Q44" s="2" t="b">
        <f>P44&gt;=TipoCambio_IPC!C44</f>
        <v>0</v>
      </c>
      <c r="R44" s="2" t="b">
        <f t="shared" si="4"/>
        <v>1</v>
      </c>
    </row>
    <row r="45" spans="1:18" x14ac:dyDescent="0.3">
      <c r="A45" s="21">
        <v>2003</v>
      </c>
      <c r="B45" s="5">
        <f>H45*TipoCambio_IPC!B45</f>
        <v>11340768.004304824</v>
      </c>
      <c r="C45" s="5">
        <f>I45*TipoCambio_IPC!B45</f>
        <v>10128283.898356341</v>
      </c>
      <c r="D45" s="5">
        <v>1555212.946563256</v>
      </c>
      <c r="E45" s="5">
        <v>3629369.0904724635</v>
      </c>
      <c r="F45" s="5">
        <f t="shared" si="0"/>
        <v>-2074156.1439092075</v>
      </c>
      <c r="G45" s="2" t="s">
        <v>8</v>
      </c>
      <c r="H45" s="2">
        <v>7015</v>
      </c>
      <c r="I45" s="2">
        <v>6265</v>
      </c>
      <c r="J45" s="5">
        <f>F45/TipoCambio_IPC!B45</f>
        <v>-1283</v>
      </c>
      <c r="K45" s="2" t="s">
        <v>46</v>
      </c>
      <c r="L45" s="5">
        <f>H45*TipoCambio_IPC!C45</f>
        <v>16809532.498881213</v>
      </c>
      <c r="M45" s="5">
        <f>I45*TipoCambio_IPC!C45</f>
        <v>15012362.23884402</v>
      </c>
      <c r="N45" s="5">
        <f>J45*TipoCambio_IPC!C45</f>
        <v>-3074359.2581702918</v>
      </c>
      <c r="P45" s="2">
        <f t="shared" si="3"/>
        <v>1616.6454745979793</v>
      </c>
      <c r="Q45" s="2" t="b">
        <f>P45&gt;=TipoCambio_IPC!C45</f>
        <v>0</v>
      </c>
      <c r="R45" s="2" t="b">
        <f t="shared" si="4"/>
        <v>1</v>
      </c>
    </row>
    <row r="46" spans="1:18" x14ac:dyDescent="0.3">
      <c r="A46" s="21">
        <v>2004</v>
      </c>
      <c r="B46" s="5">
        <f>H46*TipoCambio_IPC!B46</f>
        <v>7022571.7051640432</v>
      </c>
      <c r="C46" s="5">
        <f>I46*TipoCambio_IPC!B46</f>
        <v>5127232.4600068657</v>
      </c>
      <c r="D46" s="5">
        <v>1162877.4651561964</v>
      </c>
      <c r="E46" s="2">
        <v>7383139.2308861753</v>
      </c>
      <c r="F46" s="5">
        <f t="shared" si="0"/>
        <v>-6220261.7657299787</v>
      </c>
      <c r="G46" s="2" t="s">
        <v>8</v>
      </c>
      <c r="H46" s="2">
        <v>3720</v>
      </c>
      <c r="I46" s="2">
        <v>2716</v>
      </c>
      <c r="J46" s="5">
        <f>F46/TipoCambio_IPC!B46</f>
        <v>-3295</v>
      </c>
      <c r="K46" s="2" t="s">
        <v>46</v>
      </c>
      <c r="L46" s="5">
        <f>H46*TipoCambio_IPC!C46</f>
        <v>14951862.784609551</v>
      </c>
      <c r="M46" s="5">
        <f>I46*TipoCambio_IPC!C46</f>
        <v>10916467.559946114</v>
      </c>
      <c r="N46" s="5">
        <f>J46*TipoCambio_IPC!C46</f>
        <v>-13243652.654647438</v>
      </c>
      <c r="P46" s="2">
        <f t="shared" si="3"/>
        <v>1887.7880927860331</v>
      </c>
      <c r="Q46" s="2" t="b">
        <f>P46&gt;=TipoCambio_IPC!C46</f>
        <v>0</v>
      </c>
      <c r="R46" s="2" t="b">
        <f t="shared" si="4"/>
        <v>1</v>
      </c>
    </row>
    <row r="47" spans="1:18" x14ac:dyDescent="0.3">
      <c r="A47" s="21">
        <v>2005</v>
      </c>
      <c r="B47" s="5">
        <f>H47*TipoCambio_IPC!B47</f>
        <v>7255925.3360089734</v>
      </c>
      <c r="C47" s="5">
        <f>I47*TipoCambio_IPC!B47</f>
        <v>5715124.4126327597</v>
      </c>
      <c r="D47" s="5">
        <v>1857838.1504083565</v>
      </c>
      <c r="E47" s="2">
        <v>2464436.0447965227</v>
      </c>
      <c r="F47" s="5">
        <f t="shared" si="0"/>
        <v>-606597.89438816626</v>
      </c>
      <c r="G47" s="2" t="s">
        <v>8</v>
      </c>
      <c r="H47" s="2">
        <v>3433</v>
      </c>
      <c r="I47" s="2">
        <v>2704</v>
      </c>
      <c r="J47" s="5">
        <f>F47/TipoCambio_IPC!B47</f>
        <v>-286.99999999999994</v>
      </c>
      <c r="K47" s="2" t="s">
        <v>46</v>
      </c>
      <c r="L47" s="5">
        <f>H47*TipoCambio_IPC!C47</f>
        <v>15516627.110520512</v>
      </c>
      <c r="M47" s="5">
        <f>I47*TipoCambio_IPC!C47</f>
        <v>12221660.269981785</v>
      </c>
      <c r="N47" s="5">
        <f>J47*TipoCambio_IPC!C47</f>
        <v>-1297195.4502532438</v>
      </c>
      <c r="P47" s="2">
        <f t="shared" si="3"/>
        <v>2113.5815135476182</v>
      </c>
      <c r="Q47" s="2" t="b">
        <f>P47&gt;=TipoCambio_IPC!C47</f>
        <v>0</v>
      </c>
      <c r="R47" s="2" t="b">
        <f t="shared" si="4"/>
        <v>1</v>
      </c>
    </row>
    <row r="48" spans="1:18" x14ac:dyDescent="0.3">
      <c r="A48" s="21">
        <v>2006</v>
      </c>
      <c r="B48" s="5">
        <v>6264809</v>
      </c>
      <c r="C48" s="5">
        <v>4862119</v>
      </c>
      <c r="D48" s="5">
        <v>0</v>
      </c>
      <c r="E48" s="5">
        <v>1070729</v>
      </c>
      <c r="F48" s="5">
        <f t="shared" si="0"/>
        <v>-1070729</v>
      </c>
      <c r="G48" s="2" t="s">
        <v>8</v>
      </c>
      <c r="H48" s="2">
        <v>2914</v>
      </c>
      <c r="I48" s="2">
        <v>2262</v>
      </c>
      <c r="J48" s="5">
        <f>F48/TipoCambio_IPC!B48</f>
        <v>-499.5916445252052</v>
      </c>
      <c r="K48" s="2" t="s">
        <v>46</v>
      </c>
      <c r="L48" s="5">
        <f>H48*TipoCambio_IPC!C48</f>
        <v>13561668.459314153</v>
      </c>
      <c r="M48" s="5">
        <f>I48*TipoCambio_IPC!C48</f>
        <v>10527280.0463173</v>
      </c>
      <c r="N48" s="5">
        <f>J48*TipoCambio_IPC!C48</f>
        <v>-2325084.5051799463</v>
      </c>
      <c r="P48" s="2">
        <f t="shared" si="3"/>
        <v>2149.4778956675509</v>
      </c>
      <c r="Q48" s="2" t="b">
        <f>P48&gt;=TipoCambio_IPC!C48</f>
        <v>0</v>
      </c>
      <c r="R48" s="2" t="b">
        <f t="shared" si="4"/>
        <v>1</v>
      </c>
    </row>
    <row r="49" spans="1:18" x14ac:dyDescent="0.3">
      <c r="A49" s="21">
        <v>2007</v>
      </c>
      <c r="B49" s="5">
        <v>34413319</v>
      </c>
      <c r="C49" s="5">
        <v>28228313</v>
      </c>
      <c r="D49" s="5">
        <v>32161734</v>
      </c>
      <c r="E49" s="5">
        <v>4015036</v>
      </c>
      <c r="F49" s="5">
        <f t="shared" si="0"/>
        <v>28146698</v>
      </c>
      <c r="G49" s="2" t="s">
        <v>8</v>
      </c>
      <c r="H49" s="2">
        <v>16006</v>
      </c>
      <c r="I49" s="2">
        <v>13129</v>
      </c>
      <c r="J49" s="5">
        <f>F49/TipoCambio_IPC!B49</f>
        <v>13173.477904910864</v>
      </c>
      <c r="K49" s="2" t="s">
        <v>46</v>
      </c>
      <c r="L49" s="5">
        <f>H49*TipoCambio_IPC!C49</f>
        <v>77144738.769352451</v>
      </c>
      <c r="M49" s="5">
        <f>I49*TipoCambio_IPC!C49</f>
        <v>63278350.325054869</v>
      </c>
      <c r="N49" s="5">
        <f>J49*TipoCambio_IPC!C49</f>
        <v>63492722.207808629</v>
      </c>
      <c r="P49" s="2">
        <f t="shared" si="3"/>
        <v>2150.0733490745679</v>
      </c>
      <c r="Q49" s="2" t="b">
        <f>P49&gt;=TipoCambio_IPC!C49</f>
        <v>0</v>
      </c>
      <c r="R49" s="2" t="b">
        <f t="shared" si="4"/>
        <v>1</v>
      </c>
    </row>
    <row r="50" spans="1:18" x14ac:dyDescent="0.3">
      <c r="A50" s="21">
        <v>2008</v>
      </c>
      <c r="B50" s="5">
        <v>33277000</v>
      </c>
      <c r="C50" s="5">
        <v>29628000</v>
      </c>
      <c r="D50" s="5">
        <v>8467000</v>
      </c>
      <c r="E50" s="5">
        <v>12277000</v>
      </c>
      <c r="F50" s="5">
        <f t="shared" si="0"/>
        <v>-3810000</v>
      </c>
      <c r="G50" s="2" t="s">
        <v>8</v>
      </c>
      <c r="H50" s="2">
        <v>15478</v>
      </c>
      <c r="I50" s="2">
        <v>13780</v>
      </c>
      <c r="J50" s="5">
        <f>F50/TipoCambio_IPC!B50</f>
        <v>-1792.2057162325243</v>
      </c>
      <c r="K50" s="2" t="s">
        <v>46</v>
      </c>
      <c r="L50" s="5">
        <f>H50*TipoCambio_IPC!C50</f>
        <v>97039211.765277401</v>
      </c>
      <c r="M50" s="5">
        <f>I50*TipoCambio_IPC!C50</f>
        <v>86393612.748773903</v>
      </c>
      <c r="N50" s="5">
        <f>J50*TipoCambio_IPC!C50</f>
        <v>-11236221.089574143</v>
      </c>
      <c r="P50" s="2">
        <f t="shared" si="3"/>
        <v>2150.0725689404935</v>
      </c>
      <c r="Q50" s="2" t="b">
        <f>P50&gt;=TipoCambio_IPC!C50</f>
        <v>0</v>
      </c>
      <c r="R50" s="2" t="b">
        <f t="shared" si="4"/>
        <v>1</v>
      </c>
    </row>
    <row r="51" spans="1:18" x14ac:dyDescent="0.3">
      <c r="A51" s="21">
        <v>2009</v>
      </c>
      <c r="B51" s="5">
        <v>47079000</v>
      </c>
      <c r="C51" s="5">
        <v>40723000</v>
      </c>
      <c r="D51" s="5">
        <v>25271000</v>
      </c>
      <c r="E51" s="5">
        <v>2995000</v>
      </c>
      <c r="F51" s="5">
        <f t="shared" si="0"/>
        <v>22276000</v>
      </c>
      <c r="G51" s="2" t="s">
        <v>8</v>
      </c>
      <c r="H51" s="2">
        <v>21897</v>
      </c>
      <c r="I51" s="2">
        <v>18941</v>
      </c>
      <c r="J51" s="5">
        <f>F51/TipoCambio_IPC!B51</f>
        <v>10571.768641653258</v>
      </c>
      <c r="K51" s="2" t="s">
        <v>46</v>
      </c>
      <c r="L51" s="5">
        <f>H51*TipoCambio_IPC!C51</f>
        <v>164338429.76345178</v>
      </c>
      <c r="M51" s="5">
        <f>I51*TipoCambio_IPC!C51</f>
        <v>142153454.72665387</v>
      </c>
      <c r="N51" s="5">
        <f>J51*TipoCambio_IPC!C51</f>
        <v>79341821.180609033</v>
      </c>
      <c r="P51" s="2">
        <f t="shared" si="3"/>
        <v>2149.9920806715591</v>
      </c>
      <c r="Q51" s="2" t="b">
        <f>P51&gt;=TipoCambio_IPC!C51</f>
        <v>0</v>
      </c>
      <c r="R51" s="2" t="b">
        <f t="shared" si="4"/>
        <v>1</v>
      </c>
    </row>
    <row r="52" spans="1:18" x14ac:dyDescent="0.3">
      <c r="A52" s="21">
        <v>2010</v>
      </c>
      <c r="B52" s="5">
        <v>107285000</v>
      </c>
      <c r="C52" s="5">
        <v>91788000</v>
      </c>
      <c r="D52" s="5">
        <v>28728000</v>
      </c>
      <c r="E52" s="5">
        <v>14250000</v>
      </c>
      <c r="F52" s="5">
        <f t="shared" si="0"/>
        <v>14478000</v>
      </c>
      <c r="G52" s="2" t="s">
        <v>8</v>
      </c>
      <c r="H52" s="2">
        <v>24950</v>
      </c>
      <c r="I52" s="2">
        <v>21346</v>
      </c>
      <c r="J52" s="5">
        <f>F52/TipoCambio_IPC!B52</f>
        <v>3430.069258699818</v>
      </c>
      <c r="K52" s="2" t="s">
        <v>46</v>
      </c>
      <c r="L52" s="5">
        <f>H52*TipoCambio_IPC!C52</f>
        <v>295928468.2850945</v>
      </c>
      <c r="M52" s="5">
        <f>I52*TipoCambio_IPC!C52</f>
        <v>253181927.21497503</v>
      </c>
      <c r="N52" s="5">
        <f>J52*TipoCambio_IPC!C52</f>
        <v>40683572.819191448</v>
      </c>
      <c r="P52" s="2">
        <f t="shared" si="3"/>
        <v>4300.009369436897</v>
      </c>
      <c r="Q52" s="2" t="b">
        <f>P52&gt;=TipoCambio_IPC!C52</f>
        <v>0</v>
      </c>
      <c r="R52" s="2" t="b">
        <f t="shared" si="4"/>
        <v>1</v>
      </c>
    </row>
    <row r="53" spans="1:18" x14ac:dyDescent="0.3">
      <c r="A53" s="21">
        <v>2011</v>
      </c>
      <c r="B53" s="5">
        <v>150036000</v>
      </c>
      <c r="C53" s="5">
        <v>139733000</v>
      </c>
      <c r="D53" s="5">
        <v>40940000</v>
      </c>
      <c r="E53" s="5">
        <v>14224000</v>
      </c>
      <c r="F53" s="5">
        <f t="shared" si="0"/>
        <v>26716000</v>
      </c>
      <c r="G53" s="2" t="s">
        <v>8</v>
      </c>
      <c r="H53" s="2">
        <v>34892</v>
      </c>
      <c r="I53" s="2">
        <v>32496</v>
      </c>
      <c r="J53" s="5">
        <f>F53/TipoCambio_IPC!B53</f>
        <v>6287.0641234864797</v>
      </c>
      <c r="K53" s="2" t="s">
        <v>46</v>
      </c>
      <c r="L53" s="5">
        <f>H53*TipoCambio_IPC!C53</f>
        <v>506286956.09056383</v>
      </c>
      <c r="M53" s="5">
        <f>I53*TipoCambio_IPC!C53</f>
        <v>471520718.9361161</v>
      </c>
      <c r="N53" s="5">
        <f>J53*TipoCambio_IPC!C53</f>
        <v>91226027.680447057</v>
      </c>
      <c r="P53" s="2">
        <f t="shared" si="3"/>
        <v>4300.0061546036432</v>
      </c>
      <c r="Q53" s="2" t="b">
        <f>P53&gt;=TipoCambio_IPC!C53</f>
        <v>0</v>
      </c>
      <c r="R53" s="2" t="b">
        <f t="shared" si="4"/>
        <v>1</v>
      </c>
    </row>
    <row r="54" spans="1:18" x14ac:dyDescent="0.3">
      <c r="A54" s="21">
        <v>2012</v>
      </c>
      <c r="B54" s="5">
        <v>172112000</v>
      </c>
      <c r="C54" s="5">
        <v>153282000</v>
      </c>
      <c r="D54" s="5">
        <v>30659000</v>
      </c>
      <c r="E54" s="5">
        <v>6608000</v>
      </c>
      <c r="F54" s="5">
        <f t="shared" si="0"/>
        <v>24051000</v>
      </c>
      <c r="G54" s="2" t="s">
        <v>8</v>
      </c>
      <c r="H54" s="2">
        <v>40026</v>
      </c>
      <c r="I54" s="2">
        <v>35647</v>
      </c>
      <c r="J54" s="5">
        <f>F54/TipoCambio_IPC!B54</f>
        <v>5621.061349072751</v>
      </c>
      <c r="K54" s="2" t="s">
        <v>46</v>
      </c>
      <c r="L54" s="5">
        <f>H54*TipoCambio_IPC!C54</f>
        <v>625392550.97558403</v>
      </c>
      <c r="M54" s="5">
        <f>I54*TipoCambio_IPC!C54</f>
        <v>556972174.70210969</v>
      </c>
      <c r="N54" s="5">
        <f>J54*TipoCambio_IPC!C54</f>
        <v>87827159.753331974</v>
      </c>
      <c r="P54" s="2">
        <f t="shared" si="3"/>
        <v>4299.9971947148424</v>
      </c>
      <c r="Q54" s="2" t="b">
        <f>P54&gt;=TipoCambio_IPC!C54</f>
        <v>0</v>
      </c>
      <c r="R54" s="2" t="b">
        <f t="shared" si="4"/>
        <v>1</v>
      </c>
    </row>
    <row r="55" spans="1:18" x14ac:dyDescent="0.3">
      <c r="A55" s="21">
        <v>2013</v>
      </c>
      <c r="B55" s="5">
        <v>273319000</v>
      </c>
      <c r="C55" s="5">
        <v>229024000</v>
      </c>
      <c r="D55" s="5">
        <v>42161000</v>
      </c>
      <c r="E55" s="5">
        <v>17612000</v>
      </c>
      <c r="F55" s="5">
        <f t="shared" si="0"/>
        <v>24549000</v>
      </c>
      <c r="G55" s="2" t="s">
        <v>8</v>
      </c>
      <c r="H55" s="2">
        <v>43384</v>
      </c>
      <c r="I55" s="2">
        <v>36353</v>
      </c>
      <c r="J55" s="5">
        <f>F55/TipoCambio_IPC!B55</f>
        <v>4015.0466742882982</v>
      </c>
      <c r="K55" s="2" t="s">
        <v>46</v>
      </c>
      <c r="L55" s="5">
        <f>H55*TipoCambio_IPC!C55</f>
        <v>943103236.80036044</v>
      </c>
      <c r="M55" s="5">
        <f>I55*TipoCambio_IPC!C55</f>
        <v>790259818.53686845</v>
      </c>
      <c r="N55" s="5">
        <f>J55*TipoCambio_IPC!C55</f>
        <v>87281106.270187542</v>
      </c>
      <c r="P55" s="2">
        <f t="shared" si="3"/>
        <v>6300.0027508046105</v>
      </c>
      <c r="Q55" s="2" t="b">
        <f>P55&gt;=TipoCambio_IPC!C55</f>
        <v>0</v>
      </c>
      <c r="R55" s="2" t="b">
        <f t="shared" si="4"/>
        <v>1</v>
      </c>
    </row>
    <row r="56" spans="1:18" x14ac:dyDescent="0.3">
      <c r="A56" s="21">
        <v>2014</v>
      </c>
      <c r="B56" s="5">
        <v>952223000</v>
      </c>
      <c r="C56" s="5">
        <v>830114000</v>
      </c>
      <c r="D56" s="5">
        <v>378862000</v>
      </c>
      <c r="E56" s="5">
        <v>147160000</v>
      </c>
      <c r="F56" s="5">
        <f t="shared" si="0"/>
        <v>231702000</v>
      </c>
      <c r="G56" s="2" t="s">
        <v>8</v>
      </c>
      <c r="H56" s="2">
        <v>45736</v>
      </c>
      <c r="I56" s="2">
        <v>39871</v>
      </c>
      <c r="J56" s="5">
        <f>F56/TipoCambio_IPC!B56</f>
        <v>35166.22277566111</v>
      </c>
      <c r="K56" s="2" t="s">
        <v>46</v>
      </c>
      <c r="L56" s="5">
        <f>H56*TipoCambio_IPC!C56</f>
        <v>1493472414.9324372</v>
      </c>
      <c r="M56" s="5">
        <f>I56*TipoCambio_IPC!C56</f>
        <v>1301955541.7126815</v>
      </c>
      <c r="N56" s="5">
        <f>J56*TipoCambio_IPC!C56</f>
        <v>1148324813.1191769</v>
      </c>
      <c r="P56" s="2">
        <f t="shared" si="3"/>
        <v>20819.994482205111</v>
      </c>
      <c r="Q56" s="2" t="b">
        <f>P56&gt;=TipoCambio_IPC!C56</f>
        <v>0</v>
      </c>
      <c r="R56" s="2" t="b">
        <f t="shared" si="4"/>
        <v>1</v>
      </c>
    </row>
    <row r="57" spans="1:18" x14ac:dyDescent="0.3">
      <c r="A57" s="21">
        <v>2015</v>
      </c>
      <c r="B57" s="5">
        <v>3005912000</v>
      </c>
      <c r="C57" s="5">
        <v>2538344000</v>
      </c>
      <c r="D57" s="5">
        <v>558537000</v>
      </c>
      <c r="E57" s="5">
        <v>556131000</v>
      </c>
      <c r="F57" s="5">
        <f t="shared" si="0"/>
        <v>2406000</v>
      </c>
      <c r="G57" s="2" t="s">
        <v>8</v>
      </c>
      <c r="H57" s="2">
        <v>43716</v>
      </c>
      <c r="I57" s="2">
        <v>36916</v>
      </c>
      <c r="J57" s="5">
        <f>F57/TipoCambio_IPC!B57</f>
        <v>31.67162623977142</v>
      </c>
      <c r="K57" s="2" t="s">
        <v>46</v>
      </c>
      <c r="L57" s="5">
        <f>H57*TipoCambio_IPC!C57</f>
        <v>2681015216.599071</v>
      </c>
      <c r="M57" s="5">
        <f>I57*TipoCambio_IPC!C57</f>
        <v>2263984759.2636862</v>
      </c>
      <c r="N57" s="5">
        <f>J57*TipoCambio_IPC!C57</f>
        <v>1942357.7610775367</v>
      </c>
      <c r="P57" s="2">
        <f t="shared" si="3"/>
        <v>68759.995665835959</v>
      </c>
      <c r="Q57" s="2" t="b">
        <f>P57&gt;=TipoCambio_IPC!C57</f>
        <v>1</v>
      </c>
      <c r="R57" s="2" t="b">
        <f t="shared" si="4"/>
        <v>1</v>
      </c>
    </row>
    <row r="58" spans="1:18" x14ac:dyDescent="0.3">
      <c r="A58" s="21">
        <v>2016</v>
      </c>
      <c r="B58" s="5">
        <v>27718495000</v>
      </c>
      <c r="C58" s="5">
        <v>22872685000</v>
      </c>
      <c r="D58" s="5">
        <v>4209465000</v>
      </c>
      <c r="E58" s="5">
        <v>5963296000</v>
      </c>
      <c r="F58" s="5">
        <f>D58-E58</f>
        <v>-1753831000</v>
      </c>
      <c r="G58" s="2" t="s">
        <v>8</v>
      </c>
      <c r="H58" s="2">
        <v>41076</v>
      </c>
      <c r="I58" s="2">
        <v>33895</v>
      </c>
      <c r="J58" s="5">
        <f>F58/TipoCambio_IPC!B58</f>
        <v>-5575.9053551920833</v>
      </c>
      <c r="K58" s="2" t="s">
        <v>46</v>
      </c>
      <c r="L58" s="5">
        <f>H58*TipoCambio_IPC!C58</f>
        <v>10838535366.02342</v>
      </c>
      <c r="M58" s="5">
        <f>I58*TipoCambio_IPC!C58</f>
        <v>8943717894.4240875</v>
      </c>
      <c r="N58" s="5">
        <f>J58*TipoCambio_IPC!C58</f>
        <v>-1471288523.4650106</v>
      </c>
      <c r="P58" s="2">
        <f>C58/I58</f>
        <v>674810.00147514383</v>
      </c>
      <c r="Q58" s="2" t="b">
        <f>P58&gt;=TipoCambio_IPC!C58</f>
        <v>1</v>
      </c>
      <c r="R58" s="2" t="b">
        <f t="shared" si="4"/>
        <v>0</v>
      </c>
    </row>
    <row r="61" spans="1:18" x14ac:dyDescent="0.3">
      <c r="B61" s="22"/>
      <c r="C61" s="22"/>
      <c r="D61" s="22"/>
      <c r="E61" s="22"/>
      <c r="F61" s="22"/>
      <c r="G61" s="22"/>
      <c r="H61" s="22"/>
      <c r="I61" s="22"/>
      <c r="J61" s="22"/>
    </row>
    <row r="62" spans="1:18" x14ac:dyDescent="0.3">
      <c r="B62" s="22"/>
      <c r="C62" s="22"/>
      <c r="D62" s="22"/>
      <c r="E62" s="22"/>
      <c r="F62" s="22"/>
      <c r="G62" s="22"/>
      <c r="H62" s="22"/>
      <c r="I62" s="22"/>
      <c r="J62" s="22"/>
    </row>
    <row r="63" spans="1:18" x14ac:dyDescent="0.3">
      <c r="B63" s="22"/>
      <c r="C63" s="22"/>
      <c r="D63" s="22"/>
      <c r="E63" s="22"/>
      <c r="F63" s="22"/>
      <c r="G63" s="22"/>
      <c r="H63" s="22"/>
      <c r="I63" s="22"/>
      <c r="J63" s="2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baseColWidth="10" defaultRowHeight="15.75" x14ac:dyDescent="0.3"/>
  <cols>
    <col min="1" max="1" width="11.42578125" style="2"/>
    <col min="2" max="2" width="16.5703125" style="2" customWidth="1"/>
    <col min="3" max="3" width="18.7109375" style="2" customWidth="1"/>
    <col min="4" max="4" width="12.85546875" style="2" customWidth="1"/>
    <col min="5" max="6" width="11.42578125" style="2"/>
    <col min="7" max="7" width="20.28515625" style="2" bestFit="1" customWidth="1"/>
    <col min="8" max="16384" width="11.42578125" style="2"/>
  </cols>
  <sheetData>
    <row r="1" spans="1:7" ht="47.25" x14ac:dyDescent="0.3">
      <c r="A1" s="3" t="s">
        <v>0</v>
      </c>
      <c r="B1" s="6" t="s">
        <v>12</v>
      </c>
      <c r="C1" s="6" t="s">
        <v>14</v>
      </c>
      <c r="D1" s="6" t="s">
        <v>25</v>
      </c>
      <c r="E1" s="6" t="s">
        <v>28</v>
      </c>
      <c r="F1" s="6" t="s">
        <v>39</v>
      </c>
    </row>
    <row r="2" spans="1:7" x14ac:dyDescent="0.3">
      <c r="A2" s="4">
        <v>1960</v>
      </c>
    </row>
    <row r="3" spans="1:7" x14ac:dyDescent="0.3">
      <c r="A3" s="4">
        <v>1961</v>
      </c>
      <c r="E3" s="11">
        <f>PDVSA!J3/(PDVSA!K2+PDVSA!L2)</f>
        <v>0.26152446917766259</v>
      </c>
      <c r="F3" s="11">
        <f>PDVSA!J3/(PDVSA!M3+PDVSA!N3)</f>
        <v>0.26558697643295981</v>
      </c>
      <c r="G3" s="10"/>
    </row>
    <row r="4" spans="1:7" x14ac:dyDescent="0.3">
      <c r="A4" s="4">
        <v>1962</v>
      </c>
      <c r="E4" s="11">
        <f>PDVSA!J4/(PDVSA!K3+PDVSA!L3)</f>
        <v>0.31290426961432993</v>
      </c>
      <c r="F4" s="11">
        <f>PDVSA!J4/(PDVSA!M4+PDVSA!N4)</f>
        <v>0.32540859739457317</v>
      </c>
      <c r="G4" s="10"/>
    </row>
    <row r="5" spans="1:7" x14ac:dyDescent="0.3">
      <c r="A5" s="4">
        <v>1963</v>
      </c>
      <c r="E5" s="11">
        <f>PDVSA!J5/(PDVSA!K4+PDVSA!L4)</f>
        <v>0.3424190783297279</v>
      </c>
      <c r="F5" s="11">
        <f>PDVSA!J5/(PDVSA!M5+PDVSA!N5)</f>
        <v>0.35527986937362716</v>
      </c>
      <c r="G5" s="10"/>
    </row>
    <row r="6" spans="1:7" x14ac:dyDescent="0.3">
      <c r="A6" s="4">
        <v>1964</v>
      </c>
      <c r="E6" s="11">
        <f>PDVSA!J6/(PDVSA!K5+PDVSA!L5)</f>
        <v>0.52802460887601055</v>
      </c>
      <c r="F6" s="11">
        <f>PDVSA!J6/(PDVSA!M6+PDVSA!N6)</f>
        <v>0.54076867750379431</v>
      </c>
      <c r="G6" s="10"/>
    </row>
    <row r="7" spans="1:7" x14ac:dyDescent="0.3">
      <c r="A7" s="4">
        <v>1965</v>
      </c>
      <c r="E7" s="11">
        <f>PDVSA!J7/(PDVSA!K6+PDVSA!L6)</f>
        <v>0.57377997134017089</v>
      </c>
      <c r="F7" s="11">
        <f>PDVSA!J7/(PDVSA!M7+PDVSA!N7)</f>
        <v>0.58467293840522627</v>
      </c>
      <c r="G7" s="10"/>
    </row>
    <row r="8" spans="1:7" x14ac:dyDescent="0.3">
      <c r="A8" s="4">
        <v>1966</v>
      </c>
      <c r="E8" s="11">
        <f>PDVSA!J8/(PDVSA!K7+PDVSA!L7)</f>
        <v>0.5625486218714103</v>
      </c>
      <c r="F8" s="11">
        <f>PDVSA!J8/(PDVSA!M8+PDVSA!N8)</f>
        <v>0.58491302608588058</v>
      </c>
      <c r="G8" s="10"/>
    </row>
    <row r="9" spans="1:7" x14ac:dyDescent="0.3">
      <c r="A9" s="4">
        <v>1967</v>
      </c>
      <c r="E9" s="11">
        <f>PDVSA!J9/(PDVSA!K8+PDVSA!L8)</f>
        <v>0.67351615921716779</v>
      </c>
      <c r="F9" s="11">
        <f>PDVSA!J9/(PDVSA!M9+PDVSA!N9)</f>
        <v>0.69800722064895449</v>
      </c>
      <c r="G9" s="10"/>
    </row>
    <row r="10" spans="1:7" x14ac:dyDescent="0.3">
      <c r="A10" s="4">
        <v>1968</v>
      </c>
      <c r="E10" s="11">
        <f>PDVSA!J10/(PDVSA!K9+PDVSA!L9)</f>
        <v>0.7340682684175317</v>
      </c>
      <c r="F10" s="11">
        <f>PDVSA!J10/(PDVSA!M10+PDVSA!N10)</f>
        <v>0.72514886881631746</v>
      </c>
      <c r="G10" s="10"/>
    </row>
    <row r="11" spans="1:7" x14ac:dyDescent="0.3">
      <c r="A11" s="4">
        <v>1969</v>
      </c>
      <c r="E11" s="11">
        <f>PDVSA!J11/(PDVSA!K10+PDVSA!L10)</f>
        <v>0.64876960572266196</v>
      </c>
      <c r="F11" s="11">
        <f>PDVSA!J11/(PDVSA!M11+PDVSA!N11)</f>
        <v>0.63448818909603799</v>
      </c>
      <c r="G11" s="10"/>
    </row>
    <row r="12" spans="1:7" x14ac:dyDescent="0.3">
      <c r="A12" s="4">
        <v>1970</v>
      </c>
      <c r="E12" s="11">
        <f>PDVSA!J12/(PDVSA!K11+PDVSA!L11)</f>
        <v>0.60487785884941947</v>
      </c>
      <c r="F12" s="11">
        <f>PDVSA!J12/(PDVSA!M12+PDVSA!N12)</f>
        <v>0.60531683048039397</v>
      </c>
      <c r="G12" s="10"/>
    </row>
    <row r="13" spans="1:7" x14ac:dyDescent="0.3">
      <c r="A13" s="4">
        <v>1971</v>
      </c>
      <c r="E13" s="11">
        <f>PDVSA!J13/(PDVSA!K12+PDVSA!L12)</f>
        <v>0.80825715965338041</v>
      </c>
      <c r="F13" s="11">
        <f>PDVSA!J13/(PDVSA!M13+PDVSA!N13)</f>
        <v>0.81368466895817737</v>
      </c>
      <c r="G13" s="10"/>
    </row>
    <row r="14" spans="1:7" x14ac:dyDescent="0.3">
      <c r="A14" s="4">
        <v>1972</v>
      </c>
      <c r="E14" s="11">
        <f>PDVSA!J14/(PDVSA!K13+PDVSA!L13)</f>
        <v>0.78802085103863362</v>
      </c>
      <c r="F14" s="11">
        <f>PDVSA!J14/(PDVSA!M14+PDVSA!N14)</f>
        <v>0.81152743148831874</v>
      </c>
      <c r="G14" s="10"/>
    </row>
    <row r="15" spans="1:7" x14ac:dyDescent="0.3">
      <c r="A15" s="4">
        <v>1973</v>
      </c>
      <c r="E15" s="11">
        <f>PDVSA!J15/(PDVSA!K14+PDVSA!L14)</f>
        <v>1.4135363612429026</v>
      </c>
      <c r="F15" s="11">
        <f>PDVSA!J15/(PDVSA!M15+PDVSA!N15)</f>
        <v>1.4454096720747673</v>
      </c>
      <c r="G15" s="10"/>
    </row>
    <row r="16" spans="1:7" x14ac:dyDescent="0.3">
      <c r="A16" s="4">
        <v>1974</v>
      </c>
      <c r="E16" s="11">
        <f>PDVSA!J16/(PDVSA!K15+PDVSA!L15)</f>
        <v>3.6572198310337583</v>
      </c>
      <c r="F16" s="11">
        <f>PDVSA!J16/(PDVSA!M16+PDVSA!N16)</f>
        <v>3.5536715630642317</v>
      </c>
      <c r="G16" s="10"/>
    </row>
    <row r="17" spans="1:7" x14ac:dyDescent="0.3">
      <c r="A17" s="4">
        <v>1975</v>
      </c>
      <c r="E17" s="11">
        <f>PDVSA!J17/(PDVSA!K16+PDVSA!L16)</f>
        <v>2.3174865910503977</v>
      </c>
      <c r="F17" s="11">
        <f>PDVSA!J17/(PDVSA!M17+PDVSA!N17)</f>
        <v>2.4266399913052061</v>
      </c>
      <c r="G17" s="10"/>
    </row>
    <row r="18" spans="1:7" x14ac:dyDescent="0.3">
      <c r="A18" s="4">
        <v>1976</v>
      </c>
      <c r="E18" s="11">
        <f>PDVSA!J18/(PDVSA!K17+PDVSA!L17)</f>
        <v>2.2395838437515145</v>
      </c>
      <c r="F18" s="11">
        <f>PDVSA!J18/(PDVSA!M18+PDVSA!N18)</f>
        <v>2.2705051548271991</v>
      </c>
      <c r="G18" s="10"/>
    </row>
    <row r="19" spans="1:7" x14ac:dyDescent="0.3">
      <c r="A19" s="4">
        <v>1977</v>
      </c>
      <c r="E19" s="11">
        <f>PDVSA!J19/(PDVSA!K18+PDVSA!L18)</f>
        <v>2.2226566702706565</v>
      </c>
      <c r="F19" s="11">
        <f>PDVSA!J19/(PDVSA!M19+PDVSA!N19)</f>
        <v>2.1594125957683947</v>
      </c>
      <c r="G19" s="10"/>
    </row>
    <row r="20" spans="1:7" x14ac:dyDescent="0.3">
      <c r="A20" s="4">
        <v>1978</v>
      </c>
      <c r="E20" s="11">
        <f>PDVSA!J20/(PDVSA!K19+PDVSA!L19)</f>
        <v>1.7377967292241063</v>
      </c>
      <c r="F20" s="11">
        <f>PDVSA!J20/(PDVSA!M20+PDVSA!N20)</f>
        <v>1.5730389421273931</v>
      </c>
      <c r="G20" s="10"/>
    </row>
    <row r="21" spans="1:7" x14ac:dyDescent="0.3">
      <c r="A21" s="4">
        <v>1979</v>
      </c>
      <c r="E21" s="11">
        <f>PDVSA!J21/(PDVSA!K20+PDVSA!L20)</f>
        <v>2.379752610896281</v>
      </c>
      <c r="F21" s="11">
        <f>PDVSA!J21/(PDVSA!M21+PDVSA!N21)</f>
        <v>2.1305875173125743</v>
      </c>
      <c r="G21" s="10"/>
    </row>
    <row r="22" spans="1:7" x14ac:dyDescent="0.3">
      <c r="A22" s="4">
        <v>1980</v>
      </c>
      <c r="E22" s="11">
        <f>PDVSA!J22/(PDVSA!K21+PDVSA!L21)</f>
        <v>2.3152683223505042</v>
      </c>
      <c r="F22" s="11">
        <f>PDVSA!J22/(PDVSA!M22+PDVSA!N22)</f>
        <v>2.1689016616069838</v>
      </c>
      <c r="G22" s="10"/>
    </row>
    <row r="23" spans="1:7" x14ac:dyDescent="0.3">
      <c r="A23" s="4">
        <v>1981</v>
      </c>
      <c r="E23" s="11">
        <f>PDVSA!J23/(PDVSA!K22+PDVSA!L22)</f>
        <v>1.8714724760165085</v>
      </c>
      <c r="F23" s="11">
        <f>PDVSA!J23/(PDVSA!M23+PDVSA!N23)</f>
        <v>1.6617743434266758</v>
      </c>
      <c r="G23" s="10"/>
    </row>
    <row r="24" spans="1:7" x14ac:dyDescent="0.3">
      <c r="A24" s="4">
        <v>1982</v>
      </c>
      <c r="E24" s="11">
        <f>PDVSA!J24/(PDVSA!K23+PDVSA!L23)</f>
        <v>1.019737754015785</v>
      </c>
      <c r="F24" s="11">
        <f>PDVSA!J24/(PDVSA!M24+PDVSA!N24)</f>
        <v>0.87447251993095443</v>
      </c>
      <c r="G24" s="10"/>
    </row>
    <row r="25" spans="1:7" x14ac:dyDescent="0.3">
      <c r="A25" s="4">
        <v>1983</v>
      </c>
      <c r="E25" s="11">
        <f>PDVSA!J25/(PDVSA!K24+PDVSA!L24)</f>
        <v>0.57196027494319068</v>
      </c>
      <c r="F25" s="11">
        <f>PDVSA!J25/(PDVSA!M25+PDVSA!N25)</f>
        <v>0.56075080045629688</v>
      </c>
      <c r="G25" s="10"/>
    </row>
    <row r="26" spans="1:7" x14ac:dyDescent="0.3">
      <c r="A26" s="4">
        <v>1984</v>
      </c>
      <c r="E26" s="11">
        <f>PDVSA!J26/(PDVSA!K25+PDVSA!L25)</f>
        <v>0.86390664063092404</v>
      </c>
      <c r="F26" s="11">
        <f>PDVSA!J26/(PDVSA!M26+PDVSA!N26)</f>
        <v>0.87257964226914919</v>
      </c>
      <c r="G26" s="10"/>
    </row>
    <row r="27" spans="1:7" x14ac:dyDescent="0.3">
      <c r="A27" s="4">
        <v>1985</v>
      </c>
      <c r="E27" s="11">
        <f>PDVSA!J27/(PDVSA!K26+PDVSA!L26)</f>
        <v>0.67357372879368715</v>
      </c>
      <c r="F27" s="11">
        <f>PDVSA!J27/(PDVSA!M27+PDVSA!N27)</f>
        <v>0.67730701283808836</v>
      </c>
      <c r="G27" s="10"/>
    </row>
    <row r="28" spans="1:7" x14ac:dyDescent="0.3">
      <c r="A28" s="4">
        <v>1986</v>
      </c>
      <c r="E28" s="11">
        <f>PDVSA!J28/(PDVSA!K27+PDVSA!L27)</f>
        <v>0.38441218911939867</v>
      </c>
      <c r="F28" s="11">
        <f>PDVSA!J28/(PDVSA!M28+PDVSA!N28)</f>
        <v>0.38293162720931267</v>
      </c>
      <c r="G28" s="10"/>
    </row>
    <row r="29" spans="1:7" x14ac:dyDescent="0.3">
      <c r="A29" s="4">
        <v>1987</v>
      </c>
      <c r="E29" s="11">
        <f>PDVSA!J29/(PDVSA!K28+PDVSA!L28)</f>
        <v>0.60689839525855638</v>
      </c>
      <c r="F29" s="11">
        <f>PDVSA!J29/(PDVSA!M29+PDVSA!N29)</f>
        <v>0.64254796506336942</v>
      </c>
      <c r="G29" s="10"/>
    </row>
    <row r="30" spans="1:7" x14ac:dyDescent="0.3">
      <c r="A30" s="4">
        <v>1988</v>
      </c>
      <c r="E30" s="11">
        <f>PDVSA!J30/(PDVSA!K29+PDVSA!L29)</f>
        <v>0.4868197687972079</v>
      </c>
      <c r="F30" s="11">
        <f>PDVSA!J30/(PDVSA!M30+PDVSA!N30)</f>
        <v>0.5084625113732455</v>
      </c>
      <c r="G30" s="10"/>
    </row>
    <row r="31" spans="1:7" x14ac:dyDescent="0.3">
      <c r="A31" s="4">
        <v>1989</v>
      </c>
      <c r="E31" s="11">
        <f>PDVSA!J31/(PDVSA!K30+PDVSA!L30)</f>
        <v>1.2993059848974489</v>
      </c>
      <c r="F31" s="11">
        <f>PDVSA!J31/(PDVSA!M31+PDVSA!N31)</f>
        <v>1.2974170591048184</v>
      </c>
      <c r="G31" s="10"/>
    </row>
    <row r="32" spans="1:7" x14ac:dyDescent="0.3">
      <c r="A32" s="4">
        <v>1990</v>
      </c>
      <c r="E32" s="11">
        <f>PDVSA!J32/(PDVSA!K31+PDVSA!L31)</f>
        <v>1.5200228102631674</v>
      </c>
      <c r="F32" s="11">
        <f>PDVSA!J32/(PDVSA!M32+PDVSA!N32)</f>
        <v>1.3255698191008263</v>
      </c>
      <c r="G32" s="10"/>
    </row>
    <row r="33" spans="1:7" x14ac:dyDescent="0.3">
      <c r="A33" s="4">
        <v>1991</v>
      </c>
      <c r="E33" s="11">
        <f>PDVSA!J33/(PDVSA!K32+PDVSA!L32)</f>
        <v>0.87124509193550281</v>
      </c>
      <c r="F33" s="11">
        <f>PDVSA!J33/(PDVSA!M33+PDVSA!N33)</f>
        <v>0.77157385228011299</v>
      </c>
      <c r="G33" s="10"/>
    </row>
    <row r="34" spans="1:7" x14ac:dyDescent="0.3">
      <c r="A34" s="4">
        <v>1992</v>
      </c>
      <c r="E34" s="11">
        <f>PDVSA!J34/(PDVSA!K33+PDVSA!L33)</f>
        <v>0.51140897760219428</v>
      </c>
      <c r="F34" s="11">
        <f>PDVSA!J34/(PDVSA!M34+PDVSA!N34)</f>
        <v>0.47812754872713564</v>
      </c>
      <c r="G34" s="10"/>
    </row>
    <row r="35" spans="1:7" x14ac:dyDescent="0.3">
      <c r="A35" s="4">
        <v>1993</v>
      </c>
      <c r="E35" s="11">
        <f>PDVSA!J35/(PDVSA!K34+PDVSA!L34)</f>
        <v>0.36093333061406252</v>
      </c>
      <c r="F35" s="11">
        <f>PDVSA!J35/(PDVSA!M35+PDVSA!N35)</f>
        <v>0.34995039717995385</v>
      </c>
      <c r="G35" s="10"/>
    </row>
    <row r="36" spans="1:7" x14ac:dyDescent="0.3">
      <c r="A36" s="4">
        <v>1994</v>
      </c>
      <c r="E36" s="11">
        <f>PDVSA!J36/(PDVSA!K35+PDVSA!L35)</f>
        <v>0.35550684174249891</v>
      </c>
      <c r="F36" s="11">
        <f>PDVSA!J36/(PDVSA!M36+PDVSA!N36)</f>
        <v>0.36706261029662179</v>
      </c>
      <c r="G36" s="10"/>
    </row>
    <row r="37" spans="1:7" x14ac:dyDescent="0.3">
      <c r="A37" s="4">
        <v>1995</v>
      </c>
      <c r="E37" s="11">
        <f>PDVSA!J37/(PDVSA!K36+PDVSA!L36)</f>
        <v>0.29071603363594634</v>
      </c>
      <c r="F37" s="11">
        <f>PDVSA!J37/(PDVSA!M37+PDVSA!N37)</f>
        <v>0.29534299589094209</v>
      </c>
      <c r="G37" s="10"/>
    </row>
    <row r="38" spans="1:7" x14ac:dyDescent="0.3">
      <c r="A38" s="4">
        <v>1996</v>
      </c>
      <c r="E38" s="11">
        <f>PDVSA!J38/(PDVSA!K37+PDVSA!L37)</f>
        <v>0.72337691297579654</v>
      </c>
      <c r="F38" s="11">
        <f>PDVSA!J38/(PDVSA!M38+PDVSA!N38)</f>
        <v>0.75567748370169896</v>
      </c>
      <c r="G38" s="10"/>
    </row>
    <row r="39" spans="1:7" x14ac:dyDescent="0.3">
      <c r="A39" s="4">
        <v>1997</v>
      </c>
      <c r="E39" s="11">
        <f>PDVSA!J39/(PDVSA!K38+PDVSA!L38)</f>
        <v>0.62633243694338137</v>
      </c>
      <c r="F39" s="11">
        <f>PDVSA!J39/(PDVSA!M39+PDVSA!N39)</f>
        <v>0.64995716208968124</v>
      </c>
      <c r="G39" s="10"/>
    </row>
    <row r="40" spans="1:7" x14ac:dyDescent="0.3">
      <c r="A40" s="4">
        <v>1998</v>
      </c>
      <c r="E40" s="11">
        <f>PDVSA!J40/(PDVSA!K39+PDVSA!L39)</f>
        <v>0.1818386826470903</v>
      </c>
      <c r="F40" s="11">
        <f>PDVSA!J40/(PDVSA!M40+PDVSA!N40)</f>
        <v>0.19167804155532089</v>
      </c>
      <c r="G40" s="10"/>
    </row>
    <row r="41" spans="1:7" x14ac:dyDescent="0.3">
      <c r="A41" s="4">
        <v>1999</v>
      </c>
      <c r="E41" s="11">
        <f>PDVSA!J41/(PDVSA!K40+PDVSA!L40)</f>
        <v>0.30706796068722086</v>
      </c>
      <c r="F41" s="11">
        <f>PDVSA!J41/(PDVSA!M41+PDVSA!N41)</f>
        <v>0.31471458466752961</v>
      </c>
      <c r="G41" s="10"/>
    </row>
    <row r="42" spans="1:7" x14ac:dyDescent="0.3">
      <c r="A42" s="4">
        <v>2000</v>
      </c>
      <c r="B42" s="11">
        <f>Produccion_Exploracion!J42/(Produccion_Exploracion!K41+Produccion_Exploracion!L41)</f>
        <v>1.2168366474238075</v>
      </c>
      <c r="C42" s="11">
        <f>Refinacion_Comercio_Suministros!J42/(Refinacion_Comercio_Suministros!K41+Refinacion_Comercio_Suministros!L41)</f>
        <v>-0.4070936375348701</v>
      </c>
      <c r="E42" s="11">
        <f>PDVSA!J42/(PDVSA!K41+PDVSA!L41)</f>
        <v>0.69440692300168605</v>
      </c>
      <c r="F42" s="11">
        <f>PDVSA!J42/(PDVSA!M42+PDVSA!N42)</f>
        <v>0.71261527604208985</v>
      </c>
      <c r="G42" s="10"/>
    </row>
    <row r="43" spans="1:7" x14ac:dyDescent="0.3">
      <c r="A43" s="4">
        <v>2001</v>
      </c>
      <c r="B43" s="11">
        <f>Produccion_Exploracion!J43/(Produccion_Exploracion!K42+Produccion_Exploracion!L42)</f>
        <v>0.7712941898210488</v>
      </c>
      <c r="C43" s="11">
        <f>Refinacion_Comercio_Suministros!J43/(Refinacion_Comercio_Suministros!K42+Refinacion_Comercio_Suministros!L42)</f>
        <v>-0.41665022882642871</v>
      </c>
      <c r="E43" s="11">
        <f>PDVSA!J43/(PDVSA!K42+PDVSA!L42)</f>
        <v>0.43335183678413225</v>
      </c>
      <c r="F43" s="11">
        <f>PDVSA!J43/(PDVSA!M43+PDVSA!N43)</f>
        <v>0.42305451971857855</v>
      </c>
      <c r="G43" s="10"/>
    </row>
    <row r="44" spans="1:7" x14ac:dyDescent="0.3">
      <c r="A44" s="4">
        <v>2002</v>
      </c>
      <c r="B44" s="11">
        <f>Produccion_Exploracion!J44/(Produccion_Exploracion!K43+Produccion_Exploracion!L43)</f>
        <v>0.53660247978436248</v>
      </c>
      <c r="C44" s="11">
        <f>Refinacion_Comercio_Suministros!J44/(Refinacion_Comercio_Suministros!K43+Refinacion_Comercio_Suministros!L43)</f>
        <v>-0.10119924356920636</v>
      </c>
      <c r="E44" s="11">
        <f>PDVSA!J44/(PDVSA!K43+PDVSA!L43)</f>
        <v>0.2735725967376782</v>
      </c>
      <c r="F44" s="11">
        <f>PDVSA!J44/(PDVSA!M44+PDVSA!N44)</f>
        <v>0.167044007805524</v>
      </c>
      <c r="G44" s="10"/>
    </row>
    <row r="45" spans="1:7" x14ac:dyDescent="0.3">
      <c r="A45" s="4">
        <v>2003</v>
      </c>
      <c r="B45" s="11">
        <f>Produccion_Exploracion!J45/(Produccion_Exploracion!K44+Produccion_Exploracion!L44)</f>
        <v>0.40139185806803968</v>
      </c>
      <c r="C45" s="11">
        <f>Refinacion_Comercio_Suministros!J45/(Refinacion_Comercio_Suministros!K44+Refinacion_Comercio_Suministros!L44)</f>
        <v>-0.34390756189077776</v>
      </c>
      <c r="E45" s="11">
        <f>PDVSA!J45/(PDVSA!K44+PDVSA!L44)</f>
        <v>0.1242943842709245</v>
      </c>
      <c r="F45" s="11">
        <f>PDVSA!J45/(PDVSA!M45+PDVSA!N45)</f>
        <v>0.12331821470839546</v>
      </c>
      <c r="G45" s="10"/>
    </row>
    <row r="46" spans="1:7" x14ac:dyDescent="0.3">
      <c r="A46" s="4">
        <v>2004</v>
      </c>
      <c r="B46" s="11">
        <f>Produccion_Exploracion!J46/(Produccion_Exploracion!K45+Produccion_Exploracion!L45)</f>
        <v>0.43382675356561679</v>
      </c>
      <c r="C46" s="11">
        <f>Refinacion_Comercio_Suministros!J46/(Refinacion_Comercio_Suministros!K45+Refinacion_Comercio_Suministros!L45)</f>
        <v>-0.26632027135728836</v>
      </c>
      <c r="E46" s="11">
        <f>PDVSA!J46/(PDVSA!K45+PDVSA!L45)</f>
        <v>0.30779168268519053</v>
      </c>
      <c r="F46" s="11">
        <f>PDVSA!J46/(PDVSA!M46+PDVSA!N46)</f>
        <v>0.30504156074719596</v>
      </c>
      <c r="G46" s="10"/>
    </row>
    <row r="47" spans="1:7" x14ac:dyDescent="0.3">
      <c r="A47" s="4">
        <v>2005</v>
      </c>
      <c r="B47" s="11">
        <f>Produccion_Exploracion!J47/(Produccion_Exploracion!K46+Produccion_Exploracion!L46)</f>
        <v>0.92164152397986887</v>
      </c>
      <c r="C47" s="11">
        <f>Refinacion_Comercio_Suministros!J47/(Refinacion_Comercio_Suministros!K46+Refinacion_Comercio_Suministros!L46)</f>
        <v>-0.63242629479741397</v>
      </c>
      <c r="D47" s="11">
        <f>Gas!J47/(Gas!K46+Gas!L46)</f>
        <v>0.44248654157282347</v>
      </c>
      <c r="E47" s="11">
        <f>PDVSA!J47/(PDVSA!K46+PDVSA!L46)</f>
        <v>0.46470669265131243</v>
      </c>
      <c r="F47" s="11">
        <f>PDVSA!J47/(PDVSA!M47+PDVSA!N47)</f>
        <v>0.46614876003360767</v>
      </c>
      <c r="G47" s="10"/>
    </row>
    <row r="48" spans="1:7" x14ac:dyDescent="0.3">
      <c r="A48" s="4">
        <v>2006</v>
      </c>
      <c r="B48" s="11">
        <f>Produccion_Exploracion!J48/(Produccion_Exploracion!K47+Produccion_Exploracion!L47)</f>
        <v>0.36877457310135969</v>
      </c>
      <c r="C48" s="11">
        <f>Refinacion_Comercio_Suministros!J48/(Refinacion_Comercio_Suministros!K47+Refinacion_Comercio_Suministros!L47)</f>
        <v>1.3174155214264873</v>
      </c>
      <c r="D48" s="11">
        <f>Gas!J48/(Gas!K47+Gas!L47)</f>
        <v>0.51999873144997688</v>
      </c>
      <c r="E48" s="11">
        <f>PDVSA!J48/(PDVSA!K47+PDVSA!L47)</f>
        <v>0.50674636550950902</v>
      </c>
      <c r="F48" s="11">
        <f>PDVSA!J48/(PDVSA!M48+PDVSA!N48)</f>
        <v>0.48705835492081889</v>
      </c>
      <c r="G48" s="10"/>
    </row>
    <row r="49" spans="1:7" x14ac:dyDescent="0.3">
      <c r="A49" s="4">
        <v>2007</v>
      </c>
      <c r="B49" s="11">
        <f>Produccion_Exploracion!J49/(Produccion_Exploracion!K48+Produccion_Exploracion!L48)</f>
        <v>0.35114427370827761</v>
      </c>
      <c r="C49" s="11">
        <f>Refinacion_Comercio_Suministros!J49/(Refinacion_Comercio_Suministros!K48+Refinacion_Comercio_Suministros!L48)</f>
        <v>1.1334221742344464</v>
      </c>
      <c r="D49" s="11">
        <f>Gas!J49/(Gas!K48+Gas!L48)</f>
        <v>0.20001432784231463</v>
      </c>
      <c r="E49" s="11">
        <f>PDVSA!J49/(PDVSA!K48+PDVSA!L48)</f>
        <v>0.42955118110724233</v>
      </c>
      <c r="F49" s="11">
        <f>PDVSA!J49/(PDVSA!M49+PDVSA!N49)</f>
        <v>0.42233998801356543</v>
      </c>
      <c r="G49" s="10"/>
    </row>
    <row r="50" spans="1:7" x14ac:dyDescent="0.3">
      <c r="A50" s="4">
        <v>2008</v>
      </c>
      <c r="B50" s="11">
        <f>Produccion_Exploracion!J50/(Produccion_Exploracion!K49+Produccion_Exploracion!L49)</f>
        <v>0.18702342504727393</v>
      </c>
      <c r="C50" s="11">
        <f>Refinacion_Comercio_Suministros!J50/(Refinacion_Comercio_Suministros!K49+Refinacion_Comercio_Suministros!L49)</f>
        <v>0.23263159259380251</v>
      </c>
      <c r="D50" s="11">
        <f>Gas!J50/(Gas!K49+Gas!L49)</f>
        <v>0.18187788070559058</v>
      </c>
      <c r="E50" s="11">
        <f>PDVSA!J50/(PDVSA!K49+PDVSA!L49)</f>
        <v>0.18022334393012626</v>
      </c>
      <c r="F50" s="11">
        <f>PDVSA!J50/(PDVSA!M50+PDVSA!N50)</f>
        <v>0.17839543092520505</v>
      </c>
      <c r="G50" s="10"/>
    </row>
    <row r="51" spans="1:7" x14ac:dyDescent="0.3">
      <c r="A51" s="4">
        <v>2009</v>
      </c>
      <c r="B51" s="11">
        <f>Produccion_Exploracion!J51/(Produccion_Exploracion!K50+Produccion_Exploracion!L50)</f>
        <v>6.5748478791079423E-2</v>
      </c>
      <c r="C51" s="11">
        <f>Refinacion_Comercio_Suministros!J51/(Refinacion_Comercio_Suministros!K50+Refinacion_Comercio_Suministros!L50)</f>
        <v>0.27846736149931561</v>
      </c>
      <c r="D51" s="11">
        <f>Gas!J51/(Gas!K50+Gas!L50)</f>
        <v>3.4132330902217733E-2</v>
      </c>
      <c r="E51" s="11">
        <f>PDVSA!J51/(PDVSA!K50+PDVSA!L50)</f>
        <v>8.5476308818409646E-2</v>
      </c>
      <c r="F51" s="11">
        <f>PDVSA!J51/(PDVSA!M51+PDVSA!N51)</f>
        <v>9.1152409288376007E-2</v>
      </c>
      <c r="G51" s="10"/>
    </row>
    <row r="52" spans="1:7" x14ac:dyDescent="0.3">
      <c r="A52" s="4">
        <v>2010</v>
      </c>
      <c r="B52" s="11">
        <f>Produccion_Exploracion!J52/(Produccion_Exploracion!K51+Produccion_Exploracion!L51)</f>
        <v>0.47613594530457048</v>
      </c>
      <c r="C52" s="11">
        <f>Refinacion_Comercio_Suministros!J52/(Refinacion_Comercio_Suministros!K51+Refinacion_Comercio_Suministros!L51)</f>
        <v>-0.9378530757464355</v>
      </c>
      <c r="D52" s="11">
        <f>Gas!J52/(Gas!K51+Gas!L51)</f>
        <v>0.34658648183705415</v>
      </c>
      <c r="E52" s="11">
        <f>PDVSA!J52/(PDVSA!K51+PDVSA!L51)</f>
        <v>0.12758328401203267</v>
      </c>
      <c r="F52" s="11">
        <f>PDVSA!J52/(PDVSA!M52+PDVSA!N52)</f>
        <v>9.71204116453315E-2</v>
      </c>
      <c r="G52" s="10"/>
    </row>
    <row r="53" spans="1:7" x14ac:dyDescent="0.3">
      <c r="A53" s="4">
        <v>2011</v>
      </c>
      <c r="B53" s="11">
        <f>Produccion_Exploracion!J53/(Produccion_Exploracion!K52+Produccion_Exploracion!L52)</f>
        <v>0.42980214518980359</v>
      </c>
      <c r="C53" s="11">
        <f>Refinacion_Comercio_Suministros!J53/(Refinacion_Comercio_Suministros!K52+Refinacion_Comercio_Suministros!L52)</f>
        <v>0.20524238993288696</v>
      </c>
      <c r="D53" s="11">
        <f>Gas!J53/(Gas!K52+Gas!L52)</f>
        <v>1.0416448472533193E-2</v>
      </c>
      <c r="E53" s="11">
        <f>PDVSA!J53/(PDVSA!K52+PDVSA!L52)</f>
        <v>0.28799614055730915</v>
      </c>
      <c r="F53" s="11">
        <f>PDVSA!J53/(PDVSA!M53+PDVSA!N53)</f>
        <v>0.30600337418414036</v>
      </c>
      <c r="G53" s="10"/>
    </row>
    <row r="54" spans="1:7" x14ac:dyDescent="0.3">
      <c r="A54" s="4">
        <v>2012</v>
      </c>
      <c r="B54" s="11">
        <f>Produccion_Exploracion!J54/(Produccion_Exploracion!K53+Produccion_Exploracion!L53)</f>
        <v>0.47269324664622325</v>
      </c>
      <c r="C54" s="11">
        <f>Refinacion_Comercio_Suministros!J54/(Refinacion_Comercio_Suministros!K53+Refinacion_Comercio_Suministros!L53)</f>
        <v>-0.13726733401721211</v>
      </c>
      <c r="D54" s="11">
        <f>Gas!J54/(Gas!K53+Gas!L53)</f>
        <v>-5.7343927889482206E-2</v>
      </c>
      <c r="E54" s="11">
        <f>PDVSA!J54/(PDVSA!K53+PDVSA!L53)</f>
        <v>0.22064456936161017</v>
      </c>
      <c r="F54" s="11">
        <f>PDVSA!J54/(PDVSA!M54+PDVSA!N54)</f>
        <v>0.2237960914207974</v>
      </c>
      <c r="G54" s="10"/>
    </row>
    <row r="55" spans="1:7" x14ac:dyDescent="0.3">
      <c r="A55" s="4">
        <v>2013</v>
      </c>
      <c r="B55" s="11">
        <f>Produccion_Exploracion!J55/(Produccion_Exploracion!K54+Produccion_Exploracion!L54)</f>
        <v>0.53173761450610191</v>
      </c>
      <c r="C55" s="11">
        <f>Refinacion_Comercio_Suministros!J55/(Refinacion_Comercio_Suministros!K54+Refinacion_Comercio_Suministros!L54)</f>
        <v>-3.546414937656301E-2</v>
      </c>
      <c r="D55" s="11">
        <f>Gas!J55/(Gas!K54+Gas!L54)</f>
        <v>9.138546501738086E-3</v>
      </c>
      <c r="E55" s="11">
        <f>PDVSA!J55/(PDVSA!K54+PDVSA!L54)</f>
        <v>0.29428699068329051</v>
      </c>
      <c r="F55" s="11">
        <f>PDVSA!J55/(PDVSA!M55+PDVSA!N55)</f>
        <v>0.26944198236461531</v>
      </c>
      <c r="G55" s="10"/>
    </row>
    <row r="56" spans="1:7" x14ac:dyDescent="0.3">
      <c r="A56" s="4">
        <v>2014</v>
      </c>
      <c r="B56" s="11">
        <f>Produccion_Exploracion!J56/(Produccion_Exploracion!K55+Produccion_Exploracion!L55)</f>
        <v>0.72477045424796493</v>
      </c>
      <c r="C56" s="11">
        <f>Refinacion_Comercio_Suministros!J56/(Refinacion_Comercio_Suministros!K55+Refinacion_Comercio_Suministros!L55)</f>
        <v>-0.20169511342500779</v>
      </c>
      <c r="D56" s="11">
        <f>Gas!J56/(Gas!K55+Gas!L55)</f>
        <v>-0.29572550807835768</v>
      </c>
      <c r="E56" s="11">
        <f>PDVSA!J56/(PDVSA!K55+PDVSA!L55)</f>
        <v>0.31833863727760414</v>
      </c>
      <c r="F56" s="11">
        <f>PDVSA!J56/(PDVSA!M56+PDVSA!N56)</f>
        <v>0.19583348703141742</v>
      </c>
      <c r="G56" s="10"/>
    </row>
    <row r="57" spans="1:7" x14ac:dyDescent="0.3">
      <c r="A57" s="4">
        <v>2015</v>
      </c>
      <c r="B57" s="11">
        <f>Produccion_Exploracion!J57/(Produccion_Exploracion!K56+Produccion_Exploracion!L56)</f>
        <v>0.20737174497524827</v>
      </c>
      <c r="C57" s="11">
        <f>Refinacion_Comercio_Suministros!J57/(Refinacion_Comercio_Suministros!K56+Refinacion_Comercio_Suministros!L56)</f>
        <v>-0.51066575112387858</v>
      </c>
      <c r="D57" s="11">
        <f>Gas!J57/(Gas!K56+Gas!L56)</f>
        <v>0.76101323715060287</v>
      </c>
      <c r="E57" s="11">
        <f>PDVSA!J57/(PDVSA!K56+PDVSA!L56)</f>
        <v>0.10861495940848007</v>
      </c>
      <c r="F57" s="11">
        <f>PDVSA!J57/(PDVSA!M57+PDVSA!N57)</f>
        <v>9.0770656991379789E-2</v>
      </c>
      <c r="G57" s="10"/>
    </row>
    <row r="58" spans="1:7" x14ac:dyDescent="0.3">
      <c r="A58" s="4">
        <v>2016</v>
      </c>
      <c r="B58" s="11">
        <f>Produccion_Exploracion!J58/(Produccion_Exploracion!K57+Produccion_Exploracion!L57)</f>
        <v>0.14037890262483466</v>
      </c>
      <c r="C58" s="11">
        <f>Refinacion_Comercio_Suministros!J58/(Refinacion_Comercio_Suministros!K57+Refinacion_Comercio_Suministros!L57)</f>
        <v>-0.6729465085382148</v>
      </c>
      <c r="D58" s="11">
        <f>Gas!J58/(Gas!K57+Gas!L57)</f>
        <v>6.1009359234411746E-2</v>
      </c>
      <c r="E58" s="11">
        <f>PDVSA!J58/(PDVSA!K57+PDVSA!L57)</f>
        <v>1.6871367849420029E-2</v>
      </c>
      <c r="F58" s="11">
        <f>PDVSA!J58/(PDVSA!M58+PDVSA!N58)</f>
        <v>8.9154391098137161E-3</v>
      </c>
      <c r="G58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4" sqref="B44"/>
    </sheetView>
  </sheetViews>
  <sheetFormatPr baseColWidth="10" defaultRowHeight="15" x14ac:dyDescent="0.25"/>
  <cols>
    <col min="5" max="5" width="16" customWidth="1"/>
  </cols>
  <sheetData>
    <row r="1" spans="1:5" ht="15.75" x14ac:dyDescent="0.3">
      <c r="A1" s="7" t="s">
        <v>0</v>
      </c>
      <c r="B1" s="3" t="s">
        <v>9</v>
      </c>
      <c r="C1" s="3" t="s">
        <v>10</v>
      </c>
      <c r="D1" s="3" t="s">
        <v>23</v>
      </c>
      <c r="E1" s="3" t="s">
        <v>24</v>
      </c>
    </row>
    <row r="2" spans="1:5" ht="15.75" x14ac:dyDescent="0.3">
      <c r="A2" s="8">
        <v>1960</v>
      </c>
      <c r="B2" s="9">
        <v>3.09</v>
      </c>
      <c r="C2" s="9">
        <v>4.669538757680761</v>
      </c>
      <c r="D2" s="19">
        <v>2.6388123946923265E-3</v>
      </c>
      <c r="E2" s="17">
        <f t="shared" ref="E2:E58" si="0">D2/$D$59</f>
        <v>1.2063186166262875E-6</v>
      </c>
    </row>
    <row r="3" spans="1:5" ht="15.75" x14ac:dyDescent="0.3">
      <c r="A3" s="8">
        <v>1961</v>
      </c>
      <c r="B3" s="9">
        <v>3.09</v>
      </c>
      <c r="C3" s="9">
        <v>4.6043847445604396</v>
      </c>
      <c r="D3" s="19">
        <v>2.5641707567073805E-3</v>
      </c>
      <c r="E3" s="17">
        <f t="shared" si="0"/>
        <v>1.1721966011098267E-6</v>
      </c>
    </row>
    <row r="4" spans="1:5" ht="15.75" x14ac:dyDescent="0.3">
      <c r="A4" s="8">
        <v>1962</v>
      </c>
      <c r="B4" s="9">
        <v>3.09</v>
      </c>
      <c r="C4" s="9">
        <v>4.6038199121991212</v>
      </c>
      <c r="D4" s="19">
        <v>2.5898874226964893E-3</v>
      </c>
      <c r="E4" s="17">
        <f t="shared" si="0"/>
        <v>1.1839528339525329E-6</v>
      </c>
    </row>
    <row r="5" spans="1:5" ht="15.75" x14ac:dyDescent="0.3">
      <c r="A5" s="8">
        <v>1963</v>
      </c>
      <c r="B5" s="9">
        <v>3.09</v>
      </c>
      <c r="C5" s="9">
        <v>4.6185669398476819</v>
      </c>
      <c r="D5" s="19">
        <v>2.618104103990083E-3</v>
      </c>
      <c r="E5" s="17">
        <f t="shared" si="0"/>
        <v>1.196851935083154E-6</v>
      </c>
    </row>
    <row r="6" spans="1:5" ht="15.75" x14ac:dyDescent="0.3">
      <c r="A6" s="8">
        <v>1964</v>
      </c>
      <c r="B6" s="9">
        <v>4.4000000000000004</v>
      </c>
      <c r="C6" s="9">
        <v>4.6655390139801316</v>
      </c>
      <c r="D6" s="19">
        <v>2.6736540600750583E-3</v>
      </c>
      <c r="E6" s="17">
        <f t="shared" si="0"/>
        <v>1.2222462929059622E-6</v>
      </c>
    </row>
    <row r="7" spans="1:5" ht="15.75" x14ac:dyDescent="0.3">
      <c r="A7" s="8">
        <v>1965</v>
      </c>
      <c r="B7" s="9">
        <v>4.4000000000000004</v>
      </c>
      <c r="C7" s="9">
        <v>4.7823210103821543</v>
      </c>
      <c r="D7" s="19">
        <v>2.7209123552012385E-3</v>
      </c>
      <c r="E7" s="17">
        <f t="shared" si="0"/>
        <v>1.2438501633877732E-6</v>
      </c>
    </row>
    <row r="8" spans="1:5" ht="15.75" x14ac:dyDescent="0.3">
      <c r="A8" s="8">
        <v>1966</v>
      </c>
      <c r="B8" s="9">
        <v>4.4000000000000004</v>
      </c>
      <c r="C8" s="9">
        <v>4.7798424303543632</v>
      </c>
      <c r="D8" s="19">
        <v>2.7681789950053156E-3</v>
      </c>
      <c r="E8" s="17">
        <f t="shared" si="0"/>
        <v>1.2654578485933277E-6</v>
      </c>
    </row>
    <row r="9" spans="1:5" ht="15.75" x14ac:dyDescent="0.3">
      <c r="A9" s="8">
        <v>1967</v>
      </c>
      <c r="B9" s="9">
        <v>4.4000000000000004</v>
      </c>
      <c r="C9" s="9">
        <v>4.7283423784523366</v>
      </c>
      <c r="D9" s="19">
        <v>2.7673540012483852E-3</v>
      </c>
      <c r="E9" s="17">
        <f t="shared" si="0"/>
        <v>1.2650807072211001E-6</v>
      </c>
    </row>
    <row r="10" spans="1:5" ht="15.75" x14ac:dyDescent="0.3">
      <c r="A10" s="8">
        <v>1968</v>
      </c>
      <c r="B10" s="9">
        <v>4.4000000000000004</v>
      </c>
      <c r="C10" s="9">
        <v>4.6516166965204837</v>
      </c>
      <c r="D10" s="19">
        <v>2.8038206201112864E-3</v>
      </c>
      <c r="E10" s="17">
        <f t="shared" si="0"/>
        <v>1.2817512220739994E-6</v>
      </c>
    </row>
    <row r="11" spans="1:5" ht="15.75" x14ac:dyDescent="0.3">
      <c r="A11" s="8">
        <v>1969</v>
      </c>
      <c r="B11" s="9">
        <v>4.4000000000000004</v>
      </c>
      <c r="C11" s="9">
        <v>4.332283592559719</v>
      </c>
      <c r="D11" s="19">
        <v>2.8718140594896349E-3</v>
      </c>
      <c r="E11" s="17">
        <f t="shared" si="0"/>
        <v>1.3128340500520436E-6</v>
      </c>
    </row>
    <row r="12" spans="1:5" ht="15.75" x14ac:dyDescent="0.3">
      <c r="A12" s="8">
        <v>1970</v>
      </c>
      <c r="B12" s="9">
        <v>4.4000000000000004</v>
      </c>
      <c r="C12" s="9">
        <v>4.0900654230634714</v>
      </c>
      <c r="D12" s="19">
        <v>2.9439864884621843E-3</v>
      </c>
      <c r="E12" s="17">
        <f t="shared" si="0"/>
        <v>1.345827280208095E-6</v>
      </c>
    </row>
    <row r="13" spans="1:5" ht="15.75" x14ac:dyDescent="0.3">
      <c r="A13" s="8">
        <v>1971</v>
      </c>
      <c r="B13" s="9">
        <v>4.3967000000000001</v>
      </c>
      <c r="C13" s="9">
        <v>4.1761355202187112</v>
      </c>
      <c r="D13" s="19">
        <v>3.0393614511830644E-3</v>
      </c>
      <c r="E13" s="17">
        <f t="shared" si="0"/>
        <v>1.3894274214389196E-6</v>
      </c>
    </row>
    <row r="14" spans="1:5" ht="15.75" x14ac:dyDescent="0.3">
      <c r="A14" s="8">
        <v>1972</v>
      </c>
      <c r="B14" s="9">
        <v>4.3</v>
      </c>
      <c r="C14" s="9">
        <v>3.9520859953556009</v>
      </c>
      <c r="D14" s="19">
        <v>3.1247613867197003E-3</v>
      </c>
      <c r="E14" s="17">
        <f t="shared" si="0"/>
        <v>1.4284675336893169E-6</v>
      </c>
    </row>
    <row r="15" spans="1:5" ht="15.75" x14ac:dyDescent="0.3">
      <c r="A15" s="8">
        <v>1973</v>
      </c>
      <c r="B15" s="9">
        <v>4.2130999999999998</v>
      </c>
      <c r="C15" s="9">
        <v>4.0905445659603723</v>
      </c>
      <c r="D15" s="19">
        <v>3.2533029932757598E-3</v>
      </c>
      <c r="E15" s="17">
        <f t="shared" si="0"/>
        <v>1.4872296242841302E-6</v>
      </c>
    </row>
    <row r="16" spans="1:5" ht="15.75" x14ac:dyDescent="0.3">
      <c r="A16" s="8">
        <v>1974</v>
      </c>
      <c r="B16" s="9">
        <v>4.2</v>
      </c>
      <c r="C16" s="9">
        <v>4.3087937742400877</v>
      </c>
      <c r="D16" s="19">
        <v>3.5228358383912811E-3</v>
      </c>
      <c r="E16" s="17">
        <f t="shared" si="0"/>
        <v>1.6104450864780664E-6</v>
      </c>
    </row>
    <row r="17" spans="1:5" ht="15.75" x14ac:dyDescent="0.3">
      <c r="A17" s="8">
        <v>1975</v>
      </c>
      <c r="B17" s="9">
        <v>4.2</v>
      </c>
      <c r="C17" s="9">
        <v>4.1455126040945984</v>
      </c>
      <c r="D17" s="19">
        <v>3.8852352862453017E-3</v>
      </c>
      <c r="E17" s="17">
        <f t="shared" si="0"/>
        <v>1.7761140068911693E-6</v>
      </c>
    </row>
    <row r="18" spans="1:5" ht="15.75" x14ac:dyDescent="0.3">
      <c r="A18" s="8">
        <v>1976</v>
      </c>
      <c r="B18" s="9">
        <v>4.2403000000000004</v>
      </c>
      <c r="C18" s="9">
        <v>4.41073266946474</v>
      </c>
      <c r="D18" s="19">
        <v>4.1796512079473481E-3</v>
      </c>
      <c r="E18" s="17">
        <f t="shared" si="0"/>
        <v>1.9107046311033068E-6</v>
      </c>
    </row>
    <row r="19" spans="1:5" ht="15.75" x14ac:dyDescent="0.3">
      <c r="A19" s="8">
        <v>1977</v>
      </c>
      <c r="B19" s="9">
        <v>4.28</v>
      </c>
      <c r="C19" s="9">
        <v>4.3304361666536515</v>
      </c>
      <c r="D19" s="19">
        <v>4.5039425823283205E-3</v>
      </c>
      <c r="E19" s="17">
        <f t="shared" si="0"/>
        <v>2.058952654689199E-6</v>
      </c>
    </row>
    <row r="20" spans="1:5" ht="15.75" x14ac:dyDescent="0.3">
      <c r="A20" s="8">
        <v>1978</v>
      </c>
      <c r="B20" s="9">
        <v>4.28</v>
      </c>
      <c r="C20" s="9">
        <v>4.224421687053912</v>
      </c>
      <c r="D20" s="19">
        <v>4.8273085131078997E-3</v>
      </c>
      <c r="E20" s="17">
        <f t="shared" si="0"/>
        <v>2.2067776168072718E-6</v>
      </c>
    </row>
    <row r="21" spans="1:5" ht="15.75" x14ac:dyDescent="0.3">
      <c r="A21" s="8">
        <v>1979</v>
      </c>
      <c r="B21" s="9">
        <v>4.28</v>
      </c>
      <c r="C21" s="9">
        <v>4.449685843581765</v>
      </c>
      <c r="D21" s="19">
        <v>5.4227409967287686E-3</v>
      </c>
      <c r="E21" s="17">
        <f t="shared" si="0"/>
        <v>2.4789763117128371E-6</v>
      </c>
    </row>
    <row r="22" spans="1:5" ht="15.75" x14ac:dyDescent="0.3">
      <c r="A22" s="8">
        <v>1980</v>
      </c>
      <c r="B22" s="9">
        <v>4.28</v>
      </c>
      <c r="C22" s="9">
        <v>5.1102020628965246</v>
      </c>
      <c r="D22" s="19">
        <v>6.5937056012177657E-3</v>
      </c>
      <c r="E22" s="17">
        <f t="shared" si="0"/>
        <v>3.0142763598127751E-6</v>
      </c>
    </row>
    <row r="23" spans="1:5" ht="15.75" x14ac:dyDescent="0.3">
      <c r="A23" s="8">
        <v>1981</v>
      </c>
      <c r="B23" s="9">
        <v>4.28</v>
      </c>
      <c r="C23" s="9">
        <v>5.5374551599271022</v>
      </c>
      <c r="D23" s="19">
        <v>7.6485621064757642E-3</v>
      </c>
      <c r="E23" s="17">
        <f t="shared" si="0"/>
        <v>3.4964982270139239E-6</v>
      </c>
    </row>
    <row r="24" spans="1:5" ht="15.75" x14ac:dyDescent="0.3">
      <c r="A24" s="8">
        <v>1982</v>
      </c>
      <c r="B24" s="9">
        <v>4.2832999999999997</v>
      </c>
      <c r="C24" s="9">
        <v>5.4967442661683439</v>
      </c>
      <c r="D24" s="19">
        <v>8.3883275898152445E-3</v>
      </c>
      <c r="E24" s="17">
        <f t="shared" si="0"/>
        <v>3.8346779613083766E-6</v>
      </c>
    </row>
    <row r="25" spans="1:5" ht="15.75" x14ac:dyDescent="0.3">
      <c r="A25" s="8">
        <v>1983</v>
      </c>
      <c r="B25" s="9">
        <v>4.2925000000000004</v>
      </c>
      <c r="C25" s="9">
        <v>5.999692951149763</v>
      </c>
      <c r="D25" s="19">
        <v>8.9190433318260889E-3</v>
      </c>
      <c r="E25" s="17">
        <f t="shared" si="0"/>
        <v>4.0772917526533128E-6</v>
      </c>
    </row>
    <row r="26" spans="1:5" ht="15.75" x14ac:dyDescent="0.3">
      <c r="A26" s="8">
        <v>1984</v>
      </c>
      <c r="B26" s="9">
        <v>5.7462</v>
      </c>
      <c r="C26" s="9">
        <v>6.8313545123672279</v>
      </c>
      <c r="D26" s="19">
        <v>9.9523415813331604E-3</v>
      </c>
      <c r="E26" s="17">
        <f t="shared" si="0"/>
        <v>4.5496583814500027E-6</v>
      </c>
    </row>
    <row r="27" spans="1:5" ht="15.75" x14ac:dyDescent="0.3">
      <c r="A27" s="8">
        <v>1985</v>
      </c>
      <c r="B27" s="9">
        <v>5.9924999999999997</v>
      </c>
      <c r="C27" s="9">
        <v>7.4994601039430755</v>
      </c>
      <c r="D27" s="19">
        <v>1.108516479637946E-2</v>
      </c>
      <c r="E27" s="17">
        <f t="shared" si="0"/>
        <v>5.0675223025098884E-6</v>
      </c>
    </row>
    <row r="28" spans="1:5" ht="15.75" x14ac:dyDescent="0.3">
      <c r="A28" s="8">
        <v>1986</v>
      </c>
      <c r="B28" s="9">
        <v>7.4924999999999997</v>
      </c>
      <c r="C28" s="9">
        <v>7.88431320631266</v>
      </c>
      <c r="D28" s="19">
        <v>1.2364736701282734E-2</v>
      </c>
      <c r="E28" s="17">
        <f t="shared" si="0"/>
        <v>5.6524715824592707E-6</v>
      </c>
    </row>
    <row r="29" spans="1:5" ht="15.75" x14ac:dyDescent="0.3">
      <c r="A29" s="8">
        <v>1987</v>
      </c>
      <c r="B29" s="9">
        <v>10.4558</v>
      </c>
      <c r="C29" s="9">
        <v>10.323985084905869</v>
      </c>
      <c r="D29" s="19">
        <v>1.5843648602158172E-2</v>
      </c>
      <c r="E29" s="17">
        <f t="shared" si="0"/>
        <v>7.2428370817535464E-6</v>
      </c>
    </row>
    <row r="30" spans="1:5" ht="15.75" x14ac:dyDescent="0.3">
      <c r="A30" s="8">
        <v>1988</v>
      </c>
      <c r="B30" s="9">
        <v>14.4925</v>
      </c>
      <c r="C30" s="9">
        <v>12.897695159292578</v>
      </c>
      <c r="D30" s="19">
        <v>2.0512573936678189E-2</v>
      </c>
      <c r="E30" s="17">
        <f t="shared" si="0"/>
        <v>9.377210696944294E-6</v>
      </c>
    </row>
    <row r="31" spans="1:5" ht="15.75" x14ac:dyDescent="0.3">
      <c r="A31" s="8">
        <v>1989</v>
      </c>
      <c r="B31" s="9">
        <v>36.89</v>
      </c>
      <c r="C31" s="9">
        <v>27.562369037330168</v>
      </c>
      <c r="D31" s="19">
        <v>3.7838161541137116E-2</v>
      </c>
      <c r="E31" s="17">
        <f t="shared" si="0"/>
        <v>1.7297508067567076E-5</v>
      </c>
    </row>
    <row r="32" spans="1:5" ht="15.75" x14ac:dyDescent="0.3">
      <c r="A32" s="8">
        <v>1990</v>
      </c>
      <c r="B32" s="9">
        <v>48.23</v>
      </c>
      <c r="C32" s="9">
        <v>38.872915324889028</v>
      </c>
      <c r="D32" s="19">
        <v>5.3221552532255578E-2</v>
      </c>
      <c r="E32" s="17">
        <f t="shared" si="0"/>
        <v>2.4329940906200538E-5</v>
      </c>
    </row>
    <row r="33" spans="1:5" ht="15.75" x14ac:dyDescent="0.3">
      <c r="A33" s="8">
        <v>1991</v>
      </c>
      <c r="B33" s="9">
        <v>56.96</v>
      </c>
      <c r="C33" s="9">
        <v>45.523338011302677</v>
      </c>
      <c r="D33" s="19">
        <v>7.1426197116741905E-2</v>
      </c>
      <c r="E33" s="17">
        <f t="shared" si="0"/>
        <v>3.2652094355040645E-5</v>
      </c>
    </row>
    <row r="34" spans="1:5" ht="15.75" x14ac:dyDescent="0.3">
      <c r="A34" s="8">
        <v>1992</v>
      </c>
      <c r="B34" s="9">
        <v>69.290000000000006</v>
      </c>
      <c r="C34" s="9">
        <v>57.552376456915333</v>
      </c>
      <c r="D34" s="19">
        <v>9.3870200961789024E-2</v>
      </c>
      <c r="E34" s="17">
        <f t="shared" si="0"/>
        <v>4.2912247643834447E-5</v>
      </c>
    </row>
    <row r="35" spans="1:5" ht="15.75" x14ac:dyDescent="0.3">
      <c r="A35" s="8">
        <v>1993</v>
      </c>
      <c r="B35" s="9">
        <v>92.31</v>
      </c>
      <c r="C35" s="9">
        <v>78.703222367693257</v>
      </c>
      <c r="D35" s="19">
        <v>0.1296550246304779</v>
      </c>
      <c r="E35" s="17">
        <f t="shared" si="0"/>
        <v>5.927108356224068E-5</v>
      </c>
    </row>
    <row r="36" spans="1:5" ht="15.75" x14ac:dyDescent="0.3">
      <c r="A36" s="8">
        <v>1994</v>
      </c>
      <c r="B36" s="9">
        <v>153.93</v>
      </c>
      <c r="C36" s="9">
        <v>133.35495634330888</v>
      </c>
      <c r="D36" s="19">
        <v>0.20850755083886982</v>
      </c>
      <c r="E36" s="17">
        <f t="shared" si="0"/>
        <v>9.5318083540155409E-5</v>
      </c>
    </row>
    <row r="37" spans="1:5" ht="15.75" x14ac:dyDescent="0.3">
      <c r="A37" s="8">
        <v>1995</v>
      </c>
      <c r="B37" s="9">
        <v>177.26</v>
      </c>
      <c r="C37" s="9">
        <v>207.92346079612372</v>
      </c>
      <c r="D37" s="19">
        <v>0.33345135817788923</v>
      </c>
      <c r="E37" s="17">
        <f t="shared" si="0"/>
        <v>1.5243545995099374E-4</v>
      </c>
    </row>
    <row r="38" spans="1:5" ht="15.75" x14ac:dyDescent="0.3">
      <c r="A38" s="8">
        <v>1996</v>
      </c>
      <c r="B38" s="9">
        <v>416.34750000000003</v>
      </c>
      <c r="C38" s="9">
        <v>452.53372462566256</v>
      </c>
      <c r="D38" s="19">
        <v>0.66648808367896495</v>
      </c>
      <c r="E38" s="17">
        <f t="shared" si="0"/>
        <v>3.0468137284737006E-4</v>
      </c>
    </row>
    <row r="39" spans="1:5" ht="15.75" x14ac:dyDescent="0.3">
      <c r="A39" s="8">
        <v>1997</v>
      </c>
      <c r="B39" s="9">
        <v>487.28016676593211</v>
      </c>
      <c r="C39" s="9">
        <v>638.33354412989468</v>
      </c>
      <c r="D39" s="18">
        <v>1</v>
      </c>
      <c r="E39" s="17">
        <f t="shared" si="0"/>
        <v>4.5714451662143968E-4</v>
      </c>
    </row>
    <row r="40" spans="1:5" ht="15.75" x14ac:dyDescent="0.3">
      <c r="A40" s="8">
        <v>1998</v>
      </c>
      <c r="B40" s="9">
        <v>546.93967590172497</v>
      </c>
      <c r="C40" s="9">
        <v>853.32657225082255</v>
      </c>
      <c r="D40" s="18">
        <v>1.3578201340704399</v>
      </c>
      <c r="E40" s="17">
        <f t="shared" si="0"/>
        <v>6.2072002884848974E-4</v>
      </c>
    </row>
    <row r="41" spans="1:5" ht="15.75" x14ac:dyDescent="0.3">
      <c r="A41" s="8">
        <v>1999</v>
      </c>
      <c r="B41" s="9">
        <v>609.31490029128383</v>
      </c>
      <c r="C41" s="9">
        <v>1192.7094593254078</v>
      </c>
      <c r="D41" s="18">
        <v>1.6778568480632015</v>
      </c>
      <c r="E41" s="17">
        <f t="shared" si="0"/>
        <v>7.6702305776782463E-4</v>
      </c>
    </row>
    <row r="42" spans="1:5" ht="15.75" x14ac:dyDescent="0.3">
      <c r="A42" s="8">
        <v>2000</v>
      </c>
      <c r="B42" s="9">
        <v>682.57797240067987</v>
      </c>
      <c r="C42" s="9">
        <v>1420.8147665995855</v>
      </c>
      <c r="D42" s="18">
        <v>1.9497620856696076</v>
      </c>
      <c r="E42" s="17">
        <f t="shared" si="0"/>
        <v>8.9132304618024286E-4</v>
      </c>
    </row>
    <row r="43" spans="1:5" ht="15.75" x14ac:dyDescent="0.3">
      <c r="A43" s="8">
        <v>2001</v>
      </c>
      <c r="B43" s="9">
        <v>721.1191028064045</v>
      </c>
      <c r="C43" s="9">
        <v>1561.0995925209556</v>
      </c>
      <c r="D43" s="18">
        <v>2.1940865084459369</v>
      </c>
      <c r="E43" s="17">
        <f t="shared" si="0"/>
        <v>1.0030146163291403E-3</v>
      </c>
    </row>
    <row r="44" spans="1:5" ht="15.75" x14ac:dyDescent="0.3">
      <c r="A44" s="8">
        <v>2002</v>
      </c>
      <c r="B44" s="9">
        <v>1180.8164711808304</v>
      </c>
      <c r="C44" s="9">
        <v>2369.1010046591873</v>
      </c>
      <c r="D44" s="18">
        <v>2.6862991006556216</v>
      </c>
      <c r="E44" s="17">
        <f t="shared" si="0"/>
        <v>1.2280269038698224E-3</v>
      </c>
    </row>
    <row r="45" spans="1:5" ht="15.75" x14ac:dyDescent="0.3">
      <c r="A45" s="8">
        <v>2003</v>
      </c>
      <c r="B45" s="9">
        <v>1616.6454745979793</v>
      </c>
      <c r="C45" s="9">
        <v>2396.2270133829243</v>
      </c>
      <c r="D45" s="18">
        <v>3.521483285564778</v>
      </c>
      <c r="E45" s="17">
        <f t="shared" si="0"/>
        <v>1.6098267743699898E-3</v>
      </c>
    </row>
    <row r="46" spans="1:5" ht="15.75" x14ac:dyDescent="0.3">
      <c r="A46" s="8">
        <v>2004</v>
      </c>
      <c r="B46" s="9">
        <v>1887.7880927860331</v>
      </c>
      <c r="C46" s="9">
        <v>4019.31795285203</v>
      </c>
      <c r="D46" s="18">
        <v>4.2873014523597108</v>
      </c>
      <c r="E46" s="17">
        <f t="shared" si="0"/>
        <v>1.9599163500493766E-3</v>
      </c>
    </row>
    <row r="47" spans="1:5" ht="15.75" x14ac:dyDescent="0.3">
      <c r="A47" s="8">
        <v>2005</v>
      </c>
      <c r="B47" s="9">
        <v>2113.5815135476182</v>
      </c>
      <c r="C47" s="9">
        <v>4519.8447744015475</v>
      </c>
      <c r="D47" s="18">
        <v>4.9713245734270668</v>
      </c>
      <c r="E47" s="17">
        <f t="shared" si="0"/>
        <v>2.2726137690876015E-3</v>
      </c>
    </row>
    <row r="48" spans="1:5" ht="15.75" x14ac:dyDescent="0.3">
      <c r="A48" s="8">
        <v>2006</v>
      </c>
      <c r="B48" s="9">
        <v>2143.2083817526295</v>
      </c>
      <c r="C48" s="9">
        <v>4653.969958584129</v>
      </c>
      <c r="D48" s="18">
        <v>5.6501152780955319</v>
      </c>
      <c r="E48" s="17">
        <f t="shared" si="0"/>
        <v>2.5829192176603931E-3</v>
      </c>
    </row>
    <row r="49" spans="1:5" ht="15.75" x14ac:dyDescent="0.3">
      <c r="A49" s="8">
        <v>2007</v>
      </c>
      <c r="B49" s="9">
        <v>2136.6186062002166</v>
      </c>
      <c r="C49" s="9">
        <v>4819.7387710453859</v>
      </c>
      <c r="D49" s="18">
        <v>6.7068389914914457</v>
      </c>
      <c r="E49" s="17">
        <f t="shared" si="0"/>
        <v>3.0659946688231811E-3</v>
      </c>
    </row>
    <row r="50" spans="1:5" ht="15.75" x14ac:dyDescent="0.3">
      <c r="A50" s="8">
        <v>2008</v>
      </c>
      <c r="B50" s="9">
        <v>2125.8720276872964</v>
      </c>
      <c r="C50" s="9">
        <v>6269.4929425815608</v>
      </c>
      <c r="D50" s="18">
        <v>8.8158698597875649</v>
      </c>
      <c r="E50" s="17">
        <f t="shared" si="0"/>
        <v>4.0301265656501059E-3</v>
      </c>
    </row>
    <row r="51" spans="1:5" ht="15.75" x14ac:dyDescent="0.3">
      <c r="A51" s="8">
        <v>2009</v>
      </c>
      <c r="B51" s="9">
        <v>2107.1214056115009</v>
      </c>
      <c r="C51" s="9">
        <v>7505.0659799722234</v>
      </c>
      <c r="D51" s="18">
        <v>11.336213552533039</v>
      </c>
      <c r="E51" s="17">
        <f t="shared" si="0"/>
        <v>5.18228786479013E-3</v>
      </c>
    </row>
    <row r="52" spans="1:5" ht="15.75" x14ac:dyDescent="0.3">
      <c r="A52" s="8">
        <v>2010</v>
      </c>
      <c r="B52" s="9">
        <v>4220.9060249378017</v>
      </c>
      <c r="C52" s="9">
        <v>11860.860452308396</v>
      </c>
      <c r="D52" s="18">
        <v>14.630792773495568</v>
      </c>
      <c r="E52" s="17">
        <f t="shared" si="0"/>
        <v>6.688386690228084E-3</v>
      </c>
    </row>
    <row r="53" spans="1:5" ht="15.75" x14ac:dyDescent="0.3">
      <c r="A53" s="8">
        <v>2011</v>
      </c>
      <c r="B53" s="9">
        <v>4249.3601902671053</v>
      </c>
      <c r="C53" s="9">
        <v>14510.11567380958</v>
      </c>
      <c r="D53" s="18">
        <v>18.602984936495719</v>
      </c>
      <c r="E53" s="17">
        <f t="shared" si="0"/>
        <v>8.5042525565102601E-3</v>
      </c>
    </row>
    <row r="54" spans="1:5" ht="15.75" x14ac:dyDescent="0.3">
      <c r="A54" s="8">
        <v>2012</v>
      </c>
      <c r="B54" s="9">
        <v>4278.7293193246232</v>
      </c>
      <c r="C54" s="9">
        <v>15624.657746854145</v>
      </c>
      <c r="D54" s="18">
        <v>22.530002903360018</v>
      </c>
      <c r="E54" s="17">
        <f t="shared" si="0"/>
        <v>1.0299467286736148E-2</v>
      </c>
    </row>
    <row r="55" spans="1:5" ht="15.75" x14ac:dyDescent="0.3">
      <c r="A55" s="8">
        <v>2013</v>
      </c>
      <c r="B55" s="9">
        <v>6114.2502171164733</v>
      </c>
      <c r="C55" s="9">
        <v>21738.50352204408</v>
      </c>
      <c r="D55" s="18">
        <v>31.209722755349279</v>
      </c>
      <c r="E55" s="17">
        <f t="shared" si="0"/>
        <v>1.4267353622883294E-2</v>
      </c>
    </row>
    <row r="56" spans="1:5" ht="15.75" x14ac:dyDescent="0.3">
      <c r="A56" s="8">
        <v>2014</v>
      </c>
      <c r="B56" s="9">
        <v>6588.765631103357</v>
      </c>
      <c r="C56" s="9">
        <v>32654.198332439155</v>
      </c>
      <c r="D56" s="18">
        <v>49.096194747579304</v>
      </c>
      <c r="E56" s="17">
        <f t="shared" si="0"/>
        <v>2.2444056215834209E-2</v>
      </c>
    </row>
    <row r="57" spans="1:5" ht="15.75" x14ac:dyDescent="0.3">
      <c r="A57" s="8">
        <v>2015</v>
      </c>
      <c r="B57" s="9">
        <v>75967.049553605888</v>
      </c>
      <c r="C57" s="9">
        <v>61328.008431674236</v>
      </c>
      <c r="D57" s="18">
        <v>103.98472531079868</v>
      </c>
      <c r="E57" s="17">
        <f t="shared" si="0"/>
        <v>4.7536046988218249E-2</v>
      </c>
    </row>
    <row r="58" spans="1:5" ht="15.75" x14ac:dyDescent="0.3">
      <c r="A58" s="8">
        <v>2016</v>
      </c>
      <c r="B58" s="9">
        <v>314537.44069864735</v>
      </c>
      <c r="C58" s="9">
        <v>263865.40476247494</v>
      </c>
      <c r="D58" s="18">
        <v>368.51226949446919</v>
      </c>
      <c r="E58" s="17">
        <f t="shared" si="0"/>
        <v>0.16846336330711884</v>
      </c>
    </row>
    <row r="59" spans="1:5" ht="15.75" x14ac:dyDescent="0.3">
      <c r="A59" s="8">
        <v>2017</v>
      </c>
      <c r="B59" s="17"/>
      <c r="C59" s="17"/>
      <c r="D59" s="18">
        <v>2187.492059164515</v>
      </c>
      <c r="E59" s="17">
        <f>D59/$D$59</f>
        <v>1</v>
      </c>
    </row>
    <row r="60" spans="1:5" ht="15.75" x14ac:dyDescent="0.3">
      <c r="A60" s="8">
        <v>2018</v>
      </c>
      <c r="B60" s="17"/>
      <c r="C60" s="17"/>
      <c r="D60" s="18">
        <v>2033077.0233748842</v>
      </c>
      <c r="E60" s="17">
        <f>D60/$D$59</f>
        <v>929.41001310486683</v>
      </c>
    </row>
    <row r="61" spans="1:5" ht="15.75" x14ac:dyDescent="0.3">
      <c r="A61" s="8">
        <v>2019</v>
      </c>
      <c r="B61" s="17"/>
      <c r="C61" s="17"/>
      <c r="D61" s="17"/>
      <c r="E61" s="17"/>
    </row>
    <row r="62" spans="1:5" ht="15.75" x14ac:dyDescent="0.3">
      <c r="A62" s="8">
        <v>2020</v>
      </c>
      <c r="B62" s="17"/>
      <c r="C62" s="17"/>
      <c r="D62" s="17"/>
      <c r="E62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3" workbookViewId="0">
      <selection activeCell="A4" sqref="A4"/>
    </sheetView>
  </sheetViews>
  <sheetFormatPr baseColWidth="10" defaultRowHeight="15.75" x14ac:dyDescent="0.3"/>
  <cols>
    <col min="1" max="1" width="16.85546875" style="2" customWidth="1"/>
    <col min="2" max="2" width="35.5703125" style="2" customWidth="1"/>
    <col min="3" max="3" width="37" style="2" customWidth="1"/>
    <col min="4" max="16384" width="11.42578125" style="2"/>
  </cols>
  <sheetData>
    <row r="1" spans="1:9" x14ac:dyDescent="0.3">
      <c r="A1" s="14" t="s">
        <v>15</v>
      </c>
      <c r="B1" s="14" t="s">
        <v>16</v>
      </c>
      <c r="C1" s="7" t="s">
        <v>17</v>
      </c>
    </row>
    <row r="2" spans="1:9" ht="87" customHeight="1" x14ac:dyDescent="0.3">
      <c r="A2" s="6" t="s">
        <v>35</v>
      </c>
      <c r="B2" s="15" t="s">
        <v>18</v>
      </c>
      <c r="C2" s="15" t="s">
        <v>18</v>
      </c>
    </row>
    <row r="3" spans="1:9" ht="101.25" customHeight="1" x14ac:dyDescent="0.3">
      <c r="A3" s="6" t="s">
        <v>36</v>
      </c>
      <c r="B3" s="20" t="s">
        <v>30</v>
      </c>
      <c r="C3" s="20" t="s">
        <v>31</v>
      </c>
    </row>
    <row r="4" spans="1:9" ht="254.25" customHeight="1" x14ac:dyDescent="0.3">
      <c r="A4" s="6" t="s">
        <v>34</v>
      </c>
      <c r="B4" s="20" t="s">
        <v>32</v>
      </c>
      <c r="C4" s="20" t="s">
        <v>33</v>
      </c>
    </row>
    <row r="6" spans="1:9" x14ac:dyDescent="0.3">
      <c r="A6" s="37" t="s">
        <v>22</v>
      </c>
      <c r="B6" s="37"/>
      <c r="C6" s="37"/>
      <c r="D6" s="37"/>
      <c r="E6" s="37"/>
      <c r="F6" s="37"/>
      <c r="G6" s="37"/>
      <c r="H6" s="37"/>
      <c r="I6" s="37"/>
    </row>
    <row r="7" spans="1:9" x14ac:dyDescent="0.3">
      <c r="A7" s="37"/>
      <c r="B7" s="37"/>
      <c r="C7" s="37"/>
      <c r="D7" s="37"/>
      <c r="E7" s="37"/>
      <c r="F7" s="37"/>
      <c r="G7" s="37"/>
      <c r="H7" s="37"/>
      <c r="I7" s="37"/>
    </row>
    <row r="8" spans="1:9" x14ac:dyDescent="0.3">
      <c r="A8" s="37"/>
      <c r="B8" s="37"/>
      <c r="C8" s="37"/>
      <c r="D8" s="37"/>
      <c r="E8" s="37"/>
      <c r="F8" s="37"/>
      <c r="G8" s="37"/>
      <c r="H8" s="37"/>
      <c r="I8" s="37"/>
    </row>
  </sheetData>
  <mergeCells count="1">
    <mergeCell ref="A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Gráficos</vt:lpstr>
      <vt:lpstr>PDVSA</vt:lpstr>
      <vt:lpstr>Produccion_Exploracion</vt:lpstr>
      <vt:lpstr>Refinacion_Comercio_Suministros</vt:lpstr>
      <vt:lpstr>Gas</vt:lpstr>
      <vt:lpstr>Deuda</vt:lpstr>
      <vt:lpstr>TasaGanancia</vt:lpstr>
      <vt:lpstr>TipoCambio_IPC</vt:lpstr>
      <vt:lpstr>Fuente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Gisella</dc:creator>
  <cp:lastModifiedBy>Gisella</cp:lastModifiedBy>
  <dcterms:created xsi:type="dcterms:W3CDTF">2021-07-17T14:50:09Z</dcterms:created>
  <dcterms:modified xsi:type="dcterms:W3CDTF">2021-09-23T15:58:09Z</dcterms:modified>
</cp:coreProperties>
</file>