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\Datos\Hidrocarburos\Politica de Precios de la energua en argentuna 1970 - 1988. Precios del gas natural y derivados\"/>
    </mc:Choice>
  </mc:AlternateContent>
  <xr:revisionPtr revIDLastSave="0" documentId="13_ncr:1_{C7C9B1F1-587C-4D3F-9325-DB8CC5F04BB3}" xr6:coauthVersionLast="45" xr6:coauthVersionMax="45" xr10:uidLastSave="{00000000-0000-0000-0000-000000000000}"/>
  <bookViews>
    <workbookView xWindow="-120" yWindow="-120" windowWidth="20730" windowHeight="11160" firstSheet="2" activeTab="5" xr2:uid="{64E64B1B-2A64-CC4F-ADE1-1D9B14250350}"/>
  </bookViews>
  <sheets>
    <sheet name="cuadro 2.1.1.6 (p. 115)" sheetId="1" r:id="rId1"/>
    <sheet name="simil cuadro 3.1.1.3 (p155)" sheetId="4" r:id="rId2"/>
    <sheet name="cuadro 3.1.1.2 (p.154)" sheetId="2" r:id="rId3"/>
    <sheet name="cuadro 3.1.3.1 (p170)" sheetId="6" r:id="rId4"/>
    <sheet name="cuadro 3.1.4.1 (p182)" sheetId="7" r:id="rId5"/>
    <sheet name="cuadro 3.1.5.1 (p200)" sheetId="8" r:id="rId6"/>
    <sheet name="cuadro 3.2.2.1.1. (p.219)" sheetId="5" r:id="rId7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8" l="1"/>
  <c r="F13" i="8"/>
  <c r="F12" i="8"/>
  <c r="F11" i="8"/>
  <c r="F10" i="8"/>
  <c r="F9" i="8"/>
  <c r="F8" i="8"/>
  <c r="F7" i="8"/>
  <c r="F6" i="8"/>
  <c r="F5" i="8"/>
  <c r="F4" i="8"/>
  <c r="F3" i="8"/>
  <c r="D14" i="8" l="1"/>
  <c r="D13" i="8"/>
  <c r="D12" i="8"/>
  <c r="D11" i="8"/>
  <c r="D10" i="8"/>
  <c r="D9" i="8"/>
  <c r="D8" i="8"/>
  <c r="D7" i="8"/>
  <c r="D6" i="8"/>
  <c r="D5" i="8"/>
  <c r="D4" i="8"/>
  <c r="D3" i="8"/>
  <c r="G5" i="4"/>
  <c r="G20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2" i="1"/>
  <c r="C2" i="1"/>
  <c r="B2" i="1"/>
  <c r="G6" i="4" l="1"/>
  <c r="G7" i="4"/>
  <c r="G15" i="4"/>
  <c r="G8" i="4"/>
  <c r="G16" i="4"/>
  <c r="G13" i="4"/>
  <c r="G9" i="4"/>
  <c r="G17" i="4"/>
  <c r="G14" i="4"/>
  <c r="G10" i="4"/>
  <c r="G18" i="4"/>
  <c r="G11" i="4"/>
  <c r="G19" i="4"/>
  <c r="G12" i="4"/>
  <c r="H2" i="4"/>
  <c r="F2" i="4"/>
  <c r="D2" i="4"/>
  <c r="C2" i="4"/>
  <c r="B2" i="4"/>
  <c r="H8" i="4" l="1"/>
  <c r="H16" i="4"/>
  <c r="H6" i="4"/>
  <c r="H14" i="4"/>
  <c r="H3" i="4"/>
  <c r="H7" i="4"/>
  <c r="H15" i="4"/>
  <c r="H5" i="4"/>
  <c r="H12" i="4"/>
  <c r="H11" i="4"/>
  <c r="H19" i="4"/>
  <c r="H10" i="4"/>
  <c r="H18" i="4"/>
  <c r="H9" i="4"/>
  <c r="H17" i="4"/>
  <c r="H13" i="4"/>
  <c r="H4" i="4"/>
  <c r="H20" i="4"/>
  <c r="B14" i="4"/>
  <c r="B10" i="4"/>
  <c r="B18" i="4"/>
  <c r="B8" i="4"/>
  <c r="B16" i="4"/>
  <c r="B9" i="4"/>
  <c r="B17" i="4"/>
  <c r="B7" i="4"/>
  <c r="B6" i="4"/>
  <c r="B5" i="4"/>
  <c r="B13" i="4"/>
  <c r="B4" i="4"/>
  <c r="B12" i="4"/>
  <c r="B20" i="4"/>
  <c r="B11" i="4"/>
  <c r="B19" i="4"/>
  <c r="B15" i="4"/>
  <c r="B3" i="4"/>
  <c r="C11" i="4"/>
  <c r="C19" i="4"/>
  <c r="C9" i="4"/>
  <c r="C17" i="4"/>
  <c r="C10" i="4"/>
  <c r="C18" i="4"/>
  <c r="C8" i="4"/>
  <c r="C16" i="4"/>
  <c r="C7" i="4"/>
  <c r="C15" i="4"/>
  <c r="C6" i="4"/>
  <c r="C14" i="4"/>
  <c r="C3" i="4"/>
  <c r="C5" i="4"/>
  <c r="C13" i="4"/>
  <c r="C4" i="4"/>
  <c r="C12" i="4"/>
  <c r="C20" i="4"/>
  <c r="D4" i="4"/>
  <c r="D12" i="4"/>
  <c r="D20" i="4"/>
  <c r="D10" i="4"/>
  <c r="D18" i="4"/>
  <c r="D16" i="4"/>
  <c r="D11" i="4"/>
  <c r="D19" i="4"/>
  <c r="D7" i="4"/>
  <c r="D15" i="4"/>
  <c r="D6" i="4"/>
  <c r="D14" i="4"/>
  <c r="D3" i="4"/>
  <c r="D5" i="4"/>
  <c r="D13" i="4"/>
  <c r="D9" i="4"/>
  <c r="D17" i="4"/>
  <c r="D8" i="4"/>
  <c r="F6" i="4"/>
  <c r="F14" i="4"/>
  <c r="F3" i="4"/>
  <c r="F4" i="4"/>
  <c r="F12" i="4"/>
  <c r="F20" i="4"/>
  <c r="F10" i="4"/>
  <c r="F5" i="4"/>
  <c r="F13" i="4"/>
  <c r="F18" i="4"/>
  <c r="F9" i="4"/>
  <c r="F17" i="4"/>
  <c r="F8" i="4"/>
  <c r="F16" i="4"/>
  <c r="F7" i="4"/>
  <c r="F15" i="4"/>
  <c r="F11" i="4"/>
  <c r="F19" i="4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<sst xmlns="http://schemas.openxmlformats.org/spreadsheetml/2006/main" count="182" uniqueCount="52">
  <si>
    <t>Produccion petróleo por administración miles m3</t>
  </si>
  <si>
    <t>producción petróleo por contratos</t>
  </si>
  <si>
    <t>Producción petróleo total</t>
  </si>
  <si>
    <t>Precios 1970 /m3</t>
  </si>
  <si>
    <t>miles m3</t>
  </si>
  <si>
    <t>anio</t>
  </si>
  <si>
    <t>Año</t>
  </si>
  <si>
    <t>regalias</t>
  </si>
  <si>
    <t>NA</t>
  </si>
  <si>
    <t>unidad</t>
  </si>
  <si>
    <t>indice pesos 1970</t>
  </si>
  <si>
    <t>precio_crudo_chubut</t>
  </si>
  <si>
    <t>precio_crudo_santa_cruz</t>
  </si>
  <si>
    <t>precio_crudo_mendoza</t>
  </si>
  <si>
    <t>precio_crudo_cuenca_neuquina</t>
  </si>
  <si>
    <t>precio_crudo_tierra_del_fuego</t>
  </si>
  <si>
    <t>precio_crudo_jujuy</t>
  </si>
  <si>
    <t>precio_crudo_salta</t>
  </si>
  <si>
    <t>precio_crudo_formosa</t>
  </si>
  <si>
    <t>precio_crudo_santa_cruz_sur</t>
  </si>
  <si>
    <t>pesos de 1970</t>
  </si>
  <si>
    <t>Precio oficial del petróleo cuenca neuquina</t>
  </si>
  <si>
    <t>precio_crudo_neuquina</t>
  </si>
  <si>
    <t>Valor unitario de Producto Compuesto, Al refinador (valor tanque)</t>
  </si>
  <si>
    <t>Valor unitario de Producto Compuesto, A nivel de comercialización (valor de retención)</t>
  </si>
  <si>
    <t>Valor unitario de Producto Compuesto, A nivel de los usuarios</t>
  </si>
  <si>
    <t>valor_unitario_compuesto_refinador</t>
  </si>
  <si>
    <t>valor_unitario_compuesto_comercializacion</t>
  </si>
  <si>
    <t>valor_unitario_compuesto_usuarios</t>
  </si>
  <si>
    <t>Precio Promedio de EEUU</t>
  </si>
  <si>
    <t>Precio Internacional Arabia Saudita (34°API)</t>
  </si>
  <si>
    <t>Precio oficial Argentina (Cuenca Neuquina). A tasa de cambio oficial</t>
  </si>
  <si>
    <t>Precio oficial Argentina (Cuenca Neuquina). A tasa de cambio libre</t>
  </si>
  <si>
    <t>Precio oficial Argentina (Cuenca Neuquina). A tasa de cambio de paridad teórica</t>
  </si>
  <si>
    <t>usd/m3</t>
  </si>
  <si>
    <t>precio_crudo_neuquina_tc_oficial</t>
  </si>
  <si>
    <t>precio_crudo_neuquina_tc_libre</t>
  </si>
  <si>
    <t>precio_crudo_neuquina_tc_paridad_teorica</t>
  </si>
  <si>
    <t>precio_crudo_eeuu</t>
  </si>
  <si>
    <t>precio_crudo_as</t>
  </si>
  <si>
    <t>Precio Promedio pagados a los contratistas en terminos reales (pesos de 1970)</t>
  </si>
  <si>
    <t>precio_contratistas_usd_m3</t>
  </si>
  <si>
    <t>precio_contratistas_pesos_1970_m3</t>
  </si>
  <si>
    <t>Precio Promedio pagados a los contratistas en dólares a tipo de cambio oficial</t>
  </si>
  <si>
    <t>Precio medio de los contratos (1)</t>
  </si>
  <si>
    <t>Estimación de las regalías (2)</t>
  </si>
  <si>
    <t>Precio de los contratos con regalías (3) = (1) + (2)</t>
  </si>
  <si>
    <t>Relación de precios (5) = (3)/(4)</t>
  </si>
  <si>
    <t>Precio oficial del crudo de la cuenca Neuquina (precio cobrado a las refinadoras privadas)</t>
  </si>
  <si>
    <t>precio_medio_contatos</t>
  </si>
  <si>
    <t>precio_contrato_con_regalias</t>
  </si>
  <si>
    <t>relacion_de_precios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</si>
</sst>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9700-51DA-164F-B324-E05665B326B0}">
  <dimension ref="A1:E22"/>
  <sheetViews>
    <sheetView topLeftCell="A13" workbookViewId="0">
      <selection activeCell="B22" sqref="B22"/>
    </sheetView>
  </sheetViews>
  <sheetFormatPr baseColWidth="10" defaultRowHeight="15.75" x14ac:dyDescent="0.25"/>
  <sheetData>
    <row r="1" spans="1:5" x14ac:dyDescent="0.25">
      <c r="A1" t="s">
        <v>6</v>
      </c>
      <c r="B1" t="s">
        <v>0</v>
      </c>
      <c r="C1" t="s">
        <v>1</v>
      </c>
      <c r="D1" t="s">
        <v>2</v>
      </c>
    </row>
    <row r="2" spans="1:5" x14ac:dyDescent="0.25">
      <c r="A2" t="s">
        <v>5</v>
      </c>
      <c r="B2" t="str">
        <f>LOWER(SUBSTITUTE(B1," ","_"))</f>
        <v>produccion_petróleo_por_administración_miles_m3</v>
      </c>
      <c r="C2" t="str">
        <f t="shared" ref="C2:D2" si="0">LOWER(SUBSTITUTE(C1," ","_"))</f>
        <v>producción_petróleo_por_contratos</v>
      </c>
      <c r="D2" t="str">
        <f t="shared" si="0"/>
        <v>producción_petróleo_total</v>
      </c>
    </row>
    <row r="3" spans="1:5" x14ac:dyDescent="0.25">
      <c r="A3">
        <v>1970</v>
      </c>
      <c r="B3">
        <v>15380</v>
      </c>
      <c r="C3">
        <v>7221</v>
      </c>
      <c r="D3">
        <f>B3+C3</f>
        <v>22601</v>
      </c>
      <c r="E3" t="s">
        <v>4</v>
      </c>
    </row>
    <row r="4" spans="1:5" x14ac:dyDescent="0.25">
      <c r="A4">
        <v>1971</v>
      </c>
      <c r="B4">
        <v>16931</v>
      </c>
      <c r="C4">
        <v>7440</v>
      </c>
      <c r="D4">
        <f t="shared" ref="D4:D22" si="1">B4+C4</f>
        <v>24371</v>
      </c>
      <c r="E4" t="s">
        <v>4</v>
      </c>
    </row>
    <row r="5" spans="1:5" x14ac:dyDescent="0.25">
      <c r="A5">
        <v>1972</v>
      </c>
      <c r="B5">
        <v>17583</v>
      </c>
      <c r="C5">
        <v>7429</v>
      </c>
      <c r="D5">
        <f t="shared" si="1"/>
        <v>25012</v>
      </c>
      <c r="E5" t="s">
        <v>4</v>
      </c>
    </row>
    <row r="6" spans="1:5" x14ac:dyDescent="0.25">
      <c r="A6">
        <v>1973</v>
      </c>
      <c r="B6">
        <v>17326</v>
      </c>
      <c r="C6">
        <v>6950</v>
      </c>
      <c r="D6">
        <f t="shared" si="1"/>
        <v>24276</v>
      </c>
      <c r="E6" t="s">
        <v>4</v>
      </c>
    </row>
    <row r="7" spans="1:5" x14ac:dyDescent="0.25">
      <c r="A7">
        <v>1974</v>
      </c>
      <c r="B7">
        <v>17195</v>
      </c>
      <c r="C7">
        <v>6679</v>
      </c>
      <c r="D7">
        <f t="shared" si="1"/>
        <v>23874</v>
      </c>
      <c r="E7" t="s">
        <v>4</v>
      </c>
    </row>
    <row r="8" spans="1:5" x14ac:dyDescent="0.25">
      <c r="A8">
        <v>1975</v>
      </c>
      <c r="B8">
        <v>16624</v>
      </c>
      <c r="C8">
        <v>6185</v>
      </c>
      <c r="D8">
        <f t="shared" si="1"/>
        <v>22809</v>
      </c>
      <c r="E8" t="s">
        <v>4</v>
      </c>
    </row>
    <row r="9" spans="1:5" x14ac:dyDescent="0.25">
      <c r="A9">
        <v>1976</v>
      </c>
      <c r="B9">
        <v>17090</v>
      </c>
      <c r="C9">
        <v>5864</v>
      </c>
      <c r="D9">
        <f t="shared" si="1"/>
        <v>22954</v>
      </c>
      <c r="E9" t="s">
        <v>4</v>
      </c>
    </row>
    <row r="10" spans="1:5" x14ac:dyDescent="0.25">
      <c r="A10">
        <v>1977</v>
      </c>
      <c r="B10">
        <v>18736</v>
      </c>
      <c r="C10">
        <v>6050</v>
      </c>
      <c r="D10">
        <f t="shared" si="1"/>
        <v>24786</v>
      </c>
      <c r="E10" t="s">
        <v>4</v>
      </c>
    </row>
    <row r="11" spans="1:5" x14ac:dyDescent="0.25">
      <c r="A11">
        <v>1978</v>
      </c>
      <c r="B11">
        <v>17790</v>
      </c>
      <c r="C11">
        <v>8221</v>
      </c>
      <c r="D11">
        <f t="shared" si="1"/>
        <v>26011</v>
      </c>
      <c r="E11" t="s">
        <v>4</v>
      </c>
    </row>
    <row r="12" spans="1:5" x14ac:dyDescent="0.25">
      <c r="A12">
        <v>1979</v>
      </c>
      <c r="B12">
        <v>18276</v>
      </c>
      <c r="C12">
        <v>8884</v>
      </c>
      <c r="D12">
        <f t="shared" si="1"/>
        <v>27160</v>
      </c>
      <c r="E12" t="s">
        <v>4</v>
      </c>
    </row>
    <row r="13" spans="1:5" x14ac:dyDescent="0.25">
      <c r="A13">
        <v>1980</v>
      </c>
      <c r="B13">
        <v>18369</v>
      </c>
      <c r="C13">
        <v>9797</v>
      </c>
      <c r="D13">
        <f t="shared" si="1"/>
        <v>28166</v>
      </c>
      <c r="E13" t="s">
        <v>4</v>
      </c>
    </row>
    <row r="14" spans="1:5" x14ac:dyDescent="0.25">
      <c r="A14">
        <v>1981</v>
      </c>
      <c r="B14">
        <v>18189</v>
      </c>
      <c r="C14">
        <v>10216</v>
      </c>
      <c r="D14">
        <f t="shared" si="1"/>
        <v>28405</v>
      </c>
      <c r="E14" t="s">
        <v>4</v>
      </c>
    </row>
    <row r="15" spans="1:5" x14ac:dyDescent="0.25">
      <c r="A15">
        <v>1982</v>
      </c>
      <c r="B15">
        <v>18494</v>
      </c>
      <c r="C15">
        <v>9443</v>
      </c>
      <c r="D15">
        <f t="shared" si="1"/>
        <v>27937</v>
      </c>
      <c r="E15" t="s">
        <v>4</v>
      </c>
    </row>
    <row r="16" spans="1:5" x14ac:dyDescent="0.25">
      <c r="A16">
        <v>1983</v>
      </c>
      <c r="B16">
        <v>19367</v>
      </c>
      <c r="C16">
        <v>8495</v>
      </c>
      <c r="D16">
        <f t="shared" si="1"/>
        <v>27862</v>
      </c>
      <c r="E16" t="s">
        <v>4</v>
      </c>
    </row>
    <row r="17" spans="1:5" x14ac:dyDescent="0.25">
      <c r="A17">
        <v>1984</v>
      </c>
      <c r="B17">
        <v>18797</v>
      </c>
      <c r="C17">
        <v>8344</v>
      </c>
      <c r="D17">
        <f t="shared" si="1"/>
        <v>27141</v>
      </c>
      <c r="E17" t="s">
        <v>4</v>
      </c>
    </row>
    <row r="18" spans="1:5" x14ac:dyDescent="0.25">
      <c r="A18">
        <v>1985</v>
      </c>
      <c r="B18">
        <v>18250</v>
      </c>
      <c r="C18">
        <v>7733</v>
      </c>
      <c r="D18">
        <f t="shared" si="1"/>
        <v>25983</v>
      </c>
      <c r="E18" t="s">
        <v>4</v>
      </c>
    </row>
    <row r="19" spans="1:5" x14ac:dyDescent="0.25">
      <c r="A19">
        <v>1986</v>
      </c>
      <c r="B19">
        <v>16856</v>
      </c>
      <c r="C19">
        <v>7742</v>
      </c>
      <c r="D19">
        <f t="shared" si="1"/>
        <v>24598</v>
      </c>
      <c r="E19" t="s">
        <v>4</v>
      </c>
    </row>
    <row r="20" spans="1:5" x14ac:dyDescent="0.25">
      <c r="A20">
        <v>1987</v>
      </c>
      <c r="B20">
        <v>15966</v>
      </c>
      <c r="C20">
        <v>8311</v>
      </c>
      <c r="D20">
        <f t="shared" si="1"/>
        <v>24277</v>
      </c>
      <c r="E20" t="s">
        <v>4</v>
      </c>
    </row>
    <row r="21" spans="1:5" x14ac:dyDescent="0.25">
      <c r="A21">
        <v>1988</v>
      </c>
      <c r="B21">
        <v>17050</v>
      </c>
      <c r="C21">
        <v>8555</v>
      </c>
      <c r="D21">
        <f t="shared" si="1"/>
        <v>25605</v>
      </c>
      <c r="E21" t="s">
        <v>4</v>
      </c>
    </row>
    <row r="22" spans="1:5" x14ac:dyDescent="0.25">
      <c r="A22">
        <v>1989</v>
      </c>
      <c r="B22">
        <v>16632</v>
      </c>
      <c r="C22">
        <v>9318</v>
      </c>
      <c r="D22">
        <f t="shared" si="1"/>
        <v>25950</v>
      </c>
      <c r="E2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0810-BDEE-439C-A38E-72DA4A861D19}">
  <dimension ref="A1:I20"/>
  <sheetViews>
    <sheetView workbookViewId="0">
      <selection sqref="A1:XFD1"/>
    </sheetView>
  </sheetViews>
  <sheetFormatPr baseColWidth="10" defaultRowHeight="15.75" x14ac:dyDescent="0.25"/>
  <cols>
    <col min="2" max="6" width="13.375" bestFit="1" customWidth="1"/>
    <col min="7" max="7" width="11.375" bestFit="1" customWidth="1"/>
    <col min="8" max="8" width="13.375" bestFit="1" customWidth="1"/>
  </cols>
  <sheetData>
    <row r="1" spans="1:9" s="1" customFormat="1" ht="42.75" customHeight="1" x14ac:dyDescent="0.25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9</v>
      </c>
    </row>
    <row r="2" spans="1:9" x14ac:dyDescent="0.25">
      <c r="A2">
        <v>1970</v>
      </c>
      <c r="B2">
        <f>E2*0.748</f>
        <v>46.450800000000001</v>
      </c>
      <c r="C2">
        <f>E2*0.867</f>
        <v>53.840699999999998</v>
      </c>
      <c r="D2">
        <f>E2*0.881</f>
        <v>54.710100000000004</v>
      </c>
      <c r="E2">
        <v>62.1</v>
      </c>
      <c r="F2">
        <f>E2*1.091</f>
        <v>67.751099999999994</v>
      </c>
      <c r="H2">
        <f>E2*1.048</f>
        <v>65.080800000000011</v>
      </c>
      <c r="I2" t="s">
        <v>20</v>
      </c>
    </row>
    <row r="3" spans="1:9" x14ac:dyDescent="0.25">
      <c r="A3">
        <v>1971</v>
      </c>
      <c r="B3" s="2">
        <f>B$2*('cuadro 3.1.1.2 (p.154)'!B3/100)</f>
        <v>38.517003360000004</v>
      </c>
      <c r="C3" s="2">
        <f>C$2*('cuadro 3.1.1.2 (p.154)'!C3/100)</f>
        <v>45.683833949999993</v>
      </c>
      <c r="D3" s="2">
        <f>D$2*('cuadro 3.1.1.2 (p.154)'!D3/100)</f>
        <v>50.847566940000007</v>
      </c>
      <c r="E3" s="2">
        <f>E$2*('cuadro 3.1.1.2 (p.154)'!E3/100)</f>
        <v>53.772390000000001</v>
      </c>
      <c r="F3" s="2">
        <f>F$2*('cuadro 3.1.1.2 (p.154)'!F3/100)</f>
        <v>57.879764729999998</v>
      </c>
      <c r="G3" s="2"/>
      <c r="H3" s="2">
        <f>H$2*('cuadro 3.1.1.2 (p.154)'!H3/100)</f>
        <v>49.376802960000013</v>
      </c>
    </row>
    <row r="4" spans="1:9" x14ac:dyDescent="0.25">
      <c r="A4">
        <v>1972</v>
      </c>
      <c r="B4" s="2">
        <f>B$2*('cuadro 3.1.1.2 (p.154)'!B4/100)</f>
        <v>33.871923360000004</v>
      </c>
      <c r="C4" s="2">
        <f>C$2*('cuadro 3.1.1.2 (p.154)'!C4/100)</f>
        <v>39.615987060000002</v>
      </c>
      <c r="D4" s="2">
        <f>D$2*('cuadro 3.1.1.2 (p.154)'!D4/100)</f>
        <v>39.396743010000009</v>
      </c>
      <c r="E4" s="2">
        <f>E$2*('cuadro 3.1.1.2 (p.154)'!E4/100)</f>
        <v>45.997469999999993</v>
      </c>
      <c r="F4" s="2">
        <f>F$2*('cuadro 3.1.1.2 (p.154)'!F4/100)</f>
        <v>49.194073709999991</v>
      </c>
      <c r="G4" s="2"/>
      <c r="H4" s="2">
        <f>H$2*('cuadro 3.1.1.2 (p.154)'!H4/100)</f>
        <v>50.990806800000009</v>
      </c>
    </row>
    <row r="5" spans="1:9" x14ac:dyDescent="0.25">
      <c r="A5">
        <v>1973</v>
      </c>
      <c r="B5" s="2">
        <f>B$2*('cuadro 3.1.1.2 (p.154)'!B5/100)</f>
        <v>44.10038952</v>
      </c>
      <c r="C5" s="2">
        <f>C$2*('cuadro 3.1.1.2 (p.154)'!C5/100)</f>
        <v>52.096261319999996</v>
      </c>
      <c r="D5" s="2">
        <f>D$2*('cuadro 3.1.1.2 (p.154)'!D5/100)</f>
        <v>52.330210650000005</v>
      </c>
      <c r="E5" s="2">
        <f>E$2*('cuadro 3.1.1.2 (p.154)'!E5/100)</f>
        <v>60.261840000000007</v>
      </c>
      <c r="F5" s="2">
        <f>F$2*('cuadro 3.1.1.2 (p.154)'!F5/100)</f>
        <v>66.822909929999994</v>
      </c>
      <c r="G5" s="2">
        <f>E5*1.136</f>
        <v>68.45745024</v>
      </c>
      <c r="H5" s="2">
        <f>H$2*('cuadro 3.1.1.2 (p.154)'!H5/100)</f>
        <v>71.172362880000009</v>
      </c>
    </row>
    <row r="6" spans="1:9" x14ac:dyDescent="0.25">
      <c r="A6">
        <v>1974</v>
      </c>
      <c r="B6" s="2">
        <f>B$2*('cuadro 3.1.1.2 (p.154)'!B6/100)</f>
        <v>77.744703959999995</v>
      </c>
      <c r="C6" s="2">
        <f>C$2*('cuadro 3.1.1.2 (p.154)'!C6/100)</f>
        <v>93.639745439999984</v>
      </c>
      <c r="D6" s="2">
        <f>D$2*('cuadro 3.1.1.2 (p.154)'!D6/100)</f>
        <v>93.346372619999997</v>
      </c>
      <c r="E6" s="2">
        <f>E$2*('cuadro 3.1.1.2 (p.154)'!E6/100)</f>
        <v>107.08524</v>
      </c>
      <c r="F6" s="2">
        <f>F$2*('cuadro 3.1.1.2 (p.154)'!F6/100)</f>
        <v>125.45471186999998</v>
      </c>
      <c r="G6" s="2">
        <f>G$5*('cuadro 3.1.1.2 (p.154)'!G6/100)</f>
        <v>139.180842082944</v>
      </c>
      <c r="H6" s="2">
        <f>H$2*('cuadro 3.1.1.2 (p.154)'!H6/100)</f>
        <v>142.77425904000003</v>
      </c>
    </row>
    <row r="7" spans="1:9" x14ac:dyDescent="0.25">
      <c r="A7">
        <v>1975</v>
      </c>
      <c r="B7" s="2">
        <f>B$2*('cuadro 3.1.1.2 (p.154)'!B7/100)</f>
        <v>51.648644519999998</v>
      </c>
      <c r="C7" s="2">
        <f>C$2*('cuadro 3.1.1.2 (p.154)'!C7/100)</f>
        <v>64.005824159999989</v>
      </c>
      <c r="D7" s="2">
        <f>D$2*('cuadro 3.1.1.2 (p.154)'!D7/100)</f>
        <v>62.872846920000008</v>
      </c>
      <c r="E7" s="2">
        <f>E$2*('cuadro 3.1.1.2 (p.154)'!E7/100)</f>
        <v>74.942280000000011</v>
      </c>
      <c r="F7" s="2">
        <f>F$2*('cuadro 3.1.1.2 (p.154)'!F7/100)</f>
        <v>91.348808129999995</v>
      </c>
      <c r="G7" s="2">
        <f>G$5*('cuadro 3.1.1.2 (p.154)'!G7/100)</f>
        <v>98.434967700095996</v>
      </c>
      <c r="H7" s="2">
        <f>H$2*('cuadro 3.1.1.2 (p.154)'!H7/100)</f>
        <v>108.84763800000002</v>
      </c>
    </row>
    <row r="8" spans="1:9" x14ac:dyDescent="0.25">
      <c r="A8">
        <v>1976</v>
      </c>
      <c r="B8" s="2">
        <f>B$2*('cuadro 3.1.1.2 (p.154)'!B8/100)</f>
        <v>45.888745320000005</v>
      </c>
      <c r="C8" s="2">
        <f>C$2*('cuadro 3.1.1.2 (p.154)'!C8/100)</f>
        <v>55.978175790000002</v>
      </c>
      <c r="D8" s="2">
        <f>D$2*('cuadro 3.1.1.2 (p.154)'!D8/100)</f>
        <v>54.710100000000004</v>
      </c>
      <c r="E8" s="2">
        <f>E$2*('cuadro 3.1.1.2 (p.154)'!E8/100)</f>
        <v>64.900710000000004</v>
      </c>
      <c r="F8" s="2">
        <f>F$2*('cuadro 3.1.1.2 (p.154)'!F8/100)</f>
        <v>80.467981469999998</v>
      </c>
      <c r="G8" s="2">
        <f>G$5*('cuadro 3.1.1.2 (p.154)'!G8/100)</f>
        <v>83.935679739264003</v>
      </c>
      <c r="H8" s="2">
        <f>H$2*('cuadro 3.1.1.2 (p.154)'!H8/100)</f>
        <v>97.126585920000025</v>
      </c>
    </row>
    <row r="9" spans="1:9" x14ac:dyDescent="0.25">
      <c r="A9">
        <v>1977</v>
      </c>
      <c r="B9" s="2">
        <f>B$2*('cuadro 3.1.1.2 (p.154)'!B9/100)</f>
        <v>55.420449480000002</v>
      </c>
      <c r="C9" s="2">
        <f>C$2*('cuadro 3.1.1.2 (p.154)'!C9/100)</f>
        <v>62.029870469999992</v>
      </c>
      <c r="D9" s="2">
        <f>D$2*('cuadro 3.1.1.2 (p.154)'!D9/100)</f>
        <v>58.835241540000013</v>
      </c>
      <c r="E9" s="2">
        <f>E$2*('cuadro 3.1.1.2 (p.154)'!E9/100)</f>
        <v>69.191820000000007</v>
      </c>
      <c r="F9" s="2">
        <f>F$2*('cuadro 3.1.1.2 (p.154)'!F9/100)</f>
        <v>75.352773420000005</v>
      </c>
      <c r="G9" s="2">
        <f>G$5*('cuadro 3.1.1.2 (p.154)'!G9/100)</f>
        <v>79.102583752320001</v>
      </c>
      <c r="H9" s="2">
        <f>H$2*('cuadro 3.1.1.2 (p.154)'!H9/100)</f>
        <v>76.671690480000009</v>
      </c>
    </row>
    <row r="10" spans="1:9" x14ac:dyDescent="0.25">
      <c r="A10">
        <v>1978</v>
      </c>
      <c r="B10" s="2">
        <f>B$2*('cuadro 3.1.1.2 (p.154)'!B10/100)</f>
        <v>71.747905680000002</v>
      </c>
      <c r="C10" s="2">
        <f>C$2*('cuadro 3.1.1.2 (p.154)'!C10/100)</f>
        <v>76.690693079999988</v>
      </c>
      <c r="D10" s="2">
        <f>D$2*('cuadro 3.1.1.2 (p.154)'!D10/100)</f>
        <v>74.547982259999998</v>
      </c>
      <c r="E10" s="2">
        <f>E$2*('cuadro 3.1.1.2 (p.154)'!E10/100)</f>
        <v>83.779110000000003</v>
      </c>
      <c r="F10" s="2">
        <f>F$2*('cuadro 3.1.1.2 (p.154)'!F10/100)</f>
        <v>84.688874999999996</v>
      </c>
      <c r="G10" s="2">
        <f>G$5*('cuadro 3.1.1.2 (p.154)'!G10/100)</f>
        <v>69.984051380352</v>
      </c>
      <c r="H10" s="2">
        <f>H$2*('cuadro 3.1.1.2 (p.154)'!H10/100)</f>
        <v>83.732957280000008</v>
      </c>
    </row>
    <row r="11" spans="1:9" x14ac:dyDescent="0.25">
      <c r="A11">
        <v>1979</v>
      </c>
      <c r="B11" s="2">
        <f>B$2*('cuadro 3.1.1.2 (p.154)'!B11/100)</f>
        <v>56.368045800000004</v>
      </c>
      <c r="C11" s="2">
        <f>C$2*('cuadro 3.1.1.2 (p.154)'!C11/100)</f>
        <v>60.107757480000004</v>
      </c>
      <c r="D11" s="2">
        <f>D$2*('cuadro 3.1.1.2 (p.154)'!D11/100)</f>
        <v>57.155641469999999</v>
      </c>
      <c r="E11" s="2">
        <f>E$2*('cuadro 3.1.1.2 (p.154)'!E11/100)</f>
        <v>64.925549999999987</v>
      </c>
      <c r="F11" s="2">
        <f>F$2*('cuadro 3.1.1.2 (p.154)'!F11/100)</f>
        <v>66.524805089999987</v>
      </c>
      <c r="G11" s="2">
        <f>G$5*('cuadro 3.1.1.2 (p.154)'!G11/100)</f>
        <v>70.983530153855995</v>
      </c>
      <c r="H11" s="2">
        <f>H$2*('cuadro 3.1.1.2 (p.154)'!H11/100)</f>
        <v>65.230485840000014</v>
      </c>
    </row>
    <row r="12" spans="1:9" x14ac:dyDescent="0.25">
      <c r="A12">
        <v>1980</v>
      </c>
      <c r="B12" s="2">
        <f>B$2*('cuadro 3.1.1.2 (p.154)'!B12/100)</f>
        <v>53.344098720000005</v>
      </c>
      <c r="C12" s="2">
        <f>C$2*('cuadro 3.1.1.2 (p.154)'!C12/100)</f>
        <v>56.861163269999999</v>
      </c>
      <c r="D12" s="2">
        <f>D$2*('cuadro 3.1.1.2 (p.154)'!D12/100)</f>
        <v>53.845680420000001</v>
      </c>
      <c r="E12" s="2">
        <f>E$2*('cuadro 3.1.1.2 (p.154)'!E12/100)</f>
        <v>61.199549999999995</v>
      </c>
      <c r="F12" s="2">
        <f>F$2*('cuadro 3.1.1.2 (p.154)'!F12/100)</f>
        <v>62.961097229999993</v>
      </c>
      <c r="G12" s="2">
        <f>G$5*('cuadro 3.1.1.2 (p.154)'!G12/100)</f>
        <v>67.108838470272005</v>
      </c>
      <c r="H12" s="2">
        <f>H$2*('cuadro 3.1.1.2 (p.154)'!H12/100)</f>
        <v>61.501356000000008</v>
      </c>
    </row>
    <row r="13" spans="1:9" x14ac:dyDescent="0.25">
      <c r="A13">
        <v>1981</v>
      </c>
      <c r="B13" s="2">
        <f>B$2*('cuadro 3.1.1.2 (p.154)'!B13/100)</f>
        <v>62.146525319999995</v>
      </c>
      <c r="C13" s="2">
        <f>C$2*('cuadro 3.1.1.2 (p.154)'!C13/100)</f>
        <v>66.304822049999999</v>
      </c>
      <c r="D13" s="2">
        <f>D$2*('cuadro 3.1.1.2 (p.154)'!D13/100)</f>
        <v>62.768897730000006</v>
      </c>
      <c r="E13" s="2">
        <f>E$2*('cuadro 3.1.1.2 (p.154)'!E13/100)</f>
        <v>71.29079999999999</v>
      </c>
      <c r="F13" s="2">
        <f>F$2*('cuadro 3.1.1.2 (p.154)'!F13/100)</f>
        <v>73.28636487</v>
      </c>
      <c r="G13" s="2">
        <f>G$5*('cuadro 3.1.1.2 (p.154)'!G13/100)</f>
        <v>78.116796468863996</v>
      </c>
      <c r="H13" s="2">
        <f>H$2*('cuadro 3.1.1.2 (p.154)'!H13/100)</f>
        <v>71.595388080000021</v>
      </c>
    </row>
    <row r="14" spans="1:9" x14ac:dyDescent="0.25">
      <c r="A14">
        <v>1982</v>
      </c>
      <c r="B14" s="2">
        <f>B$2*('cuadro 3.1.1.2 (p.154)'!B14/100)</f>
        <v>59.331606840000006</v>
      </c>
      <c r="C14" s="2">
        <f>C$2*('cuadro 3.1.1.2 (p.154)'!C14/100)</f>
        <v>63.327431340000004</v>
      </c>
      <c r="D14" s="2">
        <f>D$2*('cuadro 3.1.1.2 (p.154)'!D14/100)</f>
        <v>59.913030510000006</v>
      </c>
      <c r="E14" s="2">
        <f>E$2*('cuadro 3.1.1.2 (p.154)'!E14/100)</f>
        <v>68.061599999999999</v>
      </c>
      <c r="F14" s="2">
        <f>F$2*('cuadro 3.1.1.2 (p.154)'!F14/100)</f>
        <v>69.95301074999999</v>
      </c>
      <c r="G14" s="2">
        <f>G$5*('cuadro 3.1.1.2 (p.154)'!G14/100)</f>
        <v>74.570700546432008</v>
      </c>
      <c r="H14" s="2">
        <f>H$2*('cuadro 3.1.1.2 (p.154)'!H14/100)</f>
        <v>68.35436424000001</v>
      </c>
    </row>
    <row r="15" spans="1:9" x14ac:dyDescent="0.25">
      <c r="A15">
        <v>1983</v>
      </c>
      <c r="B15" s="2">
        <f>B$2*('cuadro 3.1.1.2 (p.154)'!B15/100)</f>
        <v>96.399345240000002</v>
      </c>
      <c r="C15" s="2">
        <f>C$2*('cuadro 3.1.1.2 (p.154)'!C15/100)</f>
        <v>102.86265735000001</v>
      </c>
      <c r="D15" s="2">
        <f>D$2*('cuadro 3.1.1.2 (p.154)'!D15/100)</f>
        <v>97.351151939999994</v>
      </c>
      <c r="E15" s="2">
        <f>E$2*('cuadro 3.1.1.2 (p.154)'!E15/100)</f>
        <v>110.55042</v>
      </c>
      <c r="F15" s="2">
        <f>F$2*('cuadro 3.1.1.2 (p.154)'!F15/100)</f>
        <v>113.65247024999999</v>
      </c>
      <c r="G15" s="2">
        <f>G$5*('cuadro 3.1.1.2 (p.154)'!G15/100)</f>
        <v>121.162841179776</v>
      </c>
      <c r="H15" s="2">
        <f>H$2*('cuadro 3.1.1.2 (p.154)'!H15/100)</f>
        <v>111.02133672000002</v>
      </c>
    </row>
    <row r="16" spans="1:9" x14ac:dyDescent="0.25">
      <c r="A16">
        <v>1984</v>
      </c>
      <c r="B16" s="2">
        <f>B$2*('cuadro 3.1.1.2 (p.154)'!B16/100)</f>
        <v>90.750927959999999</v>
      </c>
      <c r="C16" s="2">
        <f>C$2*('cuadro 3.1.1.2 (p.154)'!C16/100)</f>
        <v>97.112470590000001</v>
      </c>
      <c r="D16" s="2">
        <f>D$2*('cuadro 3.1.1.2 (p.154)'!D16/100)</f>
        <v>92.312351730000003</v>
      </c>
      <c r="E16" s="2">
        <f>E$2*('cuadro 3.1.1.2 (p.154)'!E16/100)</f>
        <v>104.79375</v>
      </c>
      <c r="F16" s="2">
        <f>F$2*('cuadro 3.1.1.2 (p.154)'!F16/100)</f>
        <v>106.36245188999999</v>
      </c>
      <c r="G16" s="2">
        <f>G$5*('cuadro 3.1.1.2 (p.154)'!G16/100)</f>
        <v>114.75522383731199</v>
      </c>
      <c r="H16" s="2">
        <f>H$2*('cuadro 3.1.1.2 (p.154)'!H16/100)</f>
        <v>105.20962128000002</v>
      </c>
    </row>
    <row r="17" spans="1:8" x14ac:dyDescent="0.25">
      <c r="A17">
        <v>1985</v>
      </c>
      <c r="B17" s="2">
        <f>B$2*('cuadro 3.1.1.2 (p.154)'!B17/100)</f>
        <v>116.70763500000001</v>
      </c>
      <c r="C17" s="2">
        <f>C$2*('cuadro 3.1.1.2 (p.154)'!C17/100)</f>
        <v>124.87811957999999</v>
      </c>
      <c r="D17" s="2">
        <f>D$2*('cuadro 3.1.1.2 (p.154)'!D17/100)</f>
        <v>119.25707598</v>
      </c>
      <c r="E17" s="2">
        <f>E$2*('cuadro 3.1.1.2 (p.154)'!E17/100)</f>
        <v>135.14202</v>
      </c>
      <c r="F17" s="2">
        <f>F$2*('cuadro 3.1.1.2 (p.154)'!F17/100)</f>
        <v>135.26507115000001</v>
      </c>
      <c r="G17" s="2">
        <f>G$5*('cuadro 3.1.1.2 (p.154)'!G17/100)</f>
        <v>147.72433187289599</v>
      </c>
      <c r="H17" s="2">
        <f>H$2*('cuadro 3.1.1.2 (p.154)'!H17/100)</f>
        <v>135.45266904000002</v>
      </c>
    </row>
    <row r="18" spans="1:8" x14ac:dyDescent="0.25">
      <c r="A18">
        <v>1986</v>
      </c>
      <c r="B18" s="2">
        <f>B$2*('cuadro 3.1.1.2 (p.154)'!B18/100)</f>
        <v>101.85266916000002</v>
      </c>
      <c r="C18" s="2">
        <f>C$2*('cuadro 3.1.1.2 (p.154)'!C18/100)</f>
        <v>108.97896086999998</v>
      </c>
      <c r="D18" s="2">
        <f>D$2*('cuadro 3.1.1.2 (p.154)'!D18/100)</f>
        <v>103.74676263000001</v>
      </c>
      <c r="E18" s="2">
        <f>E$2*('cuadro 3.1.1.2 (p.154)'!E18/100)</f>
        <v>117.93411</v>
      </c>
      <c r="F18" s="2">
        <f>F$2*('cuadro 3.1.1.2 (p.154)'!F18/100)</f>
        <v>118.03596641999999</v>
      </c>
      <c r="G18" s="2">
        <f>G$5*('cuadro 3.1.1.2 (p.154)'!G18/100)</f>
        <v>128.90537880191999</v>
      </c>
      <c r="H18" s="2">
        <f>H$2*('cuadro 3.1.1.2 (p.154)'!H18/100)</f>
        <v>117.55544904000001</v>
      </c>
    </row>
    <row r="19" spans="1:8" x14ac:dyDescent="0.25">
      <c r="A19">
        <v>1987</v>
      </c>
      <c r="B19" s="2">
        <f>B$2*('cuadro 3.1.1.2 (p.154)'!B19/100)</f>
        <v>88.075361880000003</v>
      </c>
      <c r="C19" s="2">
        <f>C$2*('cuadro 3.1.1.2 (p.154)'!C19/100)</f>
        <v>94.840393050000003</v>
      </c>
      <c r="D19" s="2">
        <f>D$2*('cuadro 3.1.1.2 (p.154)'!D19/100)</f>
        <v>89.467426530000012</v>
      </c>
      <c r="E19" s="2">
        <f>E$2*('cuadro 3.1.1.2 (p.154)'!E19/100)</f>
        <v>101.99304000000001</v>
      </c>
      <c r="F19" s="2">
        <f>F$2*('cuadro 3.1.1.2 (p.154)'!F19/100)</f>
        <v>102.08735747999999</v>
      </c>
      <c r="G19" s="2">
        <f>G$5*('cuadro 3.1.1.2 (p.154)'!G19/100)</f>
        <v>111.57879814617601</v>
      </c>
      <c r="H19" s="2">
        <f>H$2*('cuadro 3.1.1.2 (p.154)'!H19/100)</f>
        <v>102.22241256000001</v>
      </c>
    </row>
    <row r="20" spans="1:8" x14ac:dyDescent="0.25">
      <c r="A20">
        <v>1988</v>
      </c>
      <c r="B20" s="2">
        <f>B$2*('cuadro 3.1.1.2 (p.154)'!B20/100)</f>
        <v>99.86457492000001</v>
      </c>
      <c r="C20" s="2">
        <f>C$2*('cuadro 3.1.1.2 (p.154)'!C20/100)</f>
        <v>106.84148508</v>
      </c>
      <c r="D20" s="2">
        <f>D$2*('cuadro 3.1.1.2 (p.154)'!D20/100)</f>
        <v>101.68966287000001</v>
      </c>
      <c r="E20" s="2">
        <f>E$2*('cuadro 3.1.1.2 (p.154)'!E20/100)</f>
        <v>115.61778000000001</v>
      </c>
      <c r="F20" s="2">
        <f>F$2*('cuadro 3.1.1.2 (p.154)'!F20/100)</f>
        <v>115.75275434999999</v>
      </c>
      <c r="G20" s="2">
        <f>G$5*('cuadro 3.1.1.2 (p.154)'!G20/100)</f>
        <v>126.434064848256</v>
      </c>
      <c r="H20" s="2">
        <f>H$2*('cuadro 3.1.1.2 (p.154)'!H20/100)</f>
        <v>115.88938056000002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E78E-147B-F941-942C-64C7DA453630}">
  <dimension ref="A1:K20"/>
  <sheetViews>
    <sheetView workbookViewId="0">
      <selection activeCell="G6" sqref="G6"/>
    </sheetView>
  </sheetViews>
  <sheetFormatPr baseColWidth="10" defaultRowHeight="15.75" x14ac:dyDescent="0.25"/>
  <sheetData>
    <row r="1" spans="1:11" s="1" customFormat="1" ht="55.5" customHeight="1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18</v>
      </c>
      <c r="K1" s="1" t="s">
        <v>9</v>
      </c>
    </row>
    <row r="2" spans="1:11" x14ac:dyDescent="0.25">
      <c r="A2">
        <v>1970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 t="s">
        <v>10</v>
      </c>
    </row>
    <row r="3" spans="1:11" x14ac:dyDescent="0.25">
      <c r="A3">
        <v>1971</v>
      </c>
      <c r="B3">
        <v>82.92</v>
      </c>
      <c r="C3">
        <v>84.85</v>
      </c>
      <c r="D3">
        <v>92.94</v>
      </c>
      <c r="E3">
        <v>86.59</v>
      </c>
      <c r="F3">
        <v>85.43</v>
      </c>
      <c r="G3" t="s">
        <v>8</v>
      </c>
      <c r="H3">
        <v>75.87</v>
      </c>
      <c r="I3" t="s">
        <v>8</v>
      </c>
      <c r="J3" t="s">
        <v>8</v>
      </c>
      <c r="K3" t="s">
        <v>10</v>
      </c>
    </row>
    <row r="4" spans="1:11" x14ac:dyDescent="0.25">
      <c r="A4">
        <v>1972</v>
      </c>
      <c r="B4">
        <v>72.92</v>
      </c>
      <c r="C4">
        <v>73.58</v>
      </c>
      <c r="D4">
        <v>72.010000000000005</v>
      </c>
      <c r="E4">
        <v>74.069999999999993</v>
      </c>
      <c r="F4">
        <v>72.61</v>
      </c>
      <c r="G4" t="s">
        <v>8</v>
      </c>
      <c r="H4">
        <v>78.349999999999994</v>
      </c>
      <c r="I4" t="s">
        <v>8</v>
      </c>
      <c r="J4" t="s">
        <v>8</v>
      </c>
      <c r="K4" t="s">
        <v>10</v>
      </c>
    </row>
    <row r="5" spans="1:11" x14ac:dyDescent="0.25">
      <c r="A5">
        <v>1973</v>
      </c>
      <c r="B5">
        <v>94.94</v>
      </c>
      <c r="C5">
        <v>96.76</v>
      </c>
      <c r="D5">
        <v>95.65</v>
      </c>
      <c r="E5">
        <v>97.04</v>
      </c>
      <c r="F5">
        <v>98.63</v>
      </c>
      <c r="G5">
        <v>109.37</v>
      </c>
      <c r="H5">
        <v>109.36</v>
      </c>
      <c r="I5" t="s">
        <v>8</v>
      </c>
      <c r="J5" t="s">
        <v>8</v>
      </c>
      <c r="K5" t="s">
        <v>10</v>
      </c>
    </row>
    <row r="6" spans="1:11" x14ac:dyDescent="0.25">
      <c r="A6">
        <v>1974</v>
      </c>
      <c r="B6">
        <v>167.37</v>
      </c>
      <c r="C6">
        <v>173.92</v>
      </c>
      <c r="D6">
        <v>170.62</v>
      </c>
      <c r="E6">
        <v>172.44</v>
      </c>
      <c r="F6">
        <v>185.17</v>
      </c>
      <c r="G6">
        <v>203.31</v>
      </c>
      <c r="H6">
        <v>219.38</v>
      </c>
      <c r="I6" t="s">
        <v>8</v>
      </c>
      <c r="J6" t="s">
        <v>8</v>
      </c>
      <c r="K6" t="s">
        <v>10</v>
      </c>
    </row>
    <row r="7" spans="1:11" x14ac:dyDescent="0.25">
      <c r="A7">
        <v>1975</v>
      </c>
      <c r="B7">
        <v>111.19</v>
      </c>
      <c r="C7">
        <v>118.88</v>
      </c>
      <c r="D7">
        <v>114.92</v>
      </c>
      <c r="E7">
        <v>120.68</v>
      </c>
      <c r="F7">
        <v>134.83000000000001</v>
      </c>
      <c r="G7">
        <v>143.79</v>
      </c>
      <c r="H7">
        <v>167.25</v>
      </c>
      <c r="I7" t="s">
        <v>8</v>
      </c>
      <c r="J7" t="s">
        <v>8</v>
      </c>
      <c r="K7" t="s">
        <v>10</v>
      </c>
    </row>
    <row r="8" spans="1:11" x14ac:dyDescent="0.25">
      <c r="A8">
        <v>1976</v>
      </c>
      <c r="B8">
        <v>98.79</v>
      </c>
      <c r="C8">
        <v>103.97</v>
      </c>
      <c r="D8">
        <v>100</v>
      </c>
      <c r="E8">
        <v>104.51</v>
      </c>
      <c r="F8">
        <v>118.77</v>
      </c>
      <c r="G8">
        <v>122.61</v>
      </c>
      <c r="H8">
        <v>149.24</v>
      </c>
      <c r="I8" t="s">
        <v>8</v>
      </c>
      <c r="J8" t="s">
        <v>8</v>
      </c>
      <c r="K8" t="s">
        <v>10</v>
      </c>
    </row>
    <row r="9" spans="1:11" x14ac:dyDescent="0.25">
      <c r="A9">
        <v>1977</v>
      </c>
      <c r="B9">
        <v>119.31</v>
      </c>
      <c r="C9">
        <v>115.21</v>
      </c>
      <c r="D9">
        <v>107.54</v>
      </c>
      <c r="E9">
        <v>111.42</v>
      </c>
      <c r="F9">
        <v>111.22</v>
      </c>
      <c r="G9">
        <v>115.55</v>
      </c>
      <c r="H9">
        <v>117.81</v>
      </c>
      <c r="I9" t="s">
        <v>8</v>
      </c>
      <c r="J9" t="s">
        <v>8</v>
      </c>
      <c r="K9" t="s">
        <v>10</v>
      </c>
    </row>
    <row r="10" spans="1:11" x14ac:dyDescent="0.25">
      <c r="A10">
        <v>1978</v>
      </c>
      <c r="B10">
        <v>154.46</v>
      </c>
      <c r="C10">
        <v>142.44</v>
      </c>
      <c r="D10">
        <v>136.26</v>
      </c>
      <c r="E10">
        <v>134.91</v>
      </c>
      <c r="F10">
        <v>125</v>
      </c>
      <c r="G10">
        <v>102.23</v>
      </c>
      <c r="H10">
        <v>128.66</v>
      </c>
      <c r="I10" t="s">
        <v>8</v>
      </c>
      <c r="J10" t="s">
        <v>8</v>
      </c>
      <c r="K10" t="s">
        <v>10</v>
      </c>
    </row>
    <row r="11" spans="1:11" x14ac:dyDescent="0.25">
      <c r="A11">
        <v>1979</v>
      </c>
      <c r="B11">
        <v>121.35</v>
      </c>
      <c r="C11">
        <v>111.64</v>
      </c>
      <c r="D11">
        <v>104.47</v>
      </c>
      <c r="E11">
        <v>104.55</v>
      </c>
      <c r="F11">
        <v>98.19</v>
      </c>
      <c r="G11">
        <v>103.69</v>
      </c>
      <c r="H11">
        <v>100.23</v>
      </c>
      <c r="I11" t="s">
        <v>8</v>
      </c>
      <c r="J11" t="s">
        <v>8</v>
      </c>
      <c r="K11" t="s">
        <v>10</v>
      </c>
    </row>
    <row r="12" spans="1:11" x14ac:dyDescent="0.25">
      <c r="A12">
        <v>1980</v>
      </c>
      <c r="B12">
        <v>114.84</v>
      </c>
      <c r="C12">
        <v>105.61</v>
      </c>
      <c r="D12">
        <v>98.42</v>
      </c>
      <c r="E12">
        <v>98.55</v>
      </c>
      <c r="F12">
        <v>92.93</v>
      </c>
      <c r="G12">
        <v>98.03</v>
      </c>
      <c r="H12">
        <v>94.5</v>
      </c>
      <c r="I12" t="s">
        <v>8</v>
      </c>
      <c r="J12" t="s">
        <v>8</v>
      </c>
      <c r="K12" t="s">
        <v>10</v>
      </c>
    </row>
    <row r="13" spans="1:11" x14ac:dyDescent="0.25">
      <c r="A13">
        <v>1981</v>
      </c>
      <c r="B13">
        <v>133.79</v>
      </c>
      <c r="C13">
        <v>123.15</v>
      </c>
      <c r="D13">
        <v>114.73</v>
      </c>
      <c r="E13">
        <v>114.8</v>
      </c>
      <c r="F13">
        <v>108.17</v>
      </c>
      <c r="G13">
        <v>114.11</v>
      </c>
      <c r="H13">
        <v>110.01</v>
      </c>
      <c r="I13" t="s">
        <v>8</v>
      </c>
      <c r="J13" t="s">
        <v>8</v>
      </c>
      <c r="K13" t="s">
        <v>10</v>
      </c>
    </row>
    <row r="14" spans="1:11" x14ac:dyDescent="0.25">
      <c r="A14">
        <v>1982</v>
      </c>
      <c r="B14">
        <v>127.73</v>
      </c>
      <c r="C14">
        <v>117.62</v>
      </c>
      <c r="D14">
        <v>109.51</v>
      </c>
      <c r="E14">
        <v>109.6</v>
      </c>
      <c r="F14">
        <v>103.25</v>
      </c>
      <c r="G14">
        <v>108.93</v>
      </c>
      <c r="H14">
        <v>105.03</v>
      </c>
      <c r="I14" t="s">
        <v>8</v>
      </c>
      <c r="J14" t="s">
        <v>8</v>
      </c>
      <c r="K14" t="s">
        <v>10</v>
      </c>
    </row>
    <row r="15" spans="1:11" x14ac:dyDescent="0.25">
      <c r="A15">
        <v>1983</v>
      </c>
      <c r="B15">
        <v>207.53</v>
      </c>
      <c r="C15">
        <v>191.05</v>
      </c>
      <c r="D15">
        <v>177.94</v>
      </c>
      <c r="E15">
        <v>178.02</v>
      </c>
      <c r="F15">
        <v>167.75</v>
      </c>
      <c r="G15">
        <v>176.99</v>
      </c>
      <c r="H15">
        <v>170.59</v>
      </c>
      <c r="I15" t="s">
        <v>8</v>
      </c>
      <c r="J15" t="s">
        <v>8</v>
      </c>
      <c r="K15" t="s">
        <v>10</v>
      </c>
    </row>
    <row r="16" spans="1:11" x14ac:dyDescent="0.25">
      <c r="A16">
        <v>1984</v>
      </c>
      <c r="B16">
        <v>195.37</v>
      </c>
      <c r="C16">
        <v>180.37</v>
      </c>
      <c r="D16">
        <v>168.73</v>
      </c>
      <c r="E16">
        <v>168.75</v>
      </c>
      <c r="F16">
        <v>156.99</v>
      </c>
      <c r="G16">
        <v>167.63</v>
      </c>
      <c r="H16">
        <v>161.66</v>
      </c>
      <c r="I16">
        <v>154.85</v>
      </c>
      <c r="J16">
        <v>144.68</v>
      </c>
      <c r="K16" t="s">
        <v>10</v>
      </c>
    </row>
    <row r="17" spans="1:11" x14ac:dyDescent="0.25">
      <c r="A17">
        <v>1985</v>
      </c>
      <c r="B17">
        <v>251.25</v>
      </c>
      <c r="C17">
        <v>231.94</v>
      </c>
      <c r="D17">
        <v>217.98</v>
      </c>
      <c r="E17">
        <v>217.62</v>
      </c>
      <c r="F17">
        <v>199.65</v>
      </c>
      <c r="G17">
        <v>215.79</v>
      </c>
      <c r="H17">
        <v>208.13</v>
      </c>
      <c r="I17">
        <v>199.35</v>
      </c>
      <c r="J17">
        <v>208.92</v>
      </c>
      <c r="K17" t="s">
        <v>10</v>
      </c>
    </row>
    <row r="18" spans="1:11" x14ac:dyDescent="0.25">
      <c r="A18">
        <v>1986</v>
      </c>
      <c r="B18">
        <v>219.27</v>
      </c>
      <c r="C18">
        <v>202.41</v>
      </c>
      <c r="D18">
        <v>189.63</v>
      </c>
      <c r="E18">
        <v>189.91</v>
      </c>
      <c r="F18">
        <v>174.22</v>
      </c>
      <c r="G18">
        <v>188.3</v>
      </c>
      <c r="H18">
        <v>180.63</v>
      </c>
      <c r="I18">
        <v>173.96</v>
      </c>
      <c r="J18">
        <v>181.8</v>
      </c>
      <c r="K18" t="s">
        <v>10</v>
      </c>
    </row>
    <row r="19" spans="1:11" x14ac:dyDescent="0.25">
      <c r="A19">
        <v>1987</v>
      </c>
      <c r="B19">
        <v>189.61</v>
      </c>
      <c r="C19">
        <v>176.15</v>
      </c>
      <c r="D19">
        <v>163.53</v>
      </c>
      <c r="E19">
        <v>164.24</v>
      </c>
      <c r="F19">
        <v>150.68</v>
      </c>
      <c r="G19">
        <v>162.99</v>
      </c>
      <c r="H19">
        <v>157.07</v>
      </c>
      <c r="I19">
        <v>150.44</v>
      </c>
      <c r="J19">
        <v>161.63999999999999</v>
      </c>
      <c r="K19" t="s">
        <v>10</v>
      </c>
    </row>
    <row r="20" spans="1:11" x14ac:dyDescent="0.25">
      <c r="A20">
        <v>1988</v>
      </c>
      <c r="B20">
        <v>214.99</v>
      </c>
      <c r="C20">
        <v>198.44</v>
      </c>
      <c r="D20">
        <v>185.87</v>
      </c>
      <c r="E20">
        <v>186.18</v>
      </c>
      <c r="F20">
        <v>170.85</v>
      </c>
      <c r="G20">
        <v>184.69</v>
      </c>
      <c r="H20">
        <v>178.07</v>
      </c>
      <c r="I20">
        <v>170.55</v>
      </c>
      <c r="J20">
        <v>183.18</v>
      </c>
      <c r="K2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5F91-7D65-453E-BDDC-54D5BDE91843}">
  <dimension ref="A1:G25"/>
  <sheetViews>
    <sheetView workbookViewId="0">
      <selection activeCell="A3" sqref="A3"/>
    </sheetView>
  </sheetViews>
  <sheetFormatPr baseColWidth="10" defaultRowHeight="15.75" x14ac:dyDescent="0.25"/>
  <sheetData>
    <row r="1" spans="1:7" x14ac:dyDescent="0.25">
      <c r="A1" t="s">
        <v>6</v>
      </c>
      <c r="B1" t="s">
        <v>31</v>
      </c>
      <c r="C1" t="s">
        <v>32</v>
      </c>
      <c r="D1" t="s">
        <v>33</v>
      </c>
      <c r="E1" t="s">
        <v>29</v>
      </c>
      <c r="F1" t="s">
        <v>30</v>
      </c>
    </row>
    <row r="2" spans="1:7" x14ac:dyDescent="0.25">
      <c r="A2" t="s">
        <v>5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9</v>
      </c>
    </row>
    <row r="3" spans="1:7" x14ac:dyDescent="0.25">
      <c r="A3">
        <v>1966</v>
      </c>
      <c r="B3">
        <v>21.89</v>
      </c>
      <c r="C3">
        <v>18.940000000000001</v>
      </c>
      <c r="D3">
        <v>18.329999999999998</v>
      </c>
      <c r="E3">
        <v>18.11</v>
      </c>
      <c r="F3">
        <v>11.32</v>
      </c>
      <c r="G3" t="s">
        <v>34</v>
      </c>
    </row>
    <row r="4" spans="1:7" x14ac:dyDescent="0.25">
      <c r="A4">
        <v>1967</v>
      </c>
      <c r="B4">
        <v>14.94</v>
      </c>
      <c r="C4">
        <v>14.63</v>
      </c>
      <c r="D4">
        <v>16</v>
      </c>
      <c r="E4">
        <v>18.37</v>
      </c>
      <c r="F4">
        <v>11.32</v>
      </c>
      <c r="G4" t="s">
        <v>34</v>
      </c>
    </row>
    <row r="5" spans="1:7" x14ac:dyDescent="0.25">
      <c r="A5">
        <v>1968</v>
      </c>
      <c r="B5">
        <v>17.739999999999998</v>
      </c>
      <c r="C5">
        <v>17.739999999999998</v>
      </c>
      <c r="D5">
        <v>18.64</v>
      </c>
      <c r="E5">
        <v>18.489999999999998</v>
      </c>
      <c r="F5">
        <v>11.32</v>
      </c>
      <c r="G5" t="s">
        <v>34</v>
      </c>
    </row>
    <row r="6" spans="1:7" x14ac:dyDescent="0.25">
      <c r="A6">
        <v>1969</v>
      </c>
      <c r="B6">
        <v>17.739999999999998</v>
      </c>
      <c r="C6">
        <v>17.739999999999998</v>
      </c>
      <c r="D6">
        <v>18.309999999999999</v>
      </c>
      <c r="E6">
        <v>19.440000000000001</v>
      </c>
      <c r="F6">
        <v>11.32</v>
      </c>
      <c r="G6" t="s">
        <v>34</v>
      </c>
    </row>
    <row r="7" spans="1:7" x14ac:dyDescent="0.25">
      <c r="A7">
        <v>1970</v>
      </c>
      <c r="B7">
        <v>16.38</v>
      </c>
      <c r="C7">
        <v>16.079999999999998</v>
      </c>
      <c r="D7">
        <v>16.649999999999999</v>
      </c>
      <c r="E7">
        <v>20</v>
      </c>
      <c r="F7">
        <v>11.32</v>
      </c>
      <c r="G7" t="s">
        <v>34</v>
      </c>
    </row>
    <row r="8" spans="1:7" x14ac:dyDescent="0.25">
      <c r="A8">
        <v>1971</v>
      </c>
      <c r="B8">
        <v>13.52</v>
      </c>
      <c r="C8">
        <v>11.93</v>
      </c>
      <c r="D8">
        <v>14.85</v>
      </c>
      <c r="E8">
        <v>21.32</v>
      </c>
      <c r="F8">
        <v>14.4</v>
      </c>
      <c r="G8" t="s">
        <v>34</v>
      </c>
    </row>
    <row r="9" spans="1:7" x14ac:dyDescent="0.25">
      <c r="A9">
        <v>1972</v>
      </c>
      <c r="B9">
        <v>10.45</v>
      </c>
      <c r="C9">
        <v>8.9600000000000009</v>
      </c>
      <c r="D9">
        <v>12.41</v>
      </c>
      <c r="E9">
        <v>21.32</v>
      </c>
      <c r="F9">
        <v>15.6</v>
      </c>
      <c r="G9" t="s">
        <v>34</v>
      </c>
    </row>
    <row r="10" spans="1:7" x14ac:dyDescent="0.25">
      <c r="A10">
        <v>1973</v>
      </c>
      <c r="B10">
        <v>21.22</v>
      </c>
      <c r="C10">
        <v>18.760000000000002</v>
      </c>
      <c r="D10">
        <v>19.2</v>
      </c>
      <c r="E10">
        <v>24.47</v>
      </c>
      <c r="F10">
        <v>18.43</v>
      </c>
      <c r="G10" t="s">
        <v>34</v>
      </c>
    </row>
    <row r="11" spans="1:7" x14ac:dyDescent="0.25">
      <c r="A11">
        <v>1974</v>
      </c>
      <c r="B11">
        <v>46.3</v>
      </c>
      <c r="C11">
        <v>28.43</v>
      </c>
      <c r="D11">
        <v>41.89</v>
      </c>
      <c r="E11">
        <v>42.39</v>
      </c>
      <c r="F11">
        <v>72.84</v>
      </c>
      <c r="G11" t="s">
        <v>34</v>
      </c>
    </row>
    <row r="12" spans="1:7" x14ac:dyDescent="0.25">
      <c r="A12">
        <v>1975</v>
      </c>
      <c r="B12">
        <v>28.88</v>
      </c>
      <c r="C12">
        <v>12.15</v>
      </c>
      <c r="D12">
        <v>36.700000000000003</v>
      </c>
      <c r="E12">
        <v>48.24</v>
      </c>
      <c r="F12">
        <v>72.52</v>
      </c>
      <c r="G12" t="s">
        <v>34</v>
      </c>
    </row>
    <row r="13" spans="1:7" x14ac:dyDescent="0.25">
      <c r="A13">
        <v>1976</v>
      </c>
      <c r="B13">
        <v>30.01</v>
      </c>
      <c r="C13">
        <v>17.5</v>
      </c>
      <c r="D13">
        <v>27.63</v>
      </c>
      <c r="E13">
        <v>51.51</v>
      </c>
      <c r="F13">
        <v>77.86</v>
      </c>
      <c r="G13" t="s">
        <v>34</v>
      </c>
    </row>
    <row r="14" spans="1:7" x14ac:dyDescent="0.25">
      <c r="A14">
        <v>1977</v>
      </c>
      <c r="B14">
        <v>30.06</v>
      </c>
      <c r="C14">
        <v>30.26</v>
      </c>
      <c r="D14">
        <v>33.06</v>
      </c>
      <c r="E14">
        <v>53.9</v>
      </c>
      <c r="F14">
        <v>81.77</v>
      </c>
      <c r="G14" t="s">
        <v>34</v>
      </c>
    </row>
    <row r="15" spans="1:7" x14ac:dyDescent="0.25">
      <c r="A15">
        <v>1978</v>
      </c>
      <c r="B15">
        <v>50.48</v>
      </c>
      <c r="C15">
        <v>50.88</v>
      </c>
      <c r="D15">
        <v>45.43</v>
      </c>
      <c r="E15">
        <v>56.61</v>
      </c>
      <c r="F15">
        <v>85.92</v>
      </c>
      <c r="G15" t="s">
        <v>34</v>
      </c>
    </row>
    <row r="16" spans="1:7" x14ac:dyDescent="0.25">
      <c r="A16">
        <v>1979</v>
      </c>
      <c r="B16">
        <v>60.78</v>
      </c>
      <c r="C16">
        <v>60.95</v>
      </c>
      <c r="D16">
        <v>40.42</v>
      </c>
      <c r="E16">
        <v>79.31</v>
      </c>
      <c r="F16">
        <v>193.25</v>
      </c>
      <c r="G16" t="s">
        <v>34</v>
      </c>
    </row>
    <row r="17" spans="1:7" x14ac:dyDescent="0.25">
      <c r="A17">
        <v>1980</v>
      </c>
      <c r="B17">
        <v>80</v>
      </c>
      <c r="C17">
        <v>80.28</v>
      </c>
      <c r="D17">
        <v>42.57</v>
      </c>
      <c r="E17">
        <v>135.86000000000001</v>
      </c>
      <c r="F17">
        <v>229.19</v>
      </c>
      <c r="G17" t="s">
        <v>34</v>
      </c>
    </row>
    <row r="18" spans="1:7" x14ac:dyDescent="0.25">
      <c r="A18">
        <v>1981</v>
      </c>
      <c r="B18">
        <v>58.37</v>
      </c>
      <c r="C18">
        <v>58.3</v>
      </c>
      <c r="D18">
        <v>60.01</v>
      </c>
      <c r="E18">
        <v>200.33</v>
      </c>
      <c r="F18">
        <v>215.74</v>
      </c>
      <c r="G18" t="s">
        <v>34</v>
      </c>
    </row>
    <row r="19" spans="1:7" x14ac:dyDescent="0.25">
      <c r="A19">
        <v>1982</v>
      </c>
      <c r="B19">
        <v>36.9</v>
      </c>
      <c r="C19">
        <v>27.38</v>
      </c>
      <c r="D19">
        <v>48.85</v>
      </c>
      <c r="E19">
        <v>179.39</v>
      </c>
      <c r="F19">
        <v>198.75</v>
      </c>
      <c r="G19" t="s">
        <v>34</v>
      </c>
    </row>
    <row r="20" spans="1:7" x14ac:dyDescent="0.25">
      <c r="A20">
        <v>1983</v>
      </c>
      <c r="B20">
        <v>64.14</v>
      </c>
      <c r="C20">
        <v>46</v>
      </c>
      <c r="D20">
        <v>78.14</v>
      </c>
      <c r="E20">
        <v>164.73</v>
      </c>
      <c r="F20">
        <v>182.4</v>
      </c>
      <c r="G20" t="s">
        <v>34</v>
      </c>
    </row>
    <row r="21" spans="1:7" x14ac:dyDescent="0.25">
      <c r="A21">
        <v>1984</v>
      </c>
      <c r="B21">
        <v>65.05</v>
      </c>
      <c r="C21">
        <v>49.94</v>
      </c>
      <c r="D21">
        <v>79.53</v>
      </c>
      <c r="E21">
        <v>162.78</v>
      </c>
      <c r="F21">
        <v>176.45</v>
      </c>
      <c r="G21" t="s">
        <v>34</v>
      </c>
    </row>
    <row r="22" spans="1:7" x14ac:dyDescent="0.25">
      <c r="A22">
        <v>1985</v>
      </c>
      <c r="B22">
        <v>70.42</v>
      </c>
      <c r="C22">
        <v>61.03</v>
      </c>
      <c r="D22">
        <v>102.43</v>
      </c>
      <c r="E22">
        <v>168</v>
      </c>
      <c r="F22">
        <v>179.4</v>
      </c>
      <c r="G22" t="s">
        <v>34</v>
      </c>
    </row>
    <row r="23" spans="1:7" x14ac:dyDescent="0.25">
      <c r="A23">
        <v>1986</v>
      </c>
      <c r="B23">
        <v>78.55</v>
      </c>
      <c r="C23">
        <v>70.069999999999993</v>
      </c>
      <c r="D23">
        <v>106.55</v>
      </c>
      <c r="E23">
        <v>92.5</v>
      </c>
      <c r="F23">
        <v>91.3</v>
      </c>
      <c r="G23" t="s">
        <v>34</v>
      </c>
    </row>
    <row r="24" spans="1:7" x14ac:dyDescent="0.25">
      <c r="A24">
        <v>1987</v>
      </c>
      <c r="B24">
        <v>64.89</v>
      </c>
      <c r="C24">
        <v>57.04</v>
      </c>
      <c r="D24" t="s">
        <v>8</v>
      </c>
      <c r="E24">
        <v>111.6</v>
      </c>
      <c r="F24">
        <v>113.7</v>
      </c>
      <c r="G24" t="s">
        <v>34</v>
      </c>
    </row>
    <row r="25" spans="1:7" x14ac:dyDescent="0.25">
      <c r="A25">
        <v>1988</v>
      </c>
      <c r="B25">
        <v>83.11</v>
      </c>
      <c r="C25">
        <v>67.55</v>
      </c>
      <c r="D25" t="s">
        <v>8</v>
      </c>
      <c r="E25">
        <v>94.7</v>
      </c>
      <c r="F25">
        <v>115</v>
      </c>
      <c r="G2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741D-C4F9-4DBF-8DEC-5351AF87E03A}">
  <dimension ref="A1:C14"/>
  <sheetViews>
    <sheetView workbookViewId="0">
      <selection activeCell="D14" sqref="D14"/>
    </sheetView>
  </sheetViews>
  <sheetFormatPr baseColWidth="10" defaultRowHeight="15.75" x14ac:dyDescent="0.25"/>
  <sheetData>
    <row r="1" spans="1:3" x14ac:dyDescent="0.25">
      <c r="A1" t="s">
        <v>6</v>
      </c>
      <c r="B1" t="s">
        <v>40</v>
      </c>
      <c r="C1" t="s">
        <v>43</v>
      </c>
    </row>
    <row r="2" spans="1:3" x14ac:dyDescent="0.25">
      <c r="A2" t="s">
        <v>5</v>
      </c>
      <c r="B2" t="s">
        <v>42</v>
      </c>
      <c r="C2" t="s">
        <v>41</v>
      </c>
    </row>
    <row r="3" spans="1:3" x14ac:dyDescent="0.25">
      <c r="A3">
        <v>1977</v>
      </c>
      <c r="B3">
        <v>48.76</v>
      </c>
      <c r="C3">
        <v>21.32</v>
      </c>
    </row>
    <row r="4" spans="1:3" x14ac:dyDescent="0.25">
      <c r="A4">
        <v>1978</v>
      </c>
      <c r="B4">
        <v>55.39</v>
      </c>
      <c r="C4">
        <v>33.369999999999997</v>
      </c>
    </row>
    <row r="5" spans="1:3" x14ac:dyDescent="0.25">
      <c r="A5">
        <v>1979</v>
      </c>
      <c r="B5">
        <v>50.77</v>
      </c>
      <c r="C5">
        <v>45.3</v>
      </c>
    </row>
    <row r="6" spans="1:3" x14ac:dyDescent="0.25">
      <c r="A6">
        <v>1980</v>
      </c>
      <c r="B6">
        <v>46.74</v>
      </c>
      <c r="C6">
        <v>61.1</v>
      </c>
    </row>
    <row r="7" spans="1:3" x14ac:dyDescent="0.25">
      <c r="A7">
        <v>1981</v>
      </c>
      <c r="B7">
        <v>45.49</v>
      </c>
      <c r="C7">
        <v>37.57</v>
      </c>
    </row>
    <row r="8" spans="1:3" x14ac:dyDescent="0.25">
      <c r="A8">
        <v>1982</v>
      </c>
      <c r="B8">
        <v>50.47</v>
      </c>
      <c r="C8">
        <v>27.36</v>
      </c>
    </row>
    <row r="9" spans="1:3" x14ac:dyDescent="0.25">
      <c r="A9">
        <v>1983</v>
      </c>
      <c r="B9">
        <v>107.06</v>
      </c>
      <c r="C9">
        <v>62.13</v>
      </c>
    </row>
    <row r="10" spans="1:3" x14ac:dyDescent="0.25">
      <c r="A10">
        <v>1984</v>
      </c>
      <c r="B10">
        <v>124.42</v>
      </c>
      <c r="C10">
        <v>77.239999999999995</v>
      </c>
    </row>
    <row r="11" spans="1:3" x14ac:dyDescent="0.25">
      <c r="A11">
        <v>1985</v>
      </c>
      <c r="B11">
        <v>126.74</v>
      </c>
      <c r="C11">
        <v>72.45</v>
      </c>
    </row>
    <row r="12" spans="1:3" x14ac:dyDescent="0.25">
      <c r="A12">
        <v>1986</v>
      </c>
      <c r="B12">
        <v>111.88</v>
      </c>
      <c r="C12">
        <v>75.040000000000006</v>
      </c>
    </row>
    <row r="13" spans="1:3" x14ac:dyDescent="0.25">
      <c r="A13">
        <v>1987</v>
      </c>
      <c r="B13">
        <v>103.33</v>
      </c>
      <c r="C13">
        <v>70.11</v>
      </c>
    </row>
    <row r="14" spans="1:3" x14ac:dyDescent="0.25">
      <c r="A14">
        <v>1988</v>
      </c>
      <c r="B14">
        <v>112.67</v>
      </c>
      <c r="C14">
        <v>87.82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85B8-7CEC-43DB-BB5F-A4A45778CF40}">
  <dimension ref="A1:F14"/>
  <sheetViews>
    <sheetView tabSelected="1" workbookViewId="0">
      <selection activeCell="F1" sqref="F1"/>
    </sheetView>
  </sheetViews>
  <sheetFormatPr baseColWidth="10" defaultRowHeight="15.75" x14ac:dyDescent="0.25"/>
  <sheetData>
    <row r="1" spans="1:6" x14ac:dyDescent="0.25">
      <c r="A1" t="s">
        <v>6</v>
      </c>
      <c r="B1" t="s">
        <v>44</v>
      </c>
      <c r="C1" t="s">
        <v>45</v>
      </c>
      <c r="D1" t="s">
        <v>46</v>
      </c>
      <c r="E1" t="s">
        <v>48</v>
      </c>
      <c r="F1" t="s">
        <v>47</v>
      </c>
    </row>
    <row r="2" spans="1:6" x14ac:dyDescent="0.25">
      <c r="A2" t="s">
        <v>5</v>
      </c>
      <c r="B2" t="s">
        <v>49</v>
      </c>
      <c r="C2" t="s">
        <v>7</v>
      </c>
      <c r="D2" t="s">
        <v>50</v>
      </c>
      <c r="E2" t="s">
        <v>22</v>
      </c>
      <c r="F2" t="s">
        <v>51</v>
      </c>
    </row>
    <row r="3" spans="1:6" x14ac:dyDescent="0.25">
      <c r="A3">
        <v>1977</v>
      </c>
      <c r="B3">
        <v>48.76</v>
      </c>
      <c r="C3">
        <v>8.3000000000000007</v>
      </c>
      <c r="D3">
        <f>B3+C3</f>
        <v>57.06</v>
      </c>
      <c r="E3">
        <v>69.19</v>
      </c>
      <c r="F3">
        <f>D3/E3</f>
        <v>0.82468564821506007</v>
      </c>
    </row>
    <row r="4" spans="1:6" x14ac:dyDescent="0.25">
      <c r="A4">
        <v>1978</v>
      </c>
      <c r="B4">
        <v>55.39</v>
      </c>
      <c r="C4">
        <v>10.050000000000001</v>
      </c>
      <c r="D4">
        <f t="shared" ref="D4:D14" si="0">B4+C4</f>
        <v>65.44</v>
      </c>
      <c r="E4">
        <v>83.78</v>
      </c>
      <c r="F4">
        <f t="shared" ref="F4:F14" si="1">D4/E4</f>
        <v>0.78109333969921213</v>
      </c>
    </row>
    <row r="5" spans="1:6" x14ac:dyDescent="0.25">
      <c r="A5">
        <v>1979</v>
      </c>
      <c r="B5">
        <v>50.77</v>
      </c>
      <c r="C5">
        <v>7.79</v>
      </c>
      <c r="D5">
        <f t="shared" si="0"/>
        <v>58.56</v>
      </c>
      <c r="E5">
        <v>64.92</v>
      </c>
      <c r="F5">
        <f t="shared" si="1"/>
        <v>0.9020332717190388</v>
      </c>
    </row>
    <row r="6" spans="1:6" x14ac:dyDescent="0.25">
      <c r="A6">
        <v>1980</v>
      </c>
      <c r="B6">
        <v>46.74</v>
      </c>
      <c r="C6">
        <v>7.34</v>
      </c>
      <c r="D6">
        <f t="shared" si="0"/>
        <v>54.08</v>
      </c>
      <c r="E6">
        <v>61.2</v>
      </c>
      <c r="F6">
        <f t="shared" si="1"/>
        <v>0.88366013071895422</v>
      </c>
    </row>
    <row r="7" spans="1:6" x14ac:dyDescent="0.25">
      <c r="A7">
        <v>1981</v>
      </c>
      <c r="B7">
        <v>45.49</v>
      </c>
      <c r="C7">
        <v>21.58</v>
      </c>
      <c r="D7">
        <f t="shared" si="0"/>
        <v>67.069999999999993</v>
      </c>
      <c r="E7">
        <v>71.290000000000006</v>
      </c>
      <c r="F7">
        <f t="shared" si="1"/>
        <v>0.94080516201430753</v>
      </c>
    </row>
    <row r="8" spans="1:6" x14ac:dyDescent="0.25">
      <c r="A8">
        <v>1982</v>
      </c>
      <c r="B8">
        <v>50.47</v>
      </c>
      <c r="C8">
        <v>29.32</v>
      </c>
      <c r="D8">
        <f t="shared" si="0"/>
        <v>79.789999999999992</v>
      </c>
      <c r="E8">
        <v>68.06</v>
      </c>
      <c r="F8">
        <f t="shared" si="1"/>
        <v>1.1723479282985598</v>
      </c>
    </row>
    <row r="9" spans="1:6" x14ac:dyDescent="0.25">
      <c r="A9">
        <v>1983</v>
      </c>
      <c r="B9">
        <v>107.06</v>
      </c>
      <c r="C9">
        <v>28.07</v>
      </c>
      <c r="D9">
        <f t="shared" si="0"/>
        <v>135.13</v>
      </c>
      <c r="E9">
        <v>110.55</v>
      </c>
      <c r="F9">
        <f t="shared" si="1"/>
        <v>1.2223428312980551</v>
      </c>
    </row>
    <row r="10" spans="1:6" x14ac:dyDescent="0.25">
      <c r="A10">
        <v>1984</v>
      </c>
      <c r="B10">
        <v>124.42</v>
      </c>
      <c r="C10">
        <v>26.21</v>
      </c>
      <c r="D10">
        <f t="shared" si="0"/>
        <v>150.63</v>
      </c>
      <c r="E10">
        <v>104.79</v>
      </c>
      <c r="F10">
        <f t="shared" si="1"/>
        <v>1.4374463212138562</v>
      </c>
    </row>
    <row r="11" spans="1:6" x14ac:dyDescent="0.25">
      <c r="A11">
        <v>1985</v>
      </c>
      <c r="B11">
        <v>126.74</v>
      </c>
      <c r="C11">
        <v>30.2</v>
      </c>
      <c r="D11">
        <f t="shared" si="0"/>
        <v>156.94</v>
      </c>
      <c r="E11">
        <v>135.13999999999999</v>
      </c>
      <c r="F11">
        <f t="shared" si="1"/>
        <v>1.1613141926890633</v>
      </c>
    </row>
    <row r="12" spans="1:6" x14ac:dyDescent="0.25">
      <c r="A12">
        <v>1986</v>
      </c>
      <c r="B12">
        <v>111.88</v>
      </c>
      <c r="C12">
        <v>28.57</v>
      </c>
      <c r="D12">
        <f t="shared" si="0"/>
        <v>140.44999999999999</v>
      </c>
      <c r="E12">
        <v>117.93</v>
      </c>
      <c r="F12">
        <f t="shared" si="1"/>
        <v>1.1909607394216906</v>
      </c>
    </row>
    <row r="13" spans="1:6" x14ac:dyDescent="0.25">
      <c r="A13">
        <v>1987</v>
      </c>
      <c r="B13">
        <v>103.33</v>
      </c>
      <c r="C13">
        <v>20.7</v>
      </c>
      <c r="D13">
        <f t="shared" si="0"/>
        <v>124.03</v>
      </c>
      <c r="E13">
        <v>101.99</v>
      </c>
      <c r="F13">
        <f t="shared" si="1"/>
        <v>1.2160996176095695</v>
      </c>
    </row>
    <row r="14" spans="1:6" x14ac:dyDescent="0.25">
      <c r="A14">
        <v>1988</v>
      </c>
      <c r="B14">
        <v>112.67</v>
      </c>
      <c r="C14">
        <v>17.71</v>
      </c>
      <c r="D14">
        <f t="shared" si="0"/>
        <v>130.38</v>
      </c>
      <c r="E14">
        <v>115.62</v>
      </c>
      <c r="F14">
        <f t="shared" si="1"/>
        <v>1.1276595744680851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FDC1-B1CF-41DC-B408-20B03475AE13}">
  <dimension ref="A1:F25"/>
  <sheetViews>
    <sheetView workbookViewId="0">
      <selection activeCell="D17" sqref="D17"/>
    </sheetView>
  </sheetViews>
  <sheetFormatPr baseColWidth="10" defaultRowHeight="15.75" x14ac:dyDescent="0.25"/>
  <sheetData>
    <row r="1" spans="1:6" x14ac:dyDescent="0.25">
      <c r="A1" t="s">
        <v>6</v>
      </c>
      <c r="B1" t="s">
        <v>21</v>
      </c>
      <c r="C1" t="s">
        <v>23</v>
      </c>
      <c r="D1" t="s">
        <v>24</v>
      </c>
      <c r="E1" t="s">
        <v>25</v>
      </c>
    </row>
    <row r="2" spans="1:6" x14ac:dyDescent="0.25">
      <c r="A2" t="s">
        <v>5</v>
      </c>
      <c r="B2" t="s">
        <v>22</v>
      </c>
      <c r="C2" t="s">
        <v>26</v>
      </c>
      <c r="D2" t="s">
        <v>27</v>
      </c>
      <c r="E2" t="s">
        <v>28</v>
      </c>
      <c r="F2" t="s">
        <v>9</v>
      </c>
    </row>
    <row r="3" spans="1:6" x14ac:dyDescent="0.25">
      <c r="A3">
        <v>1966</v>
      </c>
      <c r="B3">
        <v>81.42</v>
      </c>
      <c r="C3">
        <v>117.92</v>
      </c>
      <c r="D3">
        <v>174.41</v>
      </c>
      <c r="E3">
        <v>249.43</v>
      </c>
      <c r="F3" t="s">
        <v>3</v>
      </c>
    </row>
    <row r="4" spans="1:6" x14ac:dyDescent="0.25">
      <c r="A4">
        <v>1967</v>
      </c>
      <c r="B4">
        <v>69.069999999999993</v>
      </c>
      <c r="C4">
        <v>111.64</v>
      </c>
      <c r="D4">
        <v>160.38999999999999</v>
      </c>
      <c r="E4">
        <v>233.01</v>
      </c>
      <c r="F4" t="s">
        <v>3</v>
      </c>
    </row>
    <row r="5" spans="1:6" x14ac:dyDescent="0.25">
      <c r="A5">
        <v>1968</v>
      </c>
      <c r="B5">
        <v>75.64</v>
      </c>
      <c r="C5">
        <v>113.93</v>
      </c>
      <c r="D5">
        <v>164.5</v>
      </c>
      <c r="E5">
        <v>311.62</v>
      </c>
      <c r="F5" t="s">
        <v>3</v>
      </c>
    </row>
    <row r="6" spans="1:6" x14ac:dyDescent="0.25">
      <c r="A6">
        <v>1969</v>
      </c>
      <c r="B6">
        <v>70.64</v>
      </c>
      <c r="C6">
        <v>104.94</v>
      </c>
      <c r="D6">
        <v>150.78</v>
      </c>
      <c r="E6">
        <v>323.05</v>
      </c>
      <c r="F6" t="s">
        <v>3</v>
      </c>
    </row>
    <row r="7" spans="1:6" x14ac:dyDescent="0.25">
      <c r="A7">
        <v>1970</v>
      </c>
      <c r="B7">
        <v>62.1</v>
      </c>
      <c r="C7">
        <v>93.07</v>
      </c>
      <c r="D7">
        <v>131.94999999999999</v>
      </c>
      <c r="E7">
        <v>319.61</v>
      </c>
      <c r="F7" t="s">
        <v>3</v>
      </c>
    </row>
    <row r="8" spans="1:6" x14ac:dyDescent="0.25">
      <c r="A8">
        <v>1971</v>
      </c>
      <c r="B8">
        <v>53.77</v>
      </c>
      <c r="C8">
        <v>88.61</v>
      </c>
      <c r="D8">
        <v>120.72</v>
      </c>
      <c r="E8">
        <v>276.38</v>
      </c>
      <c r="F8" t="s">
        <v>3</v>
      </c>
    </row>
    <row r="9" spans="1:6" x14ac:dyDescent="0.25">
      <c r="A9">
        <v>1972</v>
      </c>
      <c r="B9">
        <v>46</v>
      </c>
      <c r="C9">
        <v>77.88</v>
      </c>
      <c r="D9">
        <v>111.6</v>
      </c>
      <c r="E9">
        <v>254.08</v>
      </c>
      <c r="F9" t="s">
        <v>3</v>
      </c>
    </row>
    <row r="10" spans="1:6" x14ac:dyDescent="0.25">
      <c r="A10">
        <v>1973</v>
      </c>
      <c r="B10">
        <v>60.26</v>
      </c>
      <c r="C10">
        <v>107.69</v>
      </c>
      <c r="D10">
        <v>148.26</v>
      </c>
      <c r="E10">
        <v>315.43</v>
      </c>
      <c r="F10" t="s">
        <v>3</v>
      </c>
    </row>
    <row r="11" spans="1:6" x14ac:dyDescent="0.25">
      <c r="A11">
        <v>1974</v>
      </c>
      <c r="B11">
        <v>107.08</v>
      </c>
      <c r="C11">
        <v>220.91</v>
      </c>
      <c r="D11">
        <v>261.85000000000002</v>
      </c>
      <c r="E11">
        <v>574.29</v>
      </c>
      <c r="F11" t="s">
        <v>3</v>
      </c>
    </row>
    <row r="12" spans="1:6" x14ac:dyDescent="0.25">
      <c r="A12">
        <v>1975</v>
      </c>
      <c r="B12">
        <v>74.94</v>
      </c>
      <c r="C12">
        <v>242.37</v>
      </c>
      <c r="D12">
        <v>285.10000000000002</v>
      </c>
      <c r="E12">
        <v>697.52</v>
      </c>
      <c r="F12" t="s">
        <v>3</v>
      </c>
    </row>
    <row r="13" spans="1:6" x14ac:dyDescent="0.25">
      <c r="A13">
        <v>1976</v>
      </c>
      <c r="B13">
        <v>64.900000000000006</v>
      </c>
      <c r="C13">
        <v>159.69</v>
      </c>
      <c r="D13">
        <v>204.61</v>
      </c>
      <c r="E13">
        <v>395.4</v>
      </c>
      <c r="F13" t="s">
        <v>3</v>
      </c>
    </row>
    <row r="14" spans="1:6" x14ac:dyDescent="0.25">
      <c r="A14">
        <v>1977</v>
      </c>
      <c r="B14">
        <v>69.19</v>
      </c>
      <c r="C14">
        <v>118.12</v>
      </c>
      <c r="D14">
        <v>150.81</v>
      </c>
      <c r="E14">
        <v>381.94</v>
      </c>
      <c r="F14" t="s">
        <v>3</v>
      </c>
    </row>
    <row r="15" spans="1:6" x14ac:dyDescent="0.25">
      <c r="A15">
        <v>1978</v>
      </c>
      <c r="B15">
        <v>83.78</v>
      </c>
      <c r="C15">
        <v>134.72</v>
      </c>
      <c r="D15">
        <v>171.06</v>
      </c>
      <c r="E15">
        <v>357.61</v>
      </c>
      <c r="F15" t="s">
        <v>3</v>
      </c>
    </row>
    <row r="16" spans="1:6" x14ac:dyDescent="0.25">
      <c r="A16">
        <v>1979</v>
      </c>
      <c r="B16">
        <v>64.930000000000007</v>
      </c>
      <c r="C16">
        <v>106.9</v>
      </c>
      <c r="D16">
        <v>137.12</v>
      </c>
      <c r="E16">
        <v>284.19</v>
      </c>
      <c r="F16" t="s">
        <v>3</v>
      </c>
    </row>
    <row r="17" spans="1:6" x14ac:dyDescent="0.25">
      <c r="A17">
        <v>1980</v>
      </c>
      <c r="B17">
        <v>61.2</v>
      </c>
      <c r="C17">
        <v>103.57</v>
      </c>
      <c r="D17">
        <v>133.38999999999999</v>
      </c>
      <c r="E17">
        <v>291.60000000000002</v>
      </c>
      <c r="F17" t="s">
        <v>3</v>
      </c>
    </row>
    <row r="18" spans="1:6" x14ac:dyDescent="0.25">
      <c r="A18">
        <v>1981</v>
      </c>
      <c r="B18">
        <v>71.290000000000006</v>
      </c>
      <c r="C18">
        <v>109.85</v>
      </c>
      <c r="D18">
        <v>143.13999999999999</v>
      </c>
      <c r="E18">
        <v>353.32</v>
      </c>
      <c r="F18" t="s">
        <v>3</v>
      </c>
    </row>
    <row r="19" spans="1:6" x14ac:dyDescent="0.25">
      <c r="A19">
        <v>1982</v>
      </c>
      <c r="B19">
        <v>68.06</v>
      </c>
      <c r="C19">
        <v>98.3</v>
      </c>
      <c r="D19">
        <v>127.31</v>
      </c>
      <c r="E19">
        <v>331.04</v>
      </c>
      <c r="F19" t="s">
        <v>3</v>
      </c>
    </row>
    <row r="20" spans="1:6" x14ac:dyDescent="0.25">
      <c r="A20">
        <v>1983</v>
      </c>
      <c r="B20">
        <v>110.55</v>
      </c>
      <c r="C20">
        <v>155.93</v>
      </c>
      <c r="D20">
        <v>200.36</v>
      </c>
      <c r="E20">
        <v>412.72</v>
      </c>
      <c r="F20" t="s">
        <v>3</v>
      </c>
    </row>
    <row r="21" spans="1:6" x14ac:dyDescent="0.25">
      <c r="A21">
        <v>1984</v>
      </c>
      <c r="B21">
        <v>104.79</v>
      </c>
      <c r="C21">
        <v>149.51</v>
      </c>
      <c r="D21">
        <v>196.55</v>
      </c>
      <c r="E21">
        <v>588.71</v>
      </c>
      <c r="F21" t="s">
        <v>3</v>
      </c>
    </row>
    <row r="22" spans="1:6" x14ac:dyDescent="0.25">
      <c r="A22">
        <v>1985</v>
      </c>
      <c r="B22">
        <v>135.13999999999999</v>
      </c>
      <c r="C22">
        <v>200.64</v>
      </c>
      <c r="D22">
        <v>252.63</v>
      </c>
      <c r="E22">
        <v>604.69000000000005</v>
      </c>
      <c r="F22" t="s">
        <v>3</v>
      </c>
    </row>
    <row r="23" spans="1:6" x14ac:dyDescent="0.25">
      <c r="A23">
        <v>1986</v>
      </c>
      <c r="B23">
        <v>117.93</v>
      </c>
      <c r="C23">
        <v>173.64</v>
      </c>
      <c r="D23">
        <v>218.2</v>
      </c>
      <c r="E23">
        <v>533.6</v>
      </c>
      <c r="F23" t="s">
        <v>3</v>
      </c>
    </row>
    <row r="24" spans="1:6" x14ac:dyDescent="0.25">
      <c r="A24">
        <v>1987</v>
      </c>
      <c r="B24">
        <v>101.99</v>
      </c>
      <c r="C24">
        <v>142.22</v>
      </c>
      <c r="D24">
        <v>216.6</v>
      </c>
      <c r="E24">
        <v>464.69</v>
      </c>
      <c r="F24" t="s">
        <v>3</v>
      </c>
    </row>
    <row r="25" spans="1:6" x14ac:dyDescent="0.25">
      <c r="A25">
        <v>1988</v>
      </c>
      <c r="B25">
        <v>115.62</v>
      </c>
      <c r="C25">
        <v>174.82</v>
      </c>
      <c r="D25">
        <v>215.42</v>
      </c>
      <c r="E25">
        <v>509.31</v>
      </c>
      <c r="F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cuadro 2.1.1.6 (p. 115)</vt:lpstr>
      <vt:lpstr>simil cuadro 3.1.1.3 (p155)</vt:lpstr>
      <vt:lpstr>cuadro 3.1.1.2 (p.154)</vt:lpstr>
      <vt:lpstr>cuadro 3.1.3.1 (p170)</vt:lpstr>
      <vt:lpstr>cuadro 3.1.4.1 (p182)</vt:lpstr>
      <vt:lpstr>cuadro 3.1.5.1 (p200)</vt:lpstr>
      <vt:lpstr>cuadro 3.2.2.1.1. (p.219)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Mateo Suster</cp:lastModifiedBy>
  <dcterms:created xsi:type="dcterms:W3CDTF">2020-02-18T19:23:53Z</dcterms:created>
  <dcterms:modified xsi:type="dcterms:W3CDTF">2020-08-04T00:52:51Z</dcterms:modified>
</cp:coreProperties>
</file>